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p\Desktop\IITB general\IIML_Internship\"/>
    </mc:Choice>
  </mc:AlternateContent>
  <xr:revisionPtr revIDLastSave="0" documentId="13_ncr:1_{2DDB8908-9CCA-47FE-9032-9B5C9673AE31}" xr6:coauthVersionLast="47" xr6:coauthVersionMax="47" xr10:uidLastSave="{00000000-0000-0000-0000-000000000000}"/>
  <bookViews>
    <workbookView xWindow="-110" yWindow="-110" windowWidth="19420" windowHeight="10540" xr2:uid="{00000000-000D-0000-FFFF-FFFF00000000}"/>
  </bookViews>
  <sheets>
    <sheet name="Result Nifty" sheetId="1" r:id="rId1"/>
    <sheet name="NIFTY DAY1 FnO DATA+ATM_Vol" sheetId="2" r:id="rId2"/>
    <sheet name="NIFTY SPOT DATA" sheetId="5" r:id="rId3"/>
    <sheet name="INDIAVIX_DAILY" sheetId="3" r:id="rId4"/>
    <sheet name="IMPLIED VOL CALCULATOR" sheetId="4" r:id="rId5"/>
  </sheets>
  <externalReferences>
    <externalReference r:id="rId6"/>
  </externalReferences>
  <definedNames>
    <definedName name="_xlnm._FilterDatabase" localSheetId="0" hidden="1">'Result Nifty'!$AF$1:$AF$1087</definedName>
    <definedName name="DividendYield">'IMPLIED VOL CALCULATOR'!$B$9</definedName>
    <definedName name="RiskFreeRate">'IMPLIED VOL CALCULATOR'!$B$7</definedName>
    <definedName name="sigma">'IMPLIED VOL CALCULATOR'!$B$8</definedName>
    <definedName name="SpotPrice">'IMPLIED VOL CALCULATOR'!$B$5</definedName>
    <definedName name="StrikePrice">'IMPLIED VOL CALCULATOR'!$B$6</definedName>
    <definedName name="TimeToMaturity">'IMPLIED VOL CALCULATOR'!$B$10</definedName>
  </definedNames>
  <calcPr calcId="191029"/>
</workbook>
</file>

<file path=xl/calcChain.xml><?xml version="1.0" encoding="utf-8"?>
<calcChain xmlns="http://schemas.openxmlformats.org/spreadsheetml/2006/main">
  <c r="AD15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3" i="1"/>
  <c r="N1029" i="1" l="1"/>
  <c r="N999" i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35" i="1"/>
  <c r="Q35" i="1" s="1"/>
  <c r="P36" i="1"/>
  <c r="Q36" i="1" s="1"/>
  <c r="P37" i="1"/>
  <c r="Q37" i="1" s="1"/>
  <c r="P38" i="1"/>
  <c r="Q38" i="1" s="1"/>
  <c r="P39" i="1"/>
  <c r="Q39" i="1" s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P47" i="1"/>
  <c r="Q47" i="1" s="1"/>
  <c r="P48" i="1"/>
  <c r="Q48" i="1" s="1"/>
  <c r="P49" i="1"/>
  <c r="Q49" i="1" s="1"/>
  <c r="P50" i="1"/>
  <c r="Q50" i="1" s="1"/>
  <c r="P51" i="1"/>
  <c r="Q51" i="1" s="1"/>
  <c r="P52" i="1"/>
  <c r="Q52" i="1" s="1"/>
  <c r="P53" i="1"/>
  <c r="Q53" i="1" s="1"/>
  <c r="P54" i="1"/>
  <c r="Q54" i="1" s="1"/>
  <c r="P55" i="1"/>
  <c r="Q55" i="1" s="1"/>
  <c r="P56" i="1"/>
  <c r="Q56" i="1" s="1"/>
  <c r="P57" i="1"/>
  <c r="Q57" i="1" s="1"/>
  <c r="P58" i="1"/>
  <c r="Q58" i="1" s="1"/>
  <c r="P59" i="1"/>
  <c r="Q59" i="1" s="1"/>
  <c r="P60" i="1"/>
  <c r="Q60" i="1" s="1"/>
  <c r="P61" i="1"/>
  <c r="Q61" i="1" s="1"/>
  <c r="P62" i="1"/>
  <c r="Q62" i="1" s="1"/>
  <c r="P63" i="1"/>
  <c r="Q63" i="1" s="1"/>
  <c r="P64" i="1"/>
  <c r="Q64" i="1" s="1"/>
  <c r="P65" i="1"/>
  <c r="Q65" i="1" s="1"/>
  <c r="P66" i="1"/>
  <c r="Q66" i="1" s="1"/>
  <c r="P67" i="1"/>
  <c r="Q67" i="1" s="1"/>
  <c r="P68" i="1"/>
  <c r="Q68" i="1" s="1"/>
  <c r="P69" i="1"/>
  <c r="Q69" i="1" s="1"/>
  <c r="P70" i="1"/>
  <c r="Q70" i="1" s="1"/>
  <c r="P71" i="1"/>
  <c r="Q71" i="1" s="1"/>
  <c r="P72" i="1"/>
  <c r="Q72" i="1" s="1"/>
  <c r="P73" i="1"/>
  <c r="Q73" i="1" s="1"/>
  <c r="P74" i="1"/>
  <c r="Q74" i="1" s="1"/>
  <c r="P75" i="1"/>
  <c r="Q75" i="1" s="1"/>
  <c r="P76" i="1"/>
  <c r="Q76" i="1" s="1"/>
  <c r="P77" i="1"/>
  <c r="Q77" i="1" s="1"/>
  <c r="P78" i="1"/>
  <c r="Q78" i="1" s="1"/>
  <c r="P79" i="1"/>
  <c r="Q79" i="1" s="1"/>
  <c r="P80" i="1"/>
  <c r="Q80" i="1" s="1"/>
  <c r="P81" i="1"/>
  <c r="Q81" i="1" s="1"/>
  <c r="P82" i="1"/>
  <c r="Q82" i="1" s="1"/>
  <c r="P83" i="1"/>
  <c r="Q83" i="1" s="1"/>
  <c r="P84" i="1"/>
  <c r="Q84" i="1" s="1"/>
  <c r="P85" i="1"/>
  <c r="Q85" i="1" s="1"/>
  <c r="P86" i="1"/>
  <c r="Q86" i="1" s="1"/>
  <c r="P87" i="1"/>
  <c r="Q87" i="1" s="1"/>
  <c r="P88" i="1"/>
  <c r="Q88" i="1" s="1"/>
  <c r="P89" i="1"/>
  <c r="Q89" i="1" s="1"/>
  <c r="P90" i="1"/>
  <c r="Q90" i="1" s="1"/>
  <c r="P91" i="1"/>
  <c r="Q91" i="1" s="1"/>
  <c r="P92" i="1"/>
  <c r="Q92" i="1" s="1"/>
  <c r="P93" i="1"/>
  <c r="Q93" i="1" s="1"/>
  <c r="P94" i="1"/>
  <c r="Q94" i="1" s="1"/>
  <c r="P95" i="1"/>
  <c r="Q95" i="1" s="1"/>
  <c r="P96" i="1"/>
  <c r="Q96" i="1" s="1"/>
  <c r="P97" i="1"/>
  <c r="Q97" i="1" s="1"/>
  <c r="P98" i="1"/>
  <c r="Q98" i="1" s="1"/>
  <c r="P99" i="1"/>
  <c r="Q99" i="1" s="1"/>
  <c r="P100" i="1"/>
  <c r="Q100" i="1" s="1"/>
  <c r="P101" i="1"/>
  <c r="Q101" i="1" s="1"/>
  <c r="P102" i="1"/>
  <c r="Q102" i="1" s="1"/>
  <c r="P103" i="1"/>
  <c r="Q103" i="1" s="1"/>
  <c r="P104" i="1"/>
  <c r="Q104" i="1" s="1"/>
  <c r="P105" i="1"/>
  <c r="Q105" i="1" s="1"/>
  <c r="P106" i="1"/>
  <c r="Q106" i="1" s="1"/>
  <c r="P107" i="1"/>
  <c r="Q107" i="1" s="1"/>
  <c r="P108" i="1"/>
  <c r="Q108" i="1" s="1"/>
  <c r="P109" i="1"/>
  <c r="Q109" i="1" s="1"/>
  <c r="P110" i="1"/>
  <c r="Q110" i="1" s="1"/>
  <c r="P111" i="1"/>
  <c r="Q111" i="1" s="1"/>
  <c r="P112" i="1"/>
  <c r="Q112" i="1" s="1"/>
  <c r="P113" i="1"/>
  <c r="Q113" i="1" s="1"/>
  <c r="P114" i="1"/>
  <c r="Q114" i="1" s="1"/>
  <c r="P115" i="1"/>
  <c r="Q115" i="1" s="1"/>
  <c r="P116" i="1"/>
  <c r="Q116" i="1" s="1"/>
  <c r="P117" i="1"/>
  <c r="Q117" i="1" s="1"/>
  <c r="P118" i="1"/>
  <c r="Q118" i="1" s="1"/>
  <c r="P119" i="1"/>
  <c r="Q119" i="1" s="1"/>
  <c r="P120" i="1"/>
  <c r="Q120" i="1" s="1"/>
  <c r="P121" i="1"/>
  <c r="Q121" i="1" s="1"/>
  <c r="P122" i="1"/>
  <c r="Q122" i="1" s="1"/>
  <c r="P123" i="1"/>
  <c r="Q123" i="1" s="1"/>
  <c r="P124" i="1"/>
  <c r="Q124" i="1" s="1"/>
  <c r="P125" i="1"/>
  <c r="Q125" i="1" s="1"/>
  <c r="P126" i="1"/>
  <c r="Q126" i="1" s="1"/>
  <c r="P127" i="1"/>
  <c r="Q127" i="1" s="1"/>
  <c r="P128" i="1"/>
  <c r="Q128" i="1" s="1"/>
  <c r="P129" i="1"/>
  <c r="Q129" i="1" s="1"/>
  <c r="P130" i="1"/>
  <c r="Q130" i="1" s="1"/>
  <c r="P131" i="1"/>
  <c r="Q131" i="1" s="1"/>
  <c r="P132" i="1"/>
  <c r="Q132" i="1" s="1"/>
  <c r="P133" i="1"/>
  <c r="Q133" i="1" s="1"/>
  <c r="P134" i="1"/>
  <c r="Q134" i="1" s="1"/>
  <c r="P135" i="1"/>
  <c r="Q135" i="1" s="1"/>
  <c r="P136" i="1"/>
  <c r="Q136" i="1" s="1"/>
  <c r="P137" i="1"/>
  <c r="Q137" i="1" s="1"/>
  <c r="P138" i="1"/>
  <c r="Q138" i="1" s="1"/>
  <c r="P139" i="1"/>
  <c r="Q139" i="1" s="1"/>
  <c r="P140" i="1"/>
  <c r="Q140" i="1" s="1"/>
  <c r="P141" i="1"/>
  <c r="Q141" i="1" s="1"/>
  <c r="P142" i="1"/>
  <c r="Q142" i="1" s="1"/>
  <c r="P143" i="1"/>
  <c r="Q143" i="1" s="1"/>
  <c r="P144" i="1"/>
  <c r="Q144" i="1" s="1"/>
  <c r="P145" i="1"/>
  <c r="Q145" i="1" s="1"/>
  <c r="P146" i="1"/>
  <c r="Q146" i="1" s="1"/>
  <c r="P147" i="1"/>
  <c r="Q147" i="1" s="1"/>
  <c r="P148" i="1"/>
  <c r="Q148" i="1" s="1"/>
  <c r="P149" i="1"/>
  <c r="Q149" i="1" s="1"/>
  <c r="P150" i="1"/>
  <c r="Q150" i="1" s="1"/>
  <c r="P151" i="1"/>
  <c r="Q151" i="1" s="1"/>
  <c r="P152" i="1"/>
  <c r="Q152" i="1" s="1"/>
  <c r="P153" i="1"/>
  <c r="Q153" i="1" s="1"/>
  <c r="P154" i="1"/>
  <c r="Q154" i="1" s="1"/>
  <c r="P155" i="1"/>
  <c r="Q155" i="1" s="1"/>
  <c r="P156" i="1"/>
  <c r="Q156" i="1" s="1"/>
  <c r="P157" i="1"/>
  <c r="Q157" i="1" s="1"/>
  <c r="P158" i="1"/>
  <c r="Q158" i="1" s="1"/>
  <c r="P159" i="1"/>
  <c r="Q159" i="1" s="1"/>
  <c r="P160" i="1"/>
  <c r="Q160" i="1" s="1"/>
  <c r="P161" i="1"/>
  <c r="Q161" i="1" s="1"/>
  <c r="P162" i="1"/>
  <c r="Q162" i="1" s="1"/>
  <c r="P163" i="1"/>
  <c r="Q163" i="1" s="1"/>
  <c r="P164" i="1"/>
  <c r="Q164" i="1" s="1"/>
  <c r="P165" i="1"/>
  <c r="Q165" i="1" s="1"/>
  <c r="P166" i="1"/>
  <c r="Q166" i="1" s="1"/>
  <c r="P167" i="1"/>
  <c r="Q167" i="1" s="1"/>
  <c r="P168" i="1"/>
  <c r="Q168" i="1" s="1"/>
  <c r="P169" i="1"/>
  <c r="Q169" i="1" s="1"/>
  <c r="P170" i="1"/>
  <c r="Q170" i="1" s="1"/>
  <c r="P171" i="1"/>
  <c r="Q171" i="1" s="1"/>
  <c r="P172" i="1"/>
  <c r="Q172" i="1" s="1"/>
  <c r="P173" i="1"/>
  <c r="Q173" i="1" s="1"/>
  <c r="P174" i="1"/>
  <c r="Q174" i="1" s="1"/>
  <c r="P175" i="1"/>
  <c r="Q175" i="1" s="1"/>
  <c r="P176" i="1"/>
  <c r="Q176" i="1" s="1"/>
  <c r="P177" i="1"/>
  <c r="Q177" i="1" s="1"/>
  <c r="P178" i="1"/>
  <c r="Q178" i="1" s="1"/>
  <c r="P179" i="1"/>
  <c r="Q179" i="1" s="1"/>
  <c r="P180" i="1"/>
  <c r="Q180" i="1" s="1"/>
  <c r="P181" i="1"/>
  <c r="Q181" i="1" s="1"/>
  <c r="P182" i="1"/>
  <c r="Q182" i="1" s="1"/>
  <c r="P183" i="1"/>
  <c r="Q183" i="1" s="1"/>
  <c r="P184" i="1"/>
  <c r="Q184" i="1" s="1"/>
  <c r="P185" i="1"/>
  <c r="Q185" i="1" s="1"/>
  <c r="P186" i="1"/>
  <c r="Q186" i="1" s="1"/>
  <c r="P187" i="1"/>
  <c r="Q187" i="1" s="1"/>
  <c r="P188" i="1"/>
  <c r="Q188" i="1" s="1"/>
  <c r="P189" i="1"/>
  <c r="Q189" i="1" s="1"/>
  <c r="P190" i="1"/>
  <c r="Q190" i="1" s="1"/>
  <c r="P191" i="1"/>
  <c r="Q191" i="1" s="1"/>
  <c r="P192" i="1"/>
  <c r="Q192" i="1" s="1"/>
  <c r="P193" i="1"/>
  <c r="Q193" i="1" s="1"/>
  <c r="P194" i="1"/>
  <c r="Q194" i="1" s="1"/>
  <c r="P195" i="1"/>
  <c r="Q195" i="1" s="1"/>
  <c r="P196" i="1"/>
  <c r="Q196" i="1" s="1"/>
  <c r="P197" i="1"/>
  <c r="Q197" i="1" s="1"/>
  <c r="P198" i="1"/>
  <c r="Q198" i="1" s="1"/>
  <c r="P199" i="1"/>
  <c r="Q199" i="1" s="1"/>
  <c r="P200" i="1"/>
  <c r="Q200" i="1" s="1"/>
  <c r="P201" i="1"/>
  <c r="Q201" i="1" s="1"/>
  <c r="P202" i="1"/>
  <c r="Q202" i="1" s="1"/>
  <c r="P203" i="1"/>
  <c r="Q203" i="1" s="1"/>
  <c r="P204" i="1"/>
  <c r="Q204" i="1" s="1"/>
  <c r="P205" i="1"/>
  <c r="Q205" i="1" s="1"/>
  <c r="P206" i="1"/>
  <c r="Q206" i="1" s="1"/>
  <c r="P207" i="1"/>
  <c r="Q207" i="1" s="1"/>
  <c r="P208" i="1"/>
  <c r="Q208" i="1" s="1"/>
  <c r="P209" i="1"/>
  <c r="Q209" i="1" s="1"/>
  <c r="P210" i="1"/>
  <c r="Q210" i="1" s="1"/>
  <c r="P211" i="1"/>
  <c r="Q211" i="1" s="1"/>
  <c r="P212" i="1"/>
  <c r="Q212" i="1" s="1"/>
  <c r="P213" i="1"/>
  <c r="Q213" i="1" s="1"/>
  <c r="P214" i="1"/>
  <c r="Q214" i="1" s="1"/>
  <c r="P215" i="1"/>
  <c r="Q215" i="1" s="1"/>
  <c r="P216" i="1"/>
  <c r="Q216" i="1" s="1"/>
  <c r="P217" i="1"/>
  <c r="Q217" i="1" s="1"/>
  <c r="P218" i="1"/>
  <c r="Q218" i="1" s="1"/>
  <c r="P219" i="1"/>
  <c r="Q219" i="1" s="1"/>
  <c r="P220" i="1"/>
  <c r="Q220" i="1" s="1"/>
  <c r="P221" i="1"/>
  <c r="Q221" i="1" s="1"/>
  <c r="P222" i="1"/>
  <c r="Q222" i="1" s="1"/>
  <c r="P223" i="1"/>
  <c r="Q223" i="1" s="1"/>
  <c r="P224" i="1"/>
  <c r="Q224" i="1" s="1"/>
  <c r="P225" i="1"/>
  <c r="Q225" i="1" s="1"/>
  <c r="P226" i="1"/>
  <c r="Q226" i="1" s="1"/>
  <c r="P227" i="1"/>
  <c r="Q227" i="1" s="1"/>
  <c r="P228" i="1"/>
  <c r="Q228" i="1" s="1"/>
  <c r="P229" i="1"/>
  <c r="Q229" i="1" s="1"/>
  <c r="P230" i="1"/>
  <c r="Q230" i="1" s="1"/>
  <c r="P231" i="1"/>
  <c r="Q231" i="1" s="1"/>
  <c r="P232" i="1"/>
  <c r="Q232" i="1" s="1"/>
  <c r="P233" i="1"/>
  <c r="Q233" i="1" s="1"/>
  <c r="P234" i="1"/>
  <c r="Q234" i="1" s="1"/>
  <c r="P235" i="1"/>
  <c r="Q235" i="1" s="1"/>
  <c r="P236" i="1"/>
  <c r="Q236" i="1" s="1"/>
  <c r="P237" i="1"/>
  <c r="Q237" i="1" s="1"/>
  <c r="P238" i="1"/>
  <c r="Q238" i="1" s="1"/>
  <c r="P239" i="1"/>
  <c r="Q239" i="1" s="1"/>
  <c r="P240" i="1"/>
  <c r="Q240" i="1" s="1"/>
  <c r="P241" i="1"/>
  <c r="Q241" i="1" s="1"/>
  <c r="P242" i="1"/>
  <c r="Q242" i="1" s="1"/>
  <c r="P243" i="1"/>
  <c r="Q243" i="1" s="1"/>
  <c r="P244" i="1"/>
  <c r="Q244" i="1" s="1"/>
  <c r="P245" i="1"/>
  <c r="Q245" i="1" s="1"/>
  <c r="P246" i="1"/>
  <c r="Q246" i="1" s="1"/>
  <c r="P247" i="1"/>
  <c r="Q247" i="1" s="1"/>
  <c r="P248" i="1"/>
  <c r="Q248" i="1" s="1"/>
  <c r="P249" i="1"/>
  <c r="Q249" i="1" s="1"/>
  <c r="P250" i="1"/>
  <c r="Q250" i="1" s="1"/>
  <c r="P251" i="1"/>
  <c r="Q251" i="1" s="1"/>
  <c r="P252" i="1"/>
  <c r="Q252" i="1" s="1"/>
  <c r="P253" i="1"/>
  <c r="Q253" i="1" s="1"/>
  <c r="P254" i="1"/>
  <c r="Q254" i="1" s="1"/>
  <c r="P255" i="1"/>
  <c r="Q255" i="1" s="1"/>
  <c r="P256" i="1"/>
  <c r="Q256" i="1" s="1"/>
  <c r="P257" i="1"/>
  <c r="Q257" i="1" s="1"/>
  <c r="P258" i="1"/>
  <c r="Q258" i="1" s="1"/>
  <c r="P259" i="1"/>
  <c r="Q259" i="1" s="1"/>
  <c r="P260" i="1"/>
  <c r="Q260" i="1" s="1"/>
  <c r="P261" i="1"/>
  <c r="Q261" i="1" s="1"/>
  <c r="P262" i="1"/>
  <c r="Q262" i="1" s="1"/>
  <c r="P263" i="1"/>
  <c r="Q263" i="1" s="1"/>
  <c r="P264" i="1"/>
  <c r="Q264" i="1" s="1"/>
  <c r="P265" i="1"/>
  <c r="Q265" i="1" s="1"/>
  <c r="P266" i="1"/>
  <c r="Q266" i="1" s="1"/>
  <c r="P267" i="1"/>
  <c r="Q267" i="1" s="1"/>
  <c r="P268" i="1"/>
  <c r="Q268" i="1" s="1"/>
  <c r="P269" i="1"/>
  <c r="Q269" i="1" s="1"/>
  <c r="P270" i="1"/>
  <c r="Q270" i="1" s="1"/>
  <c r="P271" i="1"/>
  <c r="Q271" i="1" s="1"/>
  <c r="P272" i="1"/>
  <c r="Q272" i="1" s="1"/>
  <c r="P273" i="1"/>
  <c r="Q273" i="1" s="1"/>
  <c r="P274" i="1"/>
  <c r="Q274" i="1" s="1"/>
  <c r="P275" i="1"/>
  <c r="Q275" i="1" s="1"/>
  <c r="P276" i="1"/>
  <c r="Q276" i="1" s="1"/>
  <c r="P277" i="1"/>
  <c r="Q277" i="1" s="1"/>
  <c r="P278" i="1"/>
  <c r="Q278" i="1" s="1"/>
  <c r="P279" i="1"/>
  <c r="Q279" i="1" s="1"/>
  <c r="P280" i="1"/>
  <c r="Q280" i="1" s="1"/>
  <c r="P281" i="1"/>
  <c r="Q281" i="1" s="1"/>
  <c r="P282" i="1"/>
  <c r="Q282" i="1" s="1"/>
  <c r="P283" i="1"/>
  <c r="Q283" i="1" s="1"/>
  <c r="P284" i="1"/>
  <c r="Q284" i="1" s="1"/>
  <c r="P285" i="1"/>
  <c r="Q285" i="1" s="1"/>
  <c r="P286" i="1"/>
  <c r="Q286" i="1" s="1"/>
  <c r="P287" i="1"/>
  <c r="Q287" i="1" s="1"/>
  <c r="P288" i="1"/>
  <c r="Q288" i="1" s="1"/>
  <c r="P289" i="1"/>
  <c r="Q289" i="1" s="1"/>
  <c r="P290" i="1"/>
  <c r="Q290" i="1" s="1"/>
  <c r="P291" i="1"/>
  <c r="Q291" i="1" s="1"/>
  <c r="P292" i="1"/>
  <c r="Q292" i="1" s="1"/>
  <c r="P293" i="1"/>
  <c r="Q293" i="1" s="1"/>
  <c r="P294" i="1"/>
  <c r="Q294" i="1" s="1"/>
  <c r="P295" i="1"/>
  <c r="Q295" i="1" s="1"/>
  <c r="P296" i="1"/>
  <c r="Q296" i="1" s="1"/>
  <c r="P297" i="1"/>
  <c r="Q297" i="1" s="1"/>
  <c r="P298" i="1"/>
  <c r="Q298" i="1" s="1"/>
  <c r="P299" i="1"/>
  <c r="Q299" i="1" s="1"/>
  <c r="P300" i="1"/>
  <c r="Q300" i="1" s="1"/>
  <c r="P301" i="1"/>
  <c r="Q301" i="1" s="1"/>
  <c r="P302" i="1"/>
  <c r="Q302" i="1" s="1"/>
  <c r="P303" i="1"/>
  <c r="Q303" i="1" s="1"/>
  <c r="P304" i="1"/>
  <c r="Q304" i="1" s="1"/>
  <c r="P305" i="1"/>
  <c r="Q305" i="1" s="1"/>
  <c r="P306" i="1"/>
  <c r="Q306" i="1" s="1"/>
  <c r="P307" i="1"/>
  <c r="Q307" i="1" s="1"/>
  <c r="P308" i="1"/>
  <c r="Q308" i="1" s="1"/>
  <c r="P309" i="1"/>
  <c r="Q309" i="1" s="1"/>
  <c r="P310" i="1"/>
  <c r="Q310" i="1" s="1"/>
  <c r="P311" i="1"/>
  <c r="Q311" i="1" s="1"/>
  <c r="P312" i="1"/>
  <c r="Q312" i="1" s="1"/>
  <c r="P313" i="1"/>
  <c r="Q313" i="1" s="1"/>
  <c r="P314" i="1"/>
  <c r="Q314" i="1" s="1"/>
  <c r="P315" i="1"/>
  <c r="Q315" i="1" s="1"/>
  <c r="P316" i="1"/>
  <c r="Q316" i="1" s="1"/>
  <c r="P317" i="1"/>
  <c r="Q317" i="1" s="1"/>
  <c r="P318" i="1"/>
  <c r="Q318" i="1" s="1"/>
  <c r="P319" i="1"/>
  <c r="Q319" i="1" s="1"/>
  <c r="P320" i="1"/>
  <c r="Q320" i="1" s="1"/>
  <c r="P321" i="1"/>
  <c r="Q321" i="1" s="1"/>
  <c r="P322" i="1"/>
  <c r="Q322" i="1" s="1"/>
  <c r="P323" i="1"/>
  <c r="Q323" i="1" s="1"/>
  <c r="P324" i="1"/>
  <c r="Q324" i="1" s="1"/>
  <c r="P325" i="1"/>
  <c r="Q325" i="1" s="1"/>
  <c r="P326" i="1"/>
  <c r="Q326" i="1" s="1"/>
  <c r="P327" i="1"/>
  <c r="Q327" i="1" s="1"/>
  <c r="P328" i="1"/>
  <c r="Q328" i="1" s="1"/>
  <c r="P329" i="1"/>
  <c r="Q329" i="1" s="1"/>
  <c r="P330" i="1"/>
  <c r="Q330" i="1" s="1"/>
  <c r="P331" i="1"/>
  <c r="Q331" i="1" s="1"/>
  <c r="P332" i="1"/>
  <c r="Q332" i="1" s="1"/>
  <c r="P333" i="1"/>
  <c r="Q333" i="1" s="1"/>
  <c r="P334" i="1"/>
  <c r="Q334" i="1" s="1"/>
  <c r="P335" i="1"/>
  <c r="Q335" i="1" s="1"/>
  <c r="P336" i="1"/>
  <c r="Q336" i="1" s="1"/>
  <c r="P337" i="1"/>
  <c r="Q337" i="1" s="1"/>
  <c r="P338" i="1"/>
  <c r="Q338" i="1" s="1"/>
  <c r="P339" i="1"/>
  <c r="Q339" i="1" s="1"/>
  <c r="P340" i="1"/>
  <c r="Q340" i="1" s="1"/>
  <c r="P341" i="1"/>
  <c r="Q341" i="1" s="1"/>
  <c r="P342" i="1"/>
  <c r="Q342" i="1" s="1"/>
  <c r="P343" i="1"/>
  <c r="Q343" i="1" s="1"/>
  <c r="P344" i="1"/>
  <c r="Q344" i="1" s="1"/>
  <c r="P345" i="1"/>
  <c r="Q345" i="1" s="1"/>
  <c r="P346" i="1"/>
  <c r="Q346" i="1" s="1"/>
  <c r="P347" i="1"/>
  <c r="Q347" i="1" s="1"/>
  <c r="P348" i="1"/>
  <c r="Q348" i="1" s="1"/>
  <c r="P349" i="1"/>
  <c r="Q349" i="1" s="1"/>
  <c r="P350" i="1"/>
  <c r="Q350" i="1" s="1"/>
  <c r="P351" i="1"/>
  <c r="Q351" i="1" s="1"/>
  <c r="P352" i="1"/>
  <c r="Q352" i="1" s="1"/>
  <c r="P353" i="1"/>
  <c r="Q353" i="1" s="1"/>
  <c r="P354" i="1"/>
  <c r="Q354" i="1" s="1"/>
  <c r="P355" i="1"/>
  <c r="Q355" i="1" s="1"/>
  <c r="P356" i="1"/>
  <c r="Q356" i="1" s="1"/>
  <c r="P357" i="1"/>
  <c r="Q357" i="1" s="1"/>
  <c r="P358" i="1"/>
  <c r="Q358" i="1" s="1"/>
  <c r="P359" i="1"/>
  <c r="Q359" i="1" s="1"/>
  <c r="P360" i="1"/>
  <c r="Q360" i="1" s="1"/>
  <c r="P361" i="1"/>
  <c r="Q361" i="1" s="1"/>
  <c r="P362" i="1"/>
  <c r="Q362" i="1" s="1"/>
  <c r="P363" i="1"/>
  <c r="Q363" i="1" s="1"/>
  <c r="P364" i="1"/>
  <c r="Q364" i="1" s="1"/>
  <c r="P365" i="1"/>
  <c r="Q365" i="1" s="1"/>
  <c r="P366" i="1"/>
  <c r="Q366" i="1" s="1"/>
  <c r="P367" i="1"/>
  <c r="Q367" i="1" s="1"/>
  <c r="P368" i="1"/>
  <c r="Q368" i="1" s="1"/>
  <c r="P369" i="1"/>
  <c r="Q369" i="1" s="1"/>
  <c r="P370" i="1"/>
  <c r="Q370" i="1" s="1"/>
  <c r="P371" i="1"/>
  <c r="Q371" i="1" s="1"/>
  <c r="P372" i="1"/>
  <c r="Q372" i="1" s="1"/>
  <c r="P373" i="1"/>
  <c r="Q373" i="1" s="1"/>
  <c r="P374" i="1"/>
  <c r="Q374" i="1" s="1"/>
  <c r="P375" i="1"/>
  <c r="Q375" i="1" s="1"/>
  <c r="P376" i="1"/>
  <c r="Q376" i="1" s="1"/>
  <c r="P377" i="1"/>
  <c r="Q377" i="1" s="1"/>
  <c r="P378" i="1"/>
  <c r="Q378" i="1" s="1"/>
  <c r="P379" i="1"/>
  <c r="Q379" i="1" s="1"/>
  <c r="P380" i="1"/>
  <c r="Q380" i="1" s="1"/>
  <c r="P381" i="1"/>
  <c r="Q381" i="1" s="1"/>
  <c r="P382" i="1"/>
  <c r="Q382" i="1" s="1"/>
  <c r="P383" i="1"/>
  <c r="Q383" i="1" s="1"/>
  <c r="P384" i="1"/>
  <c r="Q384" i="1" s="1"/>
  <c r="P385" i="1"/>
  <c r="Q385" i="1" s="1"/>
  <c r="P386" i="1"/>
  <c r="Q386" i="1" s="1"/>
  <c r="P387" i="1"/>
  <c r="Q387" i="1" s="1"/>
  <c r="P388" i="1"/>
  <c r="Q388" i="1" s="1"/>
  <c r="P389" i="1"/>
  <c r="Q389" i="1" s="1"/>
  <c r="P390" i="1"/>
  <c r="Q390" i="1" s="1"/>
  <c r="P391" i="1"/>
  <c r="Q391" i="1" s="1"/>
  <c r="P392" i="1"/>
  <c r="Q392" i="1" s="1"/>
  <c r="P393" i="1"/>
  <c r="Q393" i="1" s="1"/>
  <c r="P394" i="1"/>
  <c r="Q394" i="1" s="1"/>
  <c r="P395" i="1"/>
  <c r="Q395" i="1" s="1"/>
  <c r="P396" i="1"/>
  <c r="Q396" i="1" s="1"/>
  <c r="P397" i="1"/>
  <c r="Q397" i="1" s="1"/>
  <c r="P398" i="1"/>
  <c r="Q398" i="1" s="1"/>
  <c r="P399" i="1"/>
  <c r="Q399" i="1" s="1"/>
  <c r="P400" i="1"/>
  <c r="Q400" i="1" s="1"/>
  <c r="P401" i="1"/>
  <c r="Q401" i="1" s="1"/>
  <c r="P402" i="1"/>
  <c r="Q402" i="1" s="1"/>
  <c r="P403" i="1"/>
  <c r="Q403" i="1" s="1"/>
  <c r="P404" i="1"/>
  <c r="Q404" i="1" s="1"/>
  <c r="P405" i="1"/>
  <c r="Q405" i="1" s="1"/>
  <c r="P406" i="1"/>
  <c r="Q406" i="1" s="1"/>
  <c r="P407" i="1"/>
  <c r="Q407" i="1" s="1"/>
  <c r="P408" i="1"/>
  <c r="Q408" i="1" s="1"/>
  <c r="P409" i="1"/>
  <c r="Q409" i="1" s="1"/>
  <c r="P410" i="1"/>
  <c r="Q410" i="1" s="1"/>
  <c r="P411" i="1"/>
  <c r="Q411" i="1" s="1"/>
  <c r="P412" i="1"/>
  <c r="Q412" i="1" s="1"/>
  <c r="P413" i="1"/>
  <c r="Q413" i="1" s="1"/>
  <c r="P414" i="1"/>
  <c r="Q414" i="1" s="1"/>
  <c r="P415" i="1"/>
  <c r="Q415" i="1" s="1"/>
  <c r="P416" i="1"/>
  <c r="Q416" i="1" s="1"/>
  <c r="P417" i="1"/>
  <c r="Q417" i="1" s="1"/>
  <c r="P418" i="1"/>
  <c r="Q418" i="1" s="1"/>
  <c r="P419" i="1"/>
  <c r="Q419" i="1" s="1"/>
  <c r="P420" i="1"/>
  <c r="Q420" i="1" s="1"/>
  <c r="P421" i="1"/>
  <c r="Q421" i="1" s="1"/>
  <c r="P422" i="1"/>
  <c r="Q422" i="1" s="1"/>
  <c r="P423" i="1"/>
  <c r="Q423" i="1" s="1"/>
  <c r="P424" i="1"/>
  <c r="Q424" i="1" s="1"/>
  <c r="P425" i="1"/>
  <c r="Q425" i="1" s="1"/>
  <c r="P426" i="1"/>
  <c r="Q426" i="1" s="1"/>
  <c r="P427" i="1"/>
  <c r="Q427" i="1" s="1"/>
  <c r="P428" i="1"/>
  <c r="Q428" i="1" s="1"/>
  <c r="P429" i="1"/>
  <c r="Q429" i="1" s="1"/>
  <c r="P430" i="1"/>
  <c r="Q430" i="1" s="1"/>
  <c r="P431" i="1"/>
  <c r="Q431" i="1" s="1"/>
  <c r="P432" i="1"/>
  <c r="Q432" i="1" s="1"/>
  <c r="P433" i="1"/>
  <c r="Q433" i="1" s="1"/>
  <c r="P434" i="1"/>
  <c r="Q434" i="1" s="1"/>
  <c r="P435" i="1"/>
  <c r="Q435" i="1" s="1"/>
  <c r="P436" i="1"/>
  <c r="Q436" i="1" s="1"/>
  <c r="P437" i="1"/>
  <c r="Q437" i="1" s="1"/>
  <c r="P438" i="1"/>
  <c r="Q438" i="1" s="1"/>
  <c r="P439" i="1"/>
  <c r="Q439" i="1" s="1"/>
  <c r="P440" i="1"/>
  <c r="Q440" i="1" s="1"/>
  <c r="P441" i="1"/>
  <c r="Q441" i="1" s="1"/>
  <c r="P442" i="1"/>
  <c r="Q442" i="1" s="1"/>
  <c r="P443" i="1"/>
  <c r="Q443" i="1" s="1"/>
  <c r="P444" i="1"/>
  <c r="Q444" i="1" s="1"/>
  <c r="P445" i="1"/>
  <c r="Q445" i="1" s="1"/>
  <c r="P446" i="1"/>
  <c r="Q446" i="1" s="1"/>
  <c r="P447" i="1"/>
  <c r="Q447" i="1" s="1"/>
  <c r="P448" i="1"/>
  <c r="Q448" i="1" s="1"/>
  <c r="P449" i="1"/>
  <c r="Q449" i="1" s="1"/>
  <c r="P450" i="1"/>
  <c r="Q450" i="1" s="1"/>
  <c r="P451" i="1"/>
  <c r="Q451" i="1" s="1"/>
  <c r="P452" i="1"/>
  <c r="Q452" i="1" s="1"/>
  <c r="P453" i="1"/>
  <c r="Q453" i="1" s="1"/>
  <c r="P454" i="1"/>
  <c r="Q454" i="1" s="1"/>
  <c r="P455" i="1"/>
  <c r="Q455" i="1" s="1"/>
  <c r="P456" i="1"/>
  <c r="Q456" i="1" s="1"/>
  <c r="P457" i="1"/>
  <c r="Q457" i="1" s="1"/>
  <c r="P458" i="1"/>
  <c r="Q458" i="1" s="1"/>
  <c r="P459" i="1"/>
  <c r="Q459" i="1" s="1"/>
  <c r="P460" i="1"/>
  <c r="Q460" i="1" s="1"/>
  <c r="P461" i="1"/>
  <c r="Q461" i="1" s="1"/>
  <c r="P462" i="1"/>
  <c r="Q462" i="1" s="1"/>
  <c r="P463" i="1"/>
  <c r="Q463" i="1" s="1"/>
  <c r="P464" i="1"/>
  <c r="Q464" i="1" s="1"/>
  <c r="P465" i="1"/>
  <c r="Q465" i="1" s="1"/>
  <c r="P466" i="1"/>
  <c r="Q466" i="1" s="1"/>
  <c r="P467" i="1"/>
  <c r="Q467" i="1" s="1"/>
  <c r="P468" i="1"/>
  <c r="Q468" i="1" s="1"/>
  <c r="P469" i="1"/>
  <c r="Q469" i="1" s="1"/>
  <c r="P470" i="1"/>
  <c r="Q470" i="1" s="1"/>
  <c r="P471" i="1"/>
  <c r="Q471" i="1" s="1"/>
  <c r="P472" i="1"/>
  <c r="Q472" i="1" s="1"/>
  <c r="P473" i="1"/>
  <c r="Q473" i="1" s="1"/>
  <c r="P474" i="1"/>
  <c r="Q474" i="1" s="1"/>
  <c r="P475" i="1"/>
  <c r="Q475" i="1" s="1"/>
  <c r="P476" i="1"/>
  <c r="Q476" i="1" s="1"/>
  <c r="P477" i="1"/>
  <c r="Q477" i="1" s="1"/>
  <c r="P478" i="1"/>
  <c r="Q478" i="1" s="1"/>
  <c r="P479" i="1"/>
  <c r="Q479" i="1" s="1"/>
  <c r="P480" i="1"/>
  <c r="Q480" i="1" s="1"/>
  <c r="P481" i="1"/>
  <c r="Q481" i="1" s="1"/>
  <c r="P482" i="1"/>
  <c r="Q482" i="1" s="1"/>
  <c r="P483" i="1"/>
  <c r="Q483" i="1" s="1"/>
  <c r="P484" i="1"/>
  <c r="Q484" i="1" s="1"/>
  <c r="P485" i="1"/>
  <c r="Q485" i="1" s="1"/>
  <c r="P486" i="1"/>
  <c r="Q486" i="1" s="1"/>
  <c r="P487" i="1"/>
  <c r="Q487" i="1" s="1"/>
  <c r="P488" i="1"/>
  <c r="Q488" i="1" s="1"/>
  <c r="P489" i="1"/>
  <c r="Q489" i="1" s="1"/>
  <c r="P490" i="1"/>
  <c r="Q490" i="1" s="1"/>
  <c r="P491" i="1"/>
  <c r="Q491" i="1" s="1"/>
  <c r="P492" i="1"/>
  <c r="Q492" i="1" s="1"/>
  <c r="P493" i="1"/>
  <c r="Q493" i="1" s="1"/>
  <c r="P494" i="1"/>
  <c r="Q494" i="1" s="1"/>
  <c r="P495" i="1"/>
  <c r="Q495" i="1" s="1"/>
  <c r="P496" i="1"/>
  <c r="Q496" i="1" s="1"/>
  <c r="P497" i="1"/>
  <c r="Q497" i="1" s="1"/>
  <c r="P498" i="1"/>
  <c r="Q498" i="1" s="1"/>
  <c r="P499" i="1"/>
  <c r="Q499" i="1" s="1"/>
  <c r="P500" i="1"/>
  <c r="Q500" i="1" s="1"/>
  <c r="P501" i="1"/>
  <c r="Q501" i="1" s="1"/>
  <c r="P502" i="1"/>
  <c r="Q502" i="1" s="1"/>
  <c r="P503" i="1"/>
  <c r="Q503" i="1" s="1"/>
  <c r="P504" i="1"/>
  <c r="Q504" i="1" s="1"/>
  <c r="P505" i="1"/>
  <c r="Q505" i="1" s="1"/>
  <c r="P506" i="1"/>
  <c r="Q506" i="1" s="1"/>
  <c r="P507" i="1"/>
  <c r="Q507" i="1" s="1"/>
  <c r="P508" i="1"/>
  <c r="Q508" i="1" s="1"/>
  <c r="P509" i="1"/>
  <c r="Q509" i="1" s="1"/>
  <c r="P510" i="1"/>
  <c r="Q510" i="1" s="1"/>
  <c r="P511" i="1"/>
  <c r="Q511" i="1" s="1"/>
  <c r="P512" i="1"/>
  <c r="Q512" i="1" s="1"/>
  <c r="P513" i="1"/>
  <c r="Q513" i="1" s="1"/>
  <c r="P514" i="1"/>
  <c r="Q514" i="1" s="1"/>
  <c r="P515" i="1"/>
  <c r="Q515" i="1" s="1"/>
  <c r="P516" i="1"/>
  <c r="Q516" i="1" s="1"/>
  <c r="P517" i="1"/>
  <c r="Q517" i="1" s="1"/>
  <c r="P518" i="1"/>
  <c r="Q518" i="1" s="1"/>
  <c r="P519" i="1"/>
  <c r="Q519" i="1" s="1"/>
  <c r="P520" i="1"/>
  <c r="Q520" i="1" s="1"/>
  <c r="P521" i="1"/>
  <c r="Q521" i="1" s="1"/>
  <c r="P522" i="1"/>
  <c r="Q522" i="1" s="1"/>
  <c r="P523" i="1"/>
  <c r="Q523" i="1" s="1"/>
  <c r="P524" i="1"/>
  <c r="Q524" i="1" s="1"/>
  <c r="P525" i="1"/>
  <c r="Q525" i="1" s="1"/>
  <c r="P526" i="1"/>
  <c r="Q526" i="1" s="1"/>
  <c r="P527" i="1"/>
  <c r="Q527" i="1" s="1"/>
  <c r="P528" i="1"/>
  <c r="Q528" i="1" s="1"/>
  <c r="P529" i="1"/>
  <c r="Q529" i="1" s="1"/>
  <c r="P530" i="1"/>
  <c r="Q530" i="1" s="1"/>
  <c r="P531" i="1"/>
  <c r="Q531" i="1" s="1"/>
  <c r="P532" i="1"/>
  <c r="Q532" i="1" s="1"/>
  <c r="P533" i="1"/>
  <c r="Q533" i="1" s="1"/>
  <c r="P534" i="1"/>
  <c r="Q534" i="1" s="1"/>
  <c r="P535" i="1"/>
  <c r="Q535" i="1" s="1"/>
  <c r="P536" i="1"/>
  <c r="Q536" i="1" s="1"/>
  <c r="P537" i="1"/>
  <c r="Q537" i="1" s="1"/>
  <c r="P538" i="1"/>
  <c r="Q538" i="1" s="1"/>
  <c r="P539" i="1"/>
  <c r="Q539" i="1" s="1"/>
  <c r="P540" i="1"/>
  <c r="Q540" i="1" s="1"/>
  <c r="P541" i="1"/>
  <c r="Q541" i="1" s="1"/>
  <c r="P542" i="1"/>
  <c r="Q542" i="1" s="1"/>
  <c r="P543" i="1"/>
  <c r="Q543" i="1" s="1"/>
  <c r="P544" i="1"/>
  <c r="Q544" i="1" s="1"/>
  <c r="P545" i="1"/>
  <c r="Q545" i="1" s="1"/>
  <c r="P546" i="1"/>
  <c r="Q546" i="1" s="1"/>
  <c r="P547" i="1"/>
  <c r="Q547" i="1" s="1"/>
  <c r="P548" i="1"/>
  <c r="Q548" i="1" s="1"/>
  <c r="P549" i="1"/>
  <c r="Q549" i="1" s="1"/>
  <c r="P550" i="1"/>
  <c r="Q550" i="1" s="1"/>
  <c r="P551" i="1"/>
  <c r="Q551" i="1" s="1"/>
  <c r="P552" i="1"/>
  <c r="Q552" i="1" s="1"/>
  <c r="P553" i="1"/>
  <c r="Q553" i="1" s="1"/>
  <c r="P554" i="1"/>
  <c r="Q554" i="1" s="1"/>
  <c r="P555" i="1"/>
  <c r="Q555" i="1" s="1"/>
  <c r="P556" i="1"/>
  <c r="Q556" i="1" s="1"/>
  <c r="P557" i="1"/>
  <c r="Q557" i="1" s="1"/>
  <c r="P558" i="1"/>
  <c r="Q558" i="1" s="1"/>
  <c r="P559" i="1"/>
  <c r="Q559" i="1" s="1"/>
  <c r="P560" i="1"/>
  <c r="Q560" i="1" s="1"/>
  <c r="P561" i="1"/>
  <c r="Q561" i="1" s="1"/>
  <c r="P562" i="1"/>
  <c r="Q562" i="1" s="1"/>
  <c r="P563" i="1"/>
  <c r="Q563" i="1" s="1"/>
  <c r="P564" i="1"/>
  <c r="Q564" i="1" s="1"/>
  <c r="P565" i="1"/>
  <c r="Q565" i="1" s="1"/>
  <c r="P566" i="1"/>
  <c r="Q566" i="1" s="1"/>
  <c r="P567" i="1"/>
  <c r="Q567" i="1" s="1"/>
  <c r="P568" i="1"/>
  <c r="Q568" i="1" s="1"/>
  <c r="P569" i="1"/>
  <c r="Q569" i="1" s="1"/>
  <c r="P570" i="1"/>
  <c r="Q570" i="1" s="1"/>
  <c r="P571" i="1"/>
  <c r="Q571" i="1" s="1"/>
  <c r="P572" i="1"/>
  <c r="Q572" i="1" s="1"/>
  <c r="P573" i="1"/>
  <c r="Q573" i="1" s="1"/>
  <c r="P574" i="1"/>
  <c r="Q574" i="1" s="1"/>
  <c r="P575" i="1"/>
  <c r="Q575" i="1" s="1"/>
  <c r="P576" i="1"/>
  <c r="Q576" i="1" s="1"/>
  <c r="P577" i="1"/>
  <c r="Q577" i="1" s="1"/>
  <c r="P578" i="1"/>
  <c r="Q578" i="1" s="1"/>
  <c r="P579" i="1"/>
  <c r="Q579" i="1" s="1"/>
  <c r="P580" i="1"/>
  <c r="Q580" i="1" s="1"/>
  <c r="P581" i="1"/>
  <c r="Q581" i="1" s="1"/>
  <c r="P582" i="1"/>
  <c r="Q582" i="1" s="1"/>
  <c r="P583" i="1"/>
  <c r="Q583" i="1" s="1"/>
  <c r="P584" i="1"/>
  <c r="Q584" i="1" s="1"/>
  <c r="P585" i="1"/>
  <c r="Q585" i="1" s="1"/>
  <c r="P586" i="1"/>
  <c r="Q586" i="1" s="1"/>
  <c r="P587" i="1"/>
  <c r="Q587" i="1" s="1"/>
  <c r="P588" i="1"/>
  <c r="Q588" i="1" s="1"/>
  <c r="P589" i="1"/>
  <c r="Q589" i="1" s="1"/>
  <c r="P590" i="1"/>
  <c r="Q590" i="1" s="1"/>
  <c r="P591" i="1"/>
  <c r="Q591" i="1" s="1"/>
  <c r="P592" i="1"/>
  <c r="Q592" i="1" s="1"/>
  <c r="P593" i="1"/>
  <c r="Q593" i="1" s="1"/>
  <c r="P594" i="1"/>
  <c r="Q594" i="1" s="1"/>
  <c r="P595" i="1"/>
  <c r="Q595" i="1" s="1"/>
  <c r="P596" i="1"/>
  <c r="Q596" i="1" s="1"/>
  <c r="P597" i="1"/>
  <c r="Q597" i="1" s="1"/>
  <c r="P598" i="1"/>
  <c r="Q598" i="1" s="1"/>
  <c r="P599" i="1"/>
  <c r="Q599" i="1" s="1"/>
  <c r="P600" i="1"/>
  <c r="Q600" i="1" s="1"/>
  <c r="P601" i="1"/>
  <c r="Q601" i="1" s="1"/>
  <c r="P602" i="1"/>
  <c r="Q602" i="1" s="1"/>
  <c r="P603" i="1"/>
  <c r="Q603" i="1" s="1"/>
  <c r="P604" i="1"/>
  <c r="Q604" i="1" s="1"/>
  <c r="P605" i="1"/>
  <c r="Q605" i="1" s="1"/>
  <c r="P606" i="1"/>
  <c r="Q606" i="1" s="1"/>
  <c r="P607" i="1"/>
  <c r="Q607" i="1" s="1"/>
  <c r="P608" i="1"/>
  <c r="Q608" i="1" s="1"/>
  <c r="P609" i="1"/>
  <c r="Q609" i="1" s="1"/>
  <c r="P610" i="1"/>
  <c r="Q610" i="1" s="1"/>
  <c r="P611" i="1"/>
  <c r="Q611" i="1" s="1"/>
  <c r="P612" i="1"/>
  <c r="Q612" i="1" s="1"/>
  <c r="P613" i="1"/>
  <c r="Q613" i="1" s="1"/>
  <c r="P614" i="1"/>
  <c r="Q614" i="1" s="1"/>
  <c r="P615" i="1"/>
  <c r="Q615" i="1" s="1"/>
  <c r="P616" i="1"/>
  <c r="Q616" i="1" s="1"/>
  <c r="P617" i="1"/>
  <c r="Q617" i="1" s="1"/>
  <c r="P618" i="1"/>
  <c r="Q618" i="1" s="1"/>
  <c r="P619" i="1"/>
  <c r="Q619" i="1" s="1"/>
  <c r="P620" i="1"/>
  <c r="Q620" i="1" s="1"/>
  <c r="P621" i="1"/>
  <c r="Q621" i="1" s="1"/>
  <c r="P622" i="1"/>
  <c r="Q622" i="1" s="1"/>
  <c r="P623" i="1"/>
  <c r="Q623" i="1" s="1"/>
  <c r="P624" i="1"/>
  <c r="Q624" i="1" s="1"/>
  <c r="P625" i="1"/>
  <c r="Q625" i="1" s="1"/>
  <c r="P626" i="1"/>
  <c r="Q626" i="1" s="1"/>
  <c r="P627" i="1"/>
  <c r="Q627" i="1" s="1"/>
  <c r="P628" i="1"/>
  <c r="Q628" i="1" s="1"/>
  <c r="P629" i="1"/>
  <c r="Q629" i="1" s="1"/>
  <c r="P630" i="1"/>
  <c r="Q630" i="1" s="1"/>
  <c r="P631" i="1"/>
  <c r="Q631" i="1" s="1"/>
  <c r="P632" i="1"/>
  <c r="Q632" i="1" s="1"/>
  <c r="P633" i="1"/>
  <c r="Q633" i="1" s="1"/>
  <c r="P634" i="1"/>
  <c r="Q634" i="1" s="1"/>
  <c r="P635" i="1"/>
  <c r="Q635" i="1" s="1"/>
  <c r="P636" i="1"/>
  <c r="Q636" i="1" s="1"/>
  <c r="P637" i="1"/>
  <c r="Q637" i="1" s="1"/>
  <c r="P638" i="1"/>
  <c r="Q638" i="1" s="1"/>
  <c r="P639" i="1"/>
  <c r="Q639" i="1" s="1"/>
  <c r="P640" i="1"/>
  <c r="Q640" i="1" s="1"/>
  <c r="P641" i="1"/>
  <c r="Q641" i="1" s="1"/>
  <c r="P642" i="1"/>
  <c r="Q642" i="1" s="1"/>
  <c r="P643" i="1"/>
  <c r="Q643" i="1" s="1"/>
  <c r="P644" i="1"/>
  <c r="Q644" i="1" s="1"/>
  <c r="P645" i="1"/>
  <c r="Q645" i="1" s="1"/>
  <c r="P646" i="1"/>
  <c r="Q646" i="1" s="1"/>
  <c r="P647" i="1"/>
  <c r="Q647" i="1" s="1"/>
  <c r="P648" i="1"/>
  <c r="Q648" i="1" s="1"/>
  <c r="P649" i="1"/>
  <c r="Q649" i="1" s="1"/>
  <c r="P650" i="1"/>
  <c r="Q650" i="1" s="1"/>
  <c r="P651" i="1"/>
  <c r="Q651" i="1" s="1"/>
  <c r="P652" i="1"/>
  <c r="Q652" i="1" s="1"/>
  <c r="P653" i="1"/>
  <c r="Q653" i="1" s="1"/>
  <c r="P654" i="1"/>
  <c r="Q654" i="1" s="1"/>
  <c r="P655" i="1"/>
  <c r="Q655" i="1" s="1"/>
  <c r="P656" i="1"/>
  <c r="Q656" i="1" s="1"/>
  <c r="P657" i="1"/>
  <c r="Q657" i="1" s="1"/>
  <c r="P658" i="1"/>
  <c r="Q658" i="1" s="1"/>
  <c r="P659" i="1"/>
  <c r="Q659" i="1" s="1"/>
  <c r="P660" i="1"/>
  <c r="Q660" i="1" s="1"/>
  <c r="P661" i="1"/>
  <c r="Q661" i="1" s="1"/>
  <c r="P662" i="1"/>
  <c r="Q662" i="1" s="1"/>
  <c r="P663" i="1"/>
  <c r="Q663" i="1" s="1"/>
  <c r="P664" i="1"/>
  <c r="Q664" i="1" s="1"/>
  <c r="P665" i="1"/>
  <c r="Q665" i="1" s="1"/>
  <c r="P666" i="1"/>
  <c r="Q666" i="1" s="1"/>
  <c r="P667" i="1"/>
  <c r="Q667" i="1" s="1"/>
  <c r="P668" i="1"/>
  <c r="Q668" i="1" s="1"/>
  <c r="P669" i="1"/>
  <c r="Q669" i="1" s="1"/>
  <c r="P670" i="1"/>
  <c r="Q670" i="1" s="1"/>
  <c r="P671" i="1"/>
  <c r="Q671" i="1" s="1"/>
  <c r="P672" i="1"/>
  <c r="Q672" i="1" s="1"/>
  <c r="P673" i="1"/>
  <c r="Q673" i="1" s="1"/>
  <c r="P674" i="1"/>
  <c r="Q674" i="1" s="1"/>
  <c r="P675" i="1"/>
  <c r="Q675" i="1" s="1"/>
  <c r="P676" i="1"/>
  <c r="Q676" i="1" s="1"/>
  <c r="P677" i="1"/>
  <c r="Q677" i="1" s="1"/>
  <c r="P678" i="1"/>
  <c r="Q678" i="1" s="1"/>
  <c r="P679" i="1"/>
  <c r="Q679" i="1" s="1"/>
  <c r="P680" i="1"/>
  <c r="Q680" i="1" s="1"/>
  <c r="P681" i="1"/>
  <c r="Q681" i="1" s="1"/>
  <c r="P682" i="1"/>
  <c r="Q682" i="1" s="1"/>
  <c r="P683" i="1"/>
  <c r="Q683" i="1" s="1"/>
  <c r="P684" i="1"/>
  <c r="Q684" i="1" s="1"/>
  <c r="P685" i="1"/>
  <c r="Q685" i="1" s="1"/>
  <c r="P686" i="1"/>
  <c r="Q686" i="1" s="1"/>
  <c r="P687" i="1"/>
  <c r="Q687" i="1" s="1"/>
  <c r="P688" i="1"/>
  <c r="Q688" i="1" s="1"/>
  <c r="P689" i="1"/>
  <c r="Q689" i="1" s="1"/>
  <c r="P690" i="1"/>
  <c r="Q690" i="1" s="1"/>
  <c r="P691" i="1"/>
  <c r="Q691" i="1" s="1"/>
  <c r="P692" i="1"/>
  <c r="Q692" i="1" s="1"/>
  <c r="P693" i="1"/>
  <c r="Q693" i="1" s="1"/>
  <c r="P694" i="1"/>
  <c r="Q694" i="1" s="1"/>
  <c r="P695" i="1"/>
  <c r="Q695" i="1" s="1"/>
  <c r="P696" i="1"/>
  <c r="Q696" i="1" s="1"/>
  <c r="P697" i="1"/>
  <c r="Q697" i="1" s="1"/>
  <c r="P698" i="1"/>
  <c r="Q698" i="1" s="1"/>
  <c r="P699" i="1"/>
  <c r="Q699" i="1" s="1"/>
  <c r="P700" i="1"/>
  <c r="Q700" i="1" s="1"/>
  <c r="P701" i="1"/>
  <c r="Q701" i="1" s="1"/>
  <c r="P702" i="1"/>
  <c r="Q702" i="1" s="1"/>
  <c r="P703" i="1"/>
  <c r="Q703" i="1" s="1"/>
  <c r="P704" i="1"/>
  <c r="Q704" i="1" s="1"/>
  <c r="P705" i="1"/>
  <c r="Q705" i="1" s="1"/>
  <c r="P706" i="1"/>
  <c r="Q706" i="1" s="1"/>
  <c r="P707" i="1"/>
  <c r="Q707" i="1" s="1"/>
  <c r="P708" i="1"/>
  <c r="Q708" i="1" s="1"/>
  <c r="P709" i="1"/>
  <c r="Q709" i="1" s="1"/>
  <c r="P710" i="1"/>
  <c r="Q710" i="1" s="1"/>
  <c r="P711" i="1"/>
  <c r="Q711" i="1" s="1"/>
  <c r="P712" i="1"/>
  <c r="Q712" i="1" s="1"/>
  <c r="P713" i="1"/>
  <c r="Q713" i="1" s="1"/>
  <c r="P714" i="1"/>
  <c r="Q714" i="1" s="1"/>
  <c r="P715" i="1"/>
  <c r="Q715" i="1" s="1"/>
  <c r="P716" i="1"/>
  <c r="Q716" i="1" s="1"/>
  <c r="P717" i="1"/>
  <c r="Q717" i="1" s="1"/>
  <c r="P718" i="1"/>
  <c r="Q718" i="1" s="1"/>
  <c r="P719" i="1"/>
  <c r="Q719" i="1" s="1"/>
  <c r="P720" i="1"/>
  <c r="Q720" i="1" s="1"/>
  <c r="P721" i="1"/>
  <c r="Q721" i="1" s="1"/>
  <c r="P722" i="1"/>
  <c r="Q722" i="1" s="1"/>
  <c r="P723" i="1"/>
  <c r="Q723" i="1" s="1"/>
  <c r="P724" i="1"/>
  <c r="Q724" i="1" s="1"/>
  <c r="P725" i="1"/>
  <c r="Q725" i="1" s="1"/>
  <c r="P726" i="1"/>
  <c r="Q726" i="1" s="1"/>
  <c r="P727" i="1"/>
  <c r="Q727" i="1" s="1"/>
  <c r="P728" i="1"/>
  <c r="Q728" i="1" s="1"/>
  <c r="P729" i="1"/>
  <c r="Q729" i="1" s="1"/>
  <c r="P730" i="1"/>
  <c r="Q730" i="1" s="1"/>
  <c r="P731" i="1"/>
  <c r="Q731" i="1" s="1"/>
  <c r="P732" i="1"/>
  <c r="Q732" i="1" s="1"/>
  <c r="P733" i="1"/>
  <c r="Q733" i="1" s="1"/>
  <c r="P734" i="1"/>
  <c r="Q734" i="1" s="1"/>
  <c r="P735" i="1"/>
  <c r="Q735" i="1" s="1"/>
  <c r="P736" i="1"/>
  <c r="Q736" i="1" s="1"/>
  <c r="P737" i="1"/>
  <c r="Q737" i="1" s="1"/>
  <c r="P738" i="1"/>
  <c r="Q738" i="1" s="1"/>
  <c r="P739" i="1"/>
  <c r="Q739" i="1" s="1"/>
  <c r="P740" i="1"/>
  <c r="Q740" i="1" s="1"/>
  <c r="P741" i="1"/>
  <c r="Q741" i="1" s="1"/>
  <c r="P742" i="1"/>
  <c r="Q742" i="1" s="1"/>
  <c r="P743" i="1"/>
  <c r="Q743" i="1" s="1"/>
  <c r="P744" i="1"/>
  <c r="Q744" i="1" s="1"/>
  <c r="P745" i="1"/>
  <c r="Q745" i="1" s="1"/>
  <c r="P746" i="1"/>
  <c r="Q746" i="1" s="1"/>
  <c r="P747" i="1"/>
  <c r="Q747" i="1" s="1"/>
  <c r="P748" i="1"/>
  <c r="Q748" i="1" s="1"/>
  <c r="P749" i="1"/>
  <c r="Q749" i="1" s="1"/>
  <c r="P750" i="1"/>
  <c r="Q750" i="1" s="1"/>
  <c r="P751" i="1"/>
  <c r="Q751" i="1" s="1"/>
  <c r="P752" i="1"/>
  <c r="Q752" i="1" s="1"/>
  <c r="P753" i="1"/>
  <c r="Q753" i="1" s="1"/>
  <c r="P754" i="1"/>
  <c r="Q754" i="1" s="1"/>
  <c r="P755" i="1"/>
  <c r="Q755" i="1" s="1"/>
  <c r="P756" i="1"/>
  <c r="Q756" i="1" s="1"/>
  <c r="P757" i="1"/>
  <c r="Q757" i="1" s="1"/>
  <c r="P758" i="1"/>
  <c r="Q758" i="1" s="1"/>
  <c r="P759" i="1"/>
  <c r="Q759" i="1" s="1"/>
  <c r="P760" i="1"/>
  <c r="Q760" i="1" s="1"/>
  <c r="P761" i="1"/>
  <c r="Q761" i="1" s="1"/>
  <c r="P762" i="1"/>
  <c r="Q762" i="1" s="1"/>
  <c r="P763" i="1"/>
  <c r="Q763" i="1" s="1"/>
  <c r="P764" i="1"/>
  <c r="Q764" i="1" s="1"/>
  <c r="P765" i="1"/>
  <c r="Q765" i="1" s="1"/>
  <c r="P766" i="1"/>
  <c r="Q766" i="1" s="1"/>
  <c r="P767" i="1"/>
  <c r="Q767" i="1" s="1"/>
  <c r="P768" i="1"/>
  <c r="Q768" i="1" s="1"/>
  <c r="P769" i="1"/>
  <c r="Q769" i="1" s="1"/>
  <c r="P770" i="1"/>
  <c r="Q770" i="1" s="1"/>
  <c r="P771" i="1"/>
  <c r="Q771" i="1" s="1"/>
  <c r="P772" i="1"/>
  <c r="Q772" i="1" s="1"/>
  <c r="P773" i="1"/>
  <c r="Q773" i="1" s="1"/>
  <c r="P774" i="1"/>
  <c r="Q774" i="1" s="1"/>
  <c r="P775" i="1"/>
  <c r="Q775" i="1" s="1"/>
  <c r="P776" i="1"/>
  <c r="Q776" i="1" s="1"/>
  <c r="P777" i="1"/>
  <c r="Q777" i="1" s="1"/>
  <c r="P778" i="1"/>
  <c r="Q778" i="1" s="1"/>
  <c r="P779" i="1"/>
  <c r="Q779" i="1" s="1"/>
  <c r="P780" i="1"/>
  <c r="Q780" i="1" s="1"/>
  <c r="P781" i="1"/>
  <c r="Q781" i="1" s="1"/>
  <c r="P782" i="1"/>
  <c r="Q782" i="1" s="1"/>
  <c r="P783" i="1"/>
  <c r="Q783" i="1" s="1"/>
  <c r="P784" i="1"/>
  <c r="Q784" i="1" s="1"/>
  <c r="P785" i="1"/>
  <c r="Q785" i="1" s="1"/>
  <c r="P786" i="1"/>
  <c r="Q786" i="1" s="1"/>
  <c r="P787" i="1"/>
  <c r="Q787" i="1" s="1"/>
  <c r="P788" i="1"/>
  <c r="Q788" i="1" s="1"/>
  <c r="P789" i="1"/>
  <c r="Q789" i="1" s="1"/>
  <c r="P790" i="1"/>
  <c r="Q790" i="1" s="1"/>
  <c r="P791" i="1"/>
  <c r="Q791" i="1" s="1"/>
  <c r="P792" i="1"/>
  <c r="Q792" i="1" s="1"/>
  <c r="P793" i="1"/>
  <c r="Q793" i="1" s="1"/>
  <c r="P794" i="1"/>
  <c r="Q794" i="1" s="1"/>
  <c r="P795" i="1"/>
  <c r="Q795" i="1" s="1"/>
  <c r="P796" i="1"/>
  <c r="Q796" i="1" s="1"/>
  <c r="P797" i="1"/>
  <c r="Q797" i="1" s="1"/>
  <c r="P798" i="1"/>
  <c r="Q798" i="1" s="1"/>
  <c r="P799" i="1"/>
  <c r="Q799" i="1" s="1"/>
  <c r="P800" i="1"/>
  <c r="Q800" i="1" s="1"/>
  <c r="P801" i="1"/>
  <c r="Q801" i="1" s="1"/>
  <c r="P802" i="1"/>
  <c r="Q802" i="1" s="1"/>
  <c r="P803" i="1"/>
  <c r="Q803" i="1" s="1"/>
  <c r="P804" i="1"/>
  <c r="Q804" i="1" s="1"/>
  <c r="P805" i="1"/>
  <c r="Q805" i="1" s="1"/>
  <c r="P806" i="1"/>
  <c r="Q806" i="1" s="1"/>
  <c r="P807" i="1"/>
  <c r="Q807" i="1" s="1"/>
  <c r="P808" i="1"/>
  <c r="Q808" i="1" s="1"/>
  <c r="P809" i="1"/>
  <c r="Q809" i="1" s="1"/>
  <c r="P810" i="1"/>
  <c r="Q810" i="1" s="1"/>
  <c r="P811" i="1"/>
  <c r="Q811" i="1" s="1"/>
  <c r="P812" i="1"/>
  <c r="Q812" i="1" s="1"/>
  <c r="P813" i="1"/>
  <c r="Q813" i="1" s="1"/>
  <c r="P814" i="1"/>
  <c r="Q814" i="1" s="1"/>
  <c r="P815" i="1"/>
  <c r="Q815" i="1" s="1"/>
  <c r="P816" i="1"/>
  <c r="Q816" i="1" s="1"/>
  <c r="P817" i="1"/>
  <c r="Q817" i="1" s="1"/>
  <c r="P818" i="1"/>
  <c r="Q818" i="1" s="1"/>
  <c r="P819" i="1"/>
  <c r="Q819" i="1" s="1"/>
  <c r="P820" i="1"/>
  <c r="Q820" i="1" s="1"/>
  <c r="P821" i="1"/>
  <c r="Q821" i="1" s="1"/>
  <c r="P822" i="1"/>
  <c r="Q822" i="1" s="1"/>
  <c r="P823" i="1"/>
  <c r="Q823" i="1" s="1"/>
  <c r="P824" i="1"/>
  <c r="Q824" i="1" s="1"/>
  <c r="P825" i="1"/>
  <c r="Q825" i="1" s="1"/>
  <c r="P826" i="1"/>
  <c r="Q826" i="1" s="1"/>
  <c r="P827" i="1"/>
  <c r="Q827" i="1" s="1"/>
  <c r="P828" i="1"/>
  <c r="Q828" i="1" s="1"/>
  <c r="P829" i="1"/>
  <c r="Q829" i="1" s="1"/>
  <c r="P830" i="1"/>
  <c r="Q830" i="1" s="1"/>
  <c r="P831" i="1"/>
  <c r="Q831" i="1" s="1"/>
  <c r="P832" i="1"/>
  <c r="Q832" i="1" s="1"/>
  <c r="P833" i="1"/>
  <c r="Q833" i="1" s="1"/>
  <c r="P834" i="1"/>
  <c r="Q834" i="1" s="1"/>
  <c r="P835" i="1"/>
  <c r="Q835" i="1" s="1"/>
  <c r="P836" i="1"/>
  <c r="Q836" i="1" s="1"/>
  <c r="P837" i="1"/>
  <c r="Q837" i="1" s="1"/>
  <c r="P838" i="1"/>
  <c r="Q838" i="1" s="1"/>
  <c r="P839" i="1"/>
  <c r="Q839" i="1" s="1"/>
  <c r="P840" i="1"/>
  <c r="Q840" i="1" s="1"/>
  <c r="P841" i="1"/>
  <c r="Q841" i="1" s="1"/>
  <c r="P842" i="1"/>
  <c r="Q842" i="1" s="1"/>
  <c r="P843" i="1"/>
  <c r="Q843" i="1" s="1"/>
  <c r="P844" i="1"/>
  <c r="Q844" i="1" s="1"/>
  <c r="P845" i="1"/>
  <c r="Q845" i="1" s="1"/>
  <c r="P846" i="1"/>
  <c r="Q846" i="1" s="1"/>
  <c r="P847" i="1"/>
  <c r="Q847" i="1" s="1"/>
  <c r="P848" i="1"/>
  <c r="Q848" i="1" s="1"/>
  <c r="P849" i="1"/>
  <c r="Q849" i="1" s="1"/>
  <c r="P850" i="1"/>
  <c r="Q850" i="1" s="1"/>
  <c r="P851" i="1"/>
  <c r="Q851" i="1" s="1"/>
  <c r="P852" i="1"/>
  <c r="Q852" i="1" s="1"/>
  <c r="P853" i="1"/>
  <c r="Q853" i="1" s="1"/>
  <c r="P854" i="1"/>
  <c r="Q854" i="1" s="1"/>
  <c r="P855" i="1"/>
  <c r="Q855" i="1" s="1"/>
  <c r="P856" i="1"/>
  <c r="Q856" i="1" s="1"/>
  <c r="P857" i="1"/>
  <c r="Q857" i="1" s="1"/>
  <c r="P858" i="1"/>
  <c r="Q858" i="1" s="1"/>
  <c r="P859" i="1"/>
  <c r="Q859" i="1" s="1"/>
  <c r="P860" i="1"/>
  <c r="Q860" i="1" s="1"/>
  <c r="P861" i="1"/>
  <c r="Q861" i="1" s="1"/>
  <c r="P862" i="1"/>
  <c r="Q862" i="1" s="1"/>
  <c r="P863" i="1"/>
  <c r="Q863" i="1" s="1"/>
  <c r="P864" i="1"/>
  <c r="Q864" i="1" s="1"/>
  <c r="P865" i="1"/>
  <c r="Q865" i="1" s="1"/>
  <c r="P866" i="1"/>
  <c r="Q866" i="1" s="1"/>
  <c r="P867" i="1"/>
  <c r="Q867" i="1" s="1"/>
  <c r="P868" i="1"/>
  <c r="Q868" i="1" s="1"/>
  <c r="P869" i="1"/>
  <c r="Q869" i="1" s="1"/>
  <c r="P870" i="1"/>
  <c r="Q870" i="1" s="1"/>
  <c r="P871" i="1"/>
  <c r="Q871" i="1" s="1"/>
  <c r="P872" i="1"/>
  <c r="Q872" i="1" s="1"/>
  <c r="P873" i="1"/>
  <c r="Q873" i="1" s="1"/>
  <c r="P874" i="1"/>
  <c r="Q874" i="1" s="1"/>
  <c r="P875" i="1"/>
  <c r="Q875" i="1" s="1"/>
  <c r="P876" i="1"/>
  <c r="Q876" i="1" s="1"/>
  <c r="P877" i="1"/>
  <c r="Q877" i="1" s="1"/>
  <c r="P878" i="1"/>
  <c r="Q878" i="1" s="1"/>
  <c r="P879" i="1"/>
  <c r="Q879" i="1" s="1"/>
  <c r="P880" i="1"/>
  <c r="Q880" i="1" s="1"/>
  <c r="P881" i="1"/>
  <c r="Q881" i="1" s="1"/>
  <c r="P882" i="1"/>
  <c r="Q882" i="1" s="1"/>
  <c r="P883" i="1"/>
  <c r="Q883" i="1" s="1"/>
  <c r="P884" i="1"/>
  <c r="Q884" i="1" s="1"/>
  <c r="P885" i="1"/>
  <c r="Q885" i="1" s="1"/>
  <c r="P886" i="1"/>
  <c r="Q886" i="1" s="1"/>
  <c r="P887" i="1"/>
  <c r="Q887" i="1" s="1"/>
  <c r="P888" i="1"/>
  <c r="Q888" i="1" s="1"/>
  <c r="P889" i="1"/>
  <c r="Q889" i="1" s="1"/>
  <c r="P890" i="1"/>
  <c r="Q890" i="1" s="1"/>
  <c r="P891" i="1"/>
  <c r="Q891" i="1" s="1"/>
  <c r="P892" i="1"/>
  <c r="Q892" i="1" s="1"/>
  <c r="P893" i="1"/>
  <c r="Q893" i="1" s="1"/>
  <c r="P894" i="1"/>
  <c r="Q894" i="1" s="1"/>
  <c r="P895" i="1"/>
  <c r="Q895" i="1" s="1"/>
  <c r="P896" i="1"/>
  <c r="Q896" i="1" s="1"/>
  <c r="P897" i="1"/>
  <c r="Q897" i="1" s="1"/>
  <c r="P898" i="1"/>
  <c r="Q898" i="1" s="1"/>
  <c r="P899" i="1"/>
  <c r="Q899" i="1" s="1"/>
  <c r="P900" i="1"/>
  <c r="Q900" i="1" s="1"/>
  <c r="P901" i="1"/>
  <c r="Q901" i="1" s="1"/>
  <c r="P902" i="1"/>
  <c r="Q902" i="1" s="1"/>
  <c r="P903" i="1"/>
  <c r="Q903" i="1" s="1"/>
  <c r="P904" i="1"/>
  <c r="Q904" i="1" s="1"/>
  <c r="P905" i="1"/>
  <c r="Q905" i="1" s="1"/>
  <c r="P906" i="1"/>
  <c r="Q906" i="1" s="1"/>
  <c r="P907" i="1"/>
  <c r="Q907" i="1" s="1"/>
  <c r="P908" i="1"/>
  <c r="Q908" i="1" s="1"/>
  <c r="P909" i="1"/>
  <c r="Q909" i="1" s="1"/>
  <c r="P910" i="1"/>
  <c r="Q910" i="1" s="1"/>
  <c r="P911" i="1"/>
  <c r="Q911" i="1" s="1"/>
  <c r="P912" i="1"/>
  <c r="Q912" i="1" s="1"/>
  <c r="P913" i="1"/>
  <c r="Q913" i="1" s="1"/>
  <c r="P914" i="1"/>
  <c r="Q914" i="1" s="1"/>
  <c r="P915" i="1"/>
  <c r="Q915" i="1" s="1"/>
  <c r="P916" i="1"/>
  <c r="Q916" i="1" s="1"/>
  <c r="P917" i="1"/>
  <c r="Q917" i="1" s="1"/>
  <c r="P918" i="1"/>
  <c r="Q918" i="1" s="1"/>
  <c r="P919" i="1"/>
  <c r="Q919" i="1" s="1"/>
  <c r="P920" i="1"/>
  <c r="Q920" i="1" s="1"/>
  <c r="P921" i="1"/>
  <c r="Q921" i="1" s="1"/>
  <c r="P922" i="1"/>
  <c r="Q922" i="1" s="1"/>
  <c r="P923" i="1"/>
  <c r="Q923" i="1" s="1"/>
  <c r="P924" i="1"/>
  <c r="Q924" i="1" s="1"/>
  <c r="P925" i="1"/>
  <c r="Q925" i="1" s="1"/>
  <c r="P926" i="1"/>
  <c r="Q926" i="1" s="1"/>
  <c r="P927" i="1"/>
  <c r="Q927" i="1" s="1"/>
  <c r="P928" i="1"/>
  <c r="Q928" i="1" s="1"/>
  <c r="P929" i="1"/>
  <c r="Q929" i="1" s="1"/>
  <c r="P930" i="1"/>
  <c r="Q930" i="1" s="1"/>
  <c r="P931" i="1"/>
  <c r="Q931" i="1" s="1"/>
  <c r="P932" i="1"/>
  <c r="Q932" i="1" s="1"/>
  <c r="P933" i="1"/>
  <c r="Q933" i="1" s="1"/>
  <c r="P934" i="1"/>
  <c r="Q934" i="1" s="1"/>
  <c r="P935" i="1"/>
  <c r="Q935" i="1" s="1"/>
  <c r="P936" i="1"/>
  <c r="Q936" i="1" s="1"/>
  <c r="P937" i="1"/>
  <c r="Q937" i="1" s="1"/>
  <c r="P938" i="1"/>
  <c r="Q938" i="1" s="1"/>
  <c r="P939" i="1"/>
  <c r="Q939" i="1" s="1"/>
  <c r="P940" i="1"/>
  <c r="Q940" i="1" s="1"/>
  <c r="P941" i="1"/>
  <c r="Q941" i="1" s="1"/>
  <c r="P942" i="1"/>
  <c r="Q942" i="1" s="1"/>
  <c r="P943" i="1"/>
  <c r="Q943" i="1" s="1"/>
  <c r="P944" i="1"/>
  <c r="Q944" i="1" s="1"/>
  <c r="P945" i="1"/>
  <c r="Q945" i="1" s="1"/>
  <c r="P946" i="1"/>
  <c r="Q946" i="1" s="1"/>
  <c r="P947" i="1"/>
  <c r="Q947" i="1" s="1"/>
  <c r="P948" i="1"/>
  <c r="Q948" i="1" s="1"/>
  <c r="P949" i="1"/>
  <c r="Q949" i="1" s="1"/>
  <c r="P950" i="1"/>
  <c r="Q950" i="1" s="1"/>
  <c r="P951" i="1"/>
  <c r="Q951" i="1" s="1"/>
  <c r="P952" i="1"/>
  <c r="Q952" i="1" s="1"/>
  <c r="P953" i="1"/>
  <c r="Q953" i="1" s="1"/>
  <c r="P954" i="1"/>
  <c r="Q954" i="1" s="1"/>
  <c r="P955" i="1"/>
  <c r="Q955" i="1" s="1"/>
  <c r="P956" i="1"/>
  <c r="Q956" i="1" s="1"/>
  <c r="P957" i="1"/>
  <c r="Q957" i="1" s="1"/>
  <c r="P958" i="1"/>
  <c r="Q958" i="1" s="1"/>
  <c r="P959" i="1"/>
  <c r="Q959" i="1" s="1"/>
  <c r="P960" i="1"/>
  <c r="Q960" i="1" s="1"/>
  <c r="P961" i="1"/>
  <c r="Q961" i="1" s="1"/>
  <c r="P962" i="1"/>
  <c r="Q962" i="1" s="1"/>
  <c r="P963" i="1"/>
  <c r="Q963" i="1" s="1"/>
  <c r="P964" i="1"/>
  <c r="Q964" i="1" s="1"/>
  <c r="P965" i="1"/>
  <c r="Q965" i="1" s="1"/>
  <c r="P966" i="1"/>
  <c r="Q966" i="1" s="1"/>
  <c r="P967" i="1"/>
  <c r="Q967" i="1" s="1"/>
  <c r="P968" i="1"/>
  <c r="Q968" i="1" s="1"/>
  <c r="P969" i="1"/>
  <c r="Q969" i="1" s="1"/>
  <c r="P970" i="1"/>
  <c r="Q970" i="1" s="1"/>
  <c r="P971" i="1"/>
  <c r="Q971" i="1" s="1"/>
  <c r="P972" i="1"/>
  <c r="Q972" i="1" s="1"/>
  <c r="P973" i="1"/>
  <c r="Q973" i="1" s="1"/>
  <c r="P974" i="1"/>
  <c r="Q974" i="1" s="1"/>
  <c r="P975" i="1"/>
  <c r="Q975" i="1" s="1"/>
  <c r="P976" i="1"/>
  <c r="Q976" i="1" s="1"/>
  <c r="P977" i="1"/>
  <c r="Q977" i="1" s="1"/>
  <c r="P978" i="1"/>
  <c r="Q978" i="1" s="1"/>
  <c r="P979" i="1"/>
  <c r="Q979" i="1" s="1"/>
  <c r="P980" i="1"/>
  <c r="Q980" i="1" s="1"/>
  <c r="P981" i="1"/>
  <c r="Q981" i="1" s="1"/>
  <c r="P982" i="1"/>
  <c r="Q982" i="1" s="1"/>
  <c r="P983" i="1"/>
  <c r="Q983" i="1" s="1"/>
  <c r="P984" i="1"/>
  <c r="Q984" i="1" s="1"/>
  <c r="P985" i="1"/>
  <c r="Q985" i="1" s="1"/>
  <c r="P986" i="1"/>
  <c r="Q986" i="1" s="1"/>
  <c r="P987" i="1"/>
  <c r="Q987" i="1" s="1"/>
  <c r="P988" i="1"/>
  <c r="Q988" i="1" s="1"/>
  <c r="P989" i="1"/>
  <c r="Q989" i="1" s="1"/>
  <c r="P990" i="1"/>
  <c r="Q990" i="1" s="1"/>
  <c r="P991" i="1"/>
  <c r="Q991" i="1" s="1"/>
  <c r="P992" i="1"/>
  <c r="Q992" i="1" s="1"/>
  <c r="P993" i="1"/>
  <c r="Q993" i="1" s="1"/>
  <c r="P994" i="1"/>
  <c r="Q994" i="1" s="1"/>
  <c r="P995" i="1"/>
  <c r="Q995" i="1" s="1"/>
  <c r="P996" i="1"/>
  <c r="Q996" i="1" s="1"/>
  <c r="P997" i="1"/>
  <c r="Q997" i="1" s="1"/>
  <c r="P998" i="1"/>
  <c r="Q998" i="1" s="1"/>
  <c r="P999" i="1"/>
  <c r="Q999" i="1" s="1"/>
  <c r="P1000" i="1"/>
  <c r="Q1000" i="1" s="1"/>
  <c r="P1001" i="1"/>
  <c r="Q1001" i="1" s="1"/>
  <c r="P1002" i="1"/>
  <c r="Q1002" i="1" s="1"/>
  <c r="P1003" i="1"/>
  <c r="Q1003" i="1" s="1"/>
  <c r="P1004" i="1"/>
  <c r="Q1004" i="1" s="1"/>
  <c r="P1005" i="1"/>
  <c r="Q1005" i="1" s="1"/>
  <c r="P1006" i="1"/>
  <c r="Q1006" i="1" s="1"/>
  <c r="P1007" i="1"/>
  <c r="Q1007" i="1" s="1"/>
  <c r="P1008" i="1"/>
  <c r="Q1008" i="1" s="1"/>
  <c r="P1009" i="1"/>
  <c r="Q1009" i="1" s="1"/>
  <c r="P1010" i="1"/>
  <c r="Q1010" i="1" s="1"/>
  <c r="P1011" i="1"/>
  <c r="Q1011" i="1" s="1"/>
  <c r="P1012" i="1"/>
  <c r="Q1012" i="1" s="1"/>
  <c r="P1013" i="1"/>
  <c r="Q1013" i="1" s="1"/>
  <c r="P1014" i="1"/>
  <c r="Q1014" i="1" s="1"/>
  <c r="P1015" i="1"/>
  <c r="Q1015" i="1" s="1"/>
  <c r="P1016" i="1"/>
  <c r="Q1016" i="1" s="1"/>
  <c r="P1017" i="1"/>
  <c r="Q1017" i="1" s="1"/>
  <c r="P1018" i="1"/>
  <c r="Q1018" i="1" s="1"/>
  <c r="P1019" i="1"/>
  <c r="Q1019" i="1" s="1"/>
  <c r="P1020" i="1"/>
  <c r="Q1020" i="1" s="1"/>
  <c r="P1021" i="1"/>
  <c r="Q1021" i="1" s="1"/>
  <c r="P1022" i="1"/>
  <c r="Q1022" i="1" s="1"/>
  <c r="P1023" i="1"/>
  <c r="Q1023" i="1" s="1"/>
  <c r="P1024" i="1"/>
  <c r="Q1024" i="1" s="1"/>
  <c r="P1025" i="1"/>
  <c r="Q1025" i="1" s="1"/>
  <c r="P1026" i="1"/>
  <c r="Q1026" i="1" s="1"/>
  <c r="P1027" i="1"/>
  <c r="Q1027" i="1" s="1"/>
  <c r="P1028" i="1"/>
  <c r="Q1028" i="1" s="1"/>
  <c r="P1029" i="1"/>
  <c r="P1030" i="1"/>
  <c r="Q1030" i="1" s="1"/>
  <c r="P1031" i="1"/>
  <c r="Q1031" i="1" s="1"/>
  <c r="P1032" i="1"/>
  <c r="Q1032" i="1" s="1"/>
  <c r="P1033" i="1"/>
  <c r="Q1033" i="1" s="1"/>
  <c r="P1034" i="1"/>
  <c r="Q1034" i="1" s="1"/>
  <c r="P1035" i="1"/>
  <c r="Q1035" i="1" s="1"/>
  <c r="P1036" i="1"/>
  <c r="Q1036" i="1" s="1"/>
  <c r="P1037" i="1"/>
  <c r="Q1037" i="1" s="1"/>
  <c r="P1038" i="1"/>
  <c r="Q1038" i="1" s="1"/>
  <c r="P1039" i="1"/>
  <c r="Q1039" i="1" s="1"/>
  <c r="P1040" i="1"/>
  <c r="Q1040" i="1" s="1"/>
  <c r="P1041" i="1"/>
  <c r="Q1041" i="1" s="1"/>
  <c r="P1042" i="1"/>
  <c r="Q1042" i="1" s="1"/>
  <c r="P1043" i="1"/>
  <c r="Q1043" i="1" s="1"/>
  <c r="P1044" i="1"/>
  <c r="Q1044" i="1" s="1"/>
  <c r="P1045" i="1"/>
  <c r="Q1045" i="1" s="1"/>
  <c r="P1046" i="1"/>
  <c r="Q1046" i="1" s="1"/>
  <c r="P1047" i="1"/>
  <c r="Q1047" i="1" s="1"/>
  <c r="P1048" i="1"/>
  <c r="Q1048" i="1" s="1"/>
  <c r="P1049" i="1"/>
  <c r="Q1049" i="1" s="1"/>
  <c r="P1050" i="1"/>
  <c r="Q1050" i="1" s="1"/>
  <c r="P1051" i="1"/>
  <c r="Q1051" i="1" s="1"/>
  <c r="P1052" i="1"/>
  <c r="Q1052" i="1" s="1"/>
  <c r="P1053" i="1"/>
  <c r="Q1053" i="1" s="1"/>
  <c r="P1054" i="1"/>
  <c r="Q1054" i="1" s="1"/>
  <c r="P1055" i="1"/>
  <c r="Q1055" i="1" s="1"/>
  <c r="P1056" i="1"/>
  <c r="Q1056" i="1" s="1"/>
  <c r="P1057" i="1"/>
  <c r="Q1057" i="1" s="1"/>
  <c r="P1058" i="1"/>
  <c r="Q1058" i="1" s="1"/>
  <c r="P1059" i="1"/>
  <c r="Q1059" i="1" s="1"/>
  <c r="P1060" i="1"/>
  <c r="Q1060" i="1" s="1"/>
  <c r="P1061" i="1"/>
  <c r="Q1061" i="1" s="1"/>
  <c r="P1062" i="1"/>
  <c r="Q1062" i="1" s="1"/>
  <c r="P1063" i="1"/>
  <c r="Q1063" i="1" s="1"/>
  <c r="P1064" i="1"/>
  <c r="Q1064" i="1" s="1"/>
  <c r="P1065" i="1"/>
  <c r="Q1065" i="1" s="1"/>
  <c r="P1066" i="1"/>
  <c r="Q1066" i="1" s="1"/>
  <c r="P1067" i="1"/>
  <c r="Q1067" i="1" s="1"/>
  <c r="P1068" i="1"/>
  <c r="Q1068" i="1" s="1"/>
  <c r="P1069" i="1"/>
  <c r="Q1069" i="1" s="1"/>
  <c r="P1070" i="1"/>
  <c r="Q1070" i="1" s="1"/>
  <c r="P1071" i="1"/>
  <c r="Q1071" i="1" s="1"/>
  <c r="P1072" i="1"/>
  <c r="Q1072" i="1" s="1"/>
  <c r="P1073" i="1"/>
  <c r="Q1073" i="1" s="1"/>
  <c r="P1074" i="1"/>
  <c r="Q1074" i="1" s="1"/>
  <c r="P1075" i="1"/>
  <c r="Q1075" i="1" s="1"/>
  <c r="P1076" i="1"/>
  <c r="Q1076" i="1" s="1"/>
  <c r="P1077" i="1"/>
  <c r="Q1077" i="1" s="1"/>
  <c r="P1078" i="1"/>
  <c r="Q1078" i="1" s="1"/>
  <c r="P1079" i="1"/>
  <c r="Q1079" i="1" s="1"/>
  <c r="P1080" i="1"/>
  <c r="Q1080" i="1" s="1"/>
  <c r="P1081" i="1"/>
  <c r="Q1081" i="1" s="1"/>
  <c r="P1082" i="1"/>
  <c r="Q1082" i="1" s="1"/>
  <c r="P1083" i="1"/>
  <c r="Q1083" i="1" s="1"/>
  <c r="P1084" i="1"/>
  <c r="Q1084" i="1" s="1"/>
  <c r="P1085" i="1"/>
  <c r="Q1085" i="1" s="1"/>
  <c r="P1086" i="1"/>
  <c r="Q1086" i="1" s="1"/>
  <c r="P1087" i="1"/>
  <c r="Q1087" i="1" s="1"/>
  <c r="P3" i="1"/>
  <c r="Q3" i="1" s="1"/>
  <c r="B10" i="4"/>
  <c r="H5" i="4" s="1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Y20" i="1"/>
  <c r="Z20" i="1"/>
  <c r="AA2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2" i="1"/>
  <c r="Y4" i="1"/>
  <c r="Z4" i="1"/>
  <c r="AA4" i="1"/>
  <c r="Y5" i="1"/>
  <c r="Z5" i="1"/>
  <c r="AA5" i="1"/>
  <c r="Y6" i="1"/>
  <c r="Z6" i="1"/>
  <c r="AA6" i="1"/>
  <c r="Y7" i="1"/>
  <c r="Z7" i="1"/>
  <c r="AA7" i="1"/>
  <c r="Y8" i="1"/>
  <c r="Z8" i="1"/>
  <c r="AA8" i="1"/>
  <c r="Y9" i="1"/>
  <c r="Z9" i="1"/>
  <c r="AA9" i="1"/>
  <c r="Y10" i="1"/>
  <c r="Z10" i="1"/>
  <c r="AA10" i="1"/>
  <c r="Y11" i="1"/>
  <c r="Z11" i="1"/>
  <c r="AA11" i="1"/>
  <c r="Y12" i="1"/>
  <c r="Z12" i="1"/>
  <c r="AA12" i="1"/>
  <c r="Y13" i="1"/>
  <c r="Z13" i="1"/>
  <c r="AA13" i="1"/>
  <c r="Y14" i="1"/>
  <c r="Z14" i="1"/>
  <c r="AA14" i="1"/>
  <c r="Y15" i="1"/>
  <c r="Z15" i="1"/>
  <c r="AA15" i="1"/>
  <c r="Y16" i="1"/>
  <c r="Z16" i="1"/>
  <c r="AA16" i="1"/>
  <c r="Y17" i="1"/>
  <c r="Z17" i="1"/>
  <c r="AA17" i="1"/>
  <c r="Y18" i="1"/>
  <c r="Z18" i="1"/>
  <c r="AA18" i="1"/>
  <c r="Y19" i="1"/>
  <c r="Z19" i="1"/>
  <c r="AA19" i="1"/>
  <c r="Y21" i="1"/>
  <c r="Z21" i="1"/>
  <c r="AA21" i="1"/>
  <c r="Y22" i="1"/>
  <c r="Z22" i="1"/>
  <c r="AA22" i="1"/>
  <c r="Y23" i="1"/>
  <c r="Z23" i="1"/>
  <c r="AA23" i="1"/>
  <c r="Y24" i="1"/>
  <c r="Z24" i="1"/>
  <c r="AA24" i="1"/>
  <c r="Y25" i="1"/>
  <c r="Z25" i="1"/>
  <c r="AA25" i="1"/>
  <c r="Y26" i="1"/>
  <c r="Z26" i="1"/>
  <c r="AA26" i="1"/>
  <c r="Y27" i="1"/>
  <c r="Z27" i="1"/>
  <c r="AA27" i="1"/>
  <c r="Y28" i="1"/>
  <c r="Z28" i="1"/>
  <c r="AA28" i="1"/>
  <c r="Y29" i="1"/>
  <c r="Z29" i="1"/>
  <c r="AA29" i="1"/>
  <c r="Y30" i="1"/>
  <c r="Z30" i="1"/>
  <c r="AA30" i="1"/>
  <c r="Y31" i="1"/>
  <c r="Z31" i="1"/>
  <c r="AA31" i="1"/>
  <c r="Y32" i="1"/>
  <c r="Z32" i="1"/>
  <c r="AA32" i="1"/>
  <c r="Y33" i="1"/>
  <c r="Z33" i="1"/>
  <c r="AA33" i="1"/>
  <c r="Y34" i="1"/>
  <c r="Z34" i="1"/>
  <c r="AA34" i="1"/>
  <c r="Y35" i="1"/>
  <c r="Z35" i="1"/>
  <c r="AA35" i="1"/>
  <c r="Y36" i="1"/>
  <c r="Z36" i="1"/>
  <c r="AA36" i="1"/>
  <c r="Y37" i="1"/>
  <c r="Z37" i="1"/>
  <c r="AA37" i="1"/>
  <c r="Y38" i="1"/>
  <c r="Z38" i="1"/>
  <c r="AA38" i="1"/>
  <c r="Y39" i="1"/>
  <c r="Z39" i="1"/>
  <c r="AA39" i="1"/>
  <c r="Y40" i="1"/>
  <c r="Z40" i="1"/>
  <c r="AA40" i="1"/>
  <c r="Y41" i="1"/>
  <c r="Z41" i="1"/>
  <c r="AA41" i="1"/>
  <c r="Y42" i="1"/>
  <c r="Z42" i="1"/>
  <c r="AA42" i="1"/>
  <c r="Y43" i="1"/>
  <c r="Z43" i="1"/>
  <c r="AA43" i="1"/>
  <c r="Y44" i="1"/>
  <c r="Z44" i="1"/>
  <c r="AA44" i="1"/>
  <c r="Y45" i="1"/>
  <c r="Z45" i="1"/>
  <c r="AA45" i="1"/>
  <c r="Y46" i="1"/>
  <c r="Z46" i="1"/>
  <c r="AA46" i="1"/>
  <c r="Y47" i="1"/>
  <c r="Z47" i="1"/>
  <c r="AA47" i="1"/>
  <c r="Y48" i="1"/>
  <c r="Z48" i="1"/>
  <c r="AA48" i="1"/>
  <c r="Y49" i="1"/>
  <c r="Z49" i="1"/>
  <c r="AA49" i="1"/>
  <c r="Y50" i="1"/>
  <c r="Z50" i="1"/>
  <c r="AA50" i="1"/>
  <c r="Y51" i="1"/>
  <c r="Z51" i="1"/>
  <c r="AA51" i="1"/>
  <c r="Y52" i="1"/>
  <c r="Z52" i="1"/>
  <c r="AA52" i="1"/>
  <c r="Y53" i="1"/>
  <c r="Z53" i="1"/>
  <c r="AA53" i="1"/>
  <c r="Y54" i="1"/>
  <c r="Z54" i="1"/>
  <c r="AA54" i="1"/>
  <c r="Y55" i="1"/>
  <c r="Z55" i="1"/>
  <c r="AA55" i="1"/>
  <c r="Y56" i="1"/>
  <c r="Z56" i="1"/>
  <c r="AA56" i="1"/>
  <c r="Y57" i="1"/>
  <c r="Z57" i="1"/>
  <c r="AA57" i="1"/>
  <c r="Y58" i="1"/>
  <c r="Z58" i="1"/>
  <c r="AA58" i="1"/>
  <c r="Y59" i="1"/>
  <c r="Z59" i="1"/>
  <c r="AA59" i="1"/>
  <c r="Y60" i="1"/>
  <c r="Z60" i="1"/>
  <c r="AA60" i="1"/>
  <c r="Y61" i="1"/>
  <c r="Z61" i="1"/>
  <c r="AA61" i="1"/>
  <c r="Y62" i="1"/>
  <c r="Z62" i="1"/>
  <c r="AA62" i="1"/>
  <c r="Y63" i="1"/>
  <c r="Z63" i="1"/>
  <c r="AA63" i="1"/>
  <c r="Y64" i="1"/>
  <c r="Z64" i="1"/>
  <c r="AA64" i="1"/>
  <c r="Y65" i="1"/>
  <c r="Z65" i="1"/>
  <c r="AA65" i="1"/>
  <c r="Y66" i="1"/>
  <c r="Z66" i="1"/>
  <c r="AA66" i="1"/>
  <c r="Y67" i="1"/>
  <c r="Z67" i="1"/>
  <c r="AA67" i="1"/>
  <c r="Y68" i="1"/>
  <c r="Z68" i="1"/>
  <c r="AA68" i="1"/>
  <c r="Y69" i="1"/>
  <c r="Z69" i="1"/>
  <c r="AA69" i="1"/>
  <c r="Y70" i="1"/>
  <c r="Z70" i="1"/>
  <c r="AA70" i="1"/>
  <c r="Y71" i="1"/>
  <c r="Z71" i="1"/>
  <c r="AA71" i="1"/>
  <c r="Y72" i="1"/>
  <c r="Z72" i="1"/>
  <c r="AA72" i="1"/>
  <c r="Y73" i="1"/>
  <c r="Z73" i="1"/>
  <c r="AA73" i="1"/>
  <c r="Y74" i="1"/>
  <c r="Z74" i="1"/>
  <c r="AA74" i="1"/>
  <c r="Y75" i="1"/>
  <c r="Z75" i="1"/>
  <c r="AA75" i="1"/>
  <c r="Y76" i="1"/>
  <c r="Z76" i="1"/>
  <c r="AA76" i="1"/>
  <c r="Y77" i="1"/>
  <c r="Z77" i="1"/>
  <c r="AA77" i="1"/>
  <c r="Y78" i="1"/>
  <c r="Z78" i="1"/>
  <c r="AA78" i="1"/>
  <c r="Y79" i="1"/>
  <c r="Z79" i="1"/>
  <c r="AA79" i="1"/>
  <c r="Y80" i="1"/>
  <c r="Z80" i="1"/>
  <c r="AA80" i="1"/>
  <c r="Y81" i="1"/>
  <c r="Z81" i="1"/>
  <c r="AA81" i="1"/>
  <c r="Y82" i="1"/>
  <c r="Z82" i="1"/>
  <c r="AA82" i="1"/>
  <c r="Y83" i="1"/>
  <c r="Z83" i="1"/>
  <c r="AA83" i="1"/>
  <c r="Y84" i="1"/>
  <c r="Z84" i="1"/>
  <c r="AA84" i="1"/>
  <c r="Y85" i="1"/>
  <c r="Z85" i="1"/>
  <c r="AA85" i="1"/>
  <c r="Y86" i="1"/>
  <c r="Z86" i="1"/>
  <c r="AA86" i="1"/>
  <c r="Y87" i="1"/>
  <c r="Z87" i="1"/>
  <c r="AA87" i="1"/>
  <c r="Y88" i="1"/>
  <c r="Z88" i="1"/>
  <c r="AA88" i="1"/>
  <c r="Y89" i="1"/>
  <c r="Z89" i="1"/>
  <c r="AA89" i="1"/>
  <c r="Y90" i="1"/>
  <c r="Z90" i="1"/>
  <c r="AA90" i="1"/>
  <c r="Y91" i="1"/>
  <c r="Z91" i="1"/>
  <c r="AA91" i="1"/>
  <c r="Y92" i="1"/>
  <c r="Z92" i="1"/>
  <c r="AA92" i="1"/>
  <c r="Y93" i="1"/>
  <c r="Z93" i="1"/>
  <c r="AA93" i="1"/>
  <c r="Y94" i="1"/>
  <c r="Z94" i="1"/>
  <c r="AA94" i="1"/>
  <c r="Y95" i="1"/>
  <c r="Z95" i="1"/>
  <c r="AA95" i="1"/>
  <c r="Y96" i="1"/>
  <c r="Z96" i="1"/>
  <c r="AA96" i="1"/>
  <c r="Y97" i="1"/>
  <c r="Z97" i="1"/>
  <c r="AA97" i="1"/>
  <c r="Y98" i="1"/>
  <c r="Z98" i="1"/>
  <c r="AA98" i="1"/>
  <c r="Y99" i="1"/>
  <c r="Z99" i="1"/>
  <c r="AA99" i="1"/>
  <c r="Y100" i="1"/>
  <c r="Z100" i="1"/>
  <c r="AA100" i="1"/>
  <c r="Y101" i="1"/>
  <c r="Z101" i="1"/>
  <c r="AA101" i="1"/>
  <c r="Y102" i="1"/>
  <c r="Z102" i="1"/>
  <c r="AA102" i="1"/>
  <c r="Y103" i="1"/>
  <c r="Z103" i="1"/>
  <c r="AA103" i="1"/>
  <c r="Y104" i="1"/>
  <c r="Z104" i="1"/>
  <c r="AA104" i="1"/>
  <c r="Y105" i="1"/>
  <c r="Z105" i="1"/>
  <c r="AA105" i="1"/>
  <c r="Y106" i="1"/>
  <c r="Z106" i="1"/>
  <c r="AA106" i="1"/>
  <c r="Y107" i="1"/>
  <c r="Z107" i="1"/>
  <c r="AA107" i="1"/>
  <c r="Y108" i="1"/>
  <c r="Z108" i="1"/>
  <c r="AA108" i="1"/>
  <c r="Y109" i="1"/>
  <c r="Z109" i="1"/>
  <c r="AA109" i="1"/>
  <c r="Y110" i="1"/>
  <c r="Z110" i="1"/>
  <c r="AA110" i="1"/>
  <c r="Y111" i="1"/>
  <c r="Z111" i="1"/>
  <c r="AA111" i="1"/>
  <c r="Y112" i="1"/>
  <c r="Z112" i="1"/>
  <c r="AA112" i="1"/>
  <c r="Y113" i="1"/>
  <c r="Z113" i="1"/>
  <c r="AA113" i="1"/>
  <c r="Y114" i="1"/>
  <c r="Z114" i="1"/>
  <c r="AA114" i="1"/>
  <c r="Y115" i="1"/>
  <c r="Z115" i="1"/>
  <c r="AA115" i="1"/>
  <c r="Y116" i="1"/>
  <c r="Z116" i="1"/>
  <c r="AA116" i="1"/>
  <c r="Y117" i="1"/>
  <c r="Z117" i="1"/>
  <c r="AA117" i="1"/>
  <c r="Y118" i="1"/>
  <c r="Z118" i="1"/>
  <c r="AA118" i="1"/>
  <c r="Y119" i="1"/>
  <c r="Z119" i="1"/>
  <c r="AA119" i="1"/>
  <c r="Y120" i="1"/>
  <c r="Z120" i="1"/>
  <c r="AA120" i="1"/>
  <c r="Y121" i="1"/>
  <c r="Z121" i="1"/>
  <c r="AA121" i="1"/>
  <c r="Y122" i="1"/>
  <c r="Z122" i="1"/>
  <c r="AA122" i="1"/>
  <c r="Y123" i="1"/>
  <c r="Z123" i="1"/>
  <c r="AA123" i="1"/>
  <c r="Y124" i="1"/>
  <c r="Z124" i="1"/>
  <c r="AA124" i="1"/>
  <c r="Y125" i="1"/>
  <c r="Z125" i="1"/>
  <c r="AA125" i="1"/>
  <c r="Y126" i="1"/>
  <c r="Z126" i="1"/>
  <c r="AA126" i="1"/>
  <c r="Y127" i="1"/>
  <c r="Z127" i="1"/>
  <c r="AA127" i="1"/>
  <c r="Y128" i="1"/>
  <c r="Z128" i="1"/>
  <c r="AA128" i="1"/>
  <c r="Y129" i="1"/>
  <c r="Z129" i="1"/>
  <c r="AA129" i="1"/>
  <c r="Y130" i="1"/>
  <c r="Z130" i="1"/>
  <c r="AA130" i="1"/>
  <c r="Y131" i="1"/>
  <c r="Z131" i="1"/>
  <c r="AA131" i="1"/>
  <c r="Y132" i="1"/>
  <c r="Z132" i="1"/>
  <c r="AA132" i="1"/>
  <c r="Y133" i="1"/>
  <c r="Z133" i="1"/>
  <c r="AA133" i="1"/>
  <c r="Y134" i="1"/>
  <c r="Z134" i="1"/>
  <c r="AA134" i="1"/>
  <c r="Y135" i="1"/>
  <c r="Z135" i="1"/>
  <c r="AA135" i="1"/>
  <c r="Y136" i="1"/>
  <c r="Z136" i="1"/>
  <c r="AA136" i="1"/>
  <c r="Y137" i="1"/>
  <c r="Z137" i="1"/>
  <c r="AA137" i="1"/>
  <c r="Y138" i="1"/>
  <c r="Z138" i="1"/>
  <c r="AA138" i="1"/>
  <c r="Y139" i="1"/>
  <c r="Z139" i="1"/>
  <c r="AA139" i="1"/>
  <c r="Y140" i="1"/>
  <c r="Z140" i="1"/>
  <c r="AA140" i="1"/>
  <c r="Y141" i="1"/>
  <c r="Z141" i="1"/>
  <c r="AA141" i="1"/>
  <c r="Y142" i="1"/>
  <c r="Z142" i="1"/>
  <c r="AA142" i="1"/>
  <c r="Y143" i="1"/>
  <c r="Z143" i="1"/>
  <c r="AA143" i="1"/>
  <c r="Y144" i="1"/>
  <c r="Z144" i="1"/>
  <c r="AA144" i="1"/>
  <c r="Y145" i="1"/>
  <c r="Z145" i="1"/>
  <c r="AA145" i="1"/>
  <c r="Y146" i="1"/>
  <c r="Z146" i="1"/>
  <c r="AA146" i="1"/>
  <c r="Y147" i="1"/>
  <c r="Z147" i="1"/>
  <c r="AA147" i="1"/>
  <c r="Y148" i="1"/>
  <c r="Z148" i="1"/>
  <c r="AA148" i="1"/>
  <c r="Y149" i="1"/>
  <c r="Z149" i="1"/>
  <c r="AA149" i="1"/>
  <c r="Y150" i="1"/>
  <c r="Z150" i="1"/>
  <c r="AA150" i="1"/>
  <c r="Y151" i="1"/>
  <c r="Z151" i="1"/>
  <c r="AA151" i="1"/>
  <c r="Y152" i="1"/>
  <c r="Z152" i="1"/>
  <c r="AA152" i="1"/>
  <c r="Y153" i="1"/>
  <c r="Z153" i="1"/>
  <c r="AA153" i="1"/>
  <c r="Y154" i="1"/>
  <c r="Z154" i="1"/>
  <c r="AA154" i="1"/>
  <c r="Y155" i="1"/>
  <c r="Z155" i="1"/>
  <c r="AA155" i="1"/>
  <c r="Y156" i="1"/>
  <c r="Z156" i="1"/>
  <c r="AA156" i="1"/>
  <c r="Y157" i="1"/>
  <c r="Z157" i="1"/>
  <c r="AA157" i="1"/>
  <c r="Y158" i="1"/>
  <c r="Z158" i="1"/>
  <c r="AA158" i="1"/>
  <c r="Y159" i="1"/>
  <c r="Z159" i="1"/>
  <c r="AA159" i="1"/>
  <c r="Y160" i="1"/>
  <c r="Z160" i="1"/>
  <c r="AA160" i="1"/>
  <c r="Y161" i="1"/>
  <c r="Z161" i="1"/>
  <c r="AA161" i="1"/>
  <c r="Y162" i="1"/>
  <c r="Z162" i="1"/>
  <c r="AA162" i="1"/>
  <c r="Y163" i="1"/>
  <c r="Z163" i="1"/>
  <c r="AA163" i="1"/>
  <c r="Y164" i="1"/>
  <c r="Z164" i="1"/>
  <c r="AA164" i="1"/>
  <c r="Y165" i="1"/>
  <c r="Z165" i="1"/>
  <c r="AA165" i="1"/>
  <c r="Y166" i="1"/>
  <c r="Z166" i="1"/>
  <c r="AA166" i="1"/>
  <c r="Y167" i="1"/>
  <c r="Z167" i="1"/>
  <c r="AA167" i="1"/>
  <c r="Y168" i="1"/>
  <c r="Z168" i="1"/>
  <c r="AA168" i="1"/>
  <c r="Y169" i="1"/>
  <c r="Z169" i="1"/>
  <c r="AA169" i="1"/>
  <c r="Y170" i="1"/>
  <c r="Z170" i="1"/>
  <c r="AA170" i="1"/>
  <c r="Y171" i="1"/>
  <c r="Z171" i="1"/>
  <c r="AA171" i="1"/>
  <c r="Y172" i="1"/>
  <c r="Z172" i="1"/>
  <c r="AA172" i="1"/>
  <c r="Y173" i="1"/>
  <c r="Z173" i="1"/>
  <c r="AA173" i="1"/>
  <c r="Y174" i="1"/>
  <c r="Z174" i="1"/>
  <c r="AA174" i="1"/>
  <c r="Y175" i="1"/>
  <c r="Z175" i="1"/>
  <c r="AA175" i="1"/>
  <c r="Y176" i="1"/>
  <c r="Z176" i="1"/>
  <c r="AA176" i="1"/>
  <c r="Y177" i="1"/>
  <c r="Z177" i="1"/>
  <c r="AA177" i="1"/>
  <c r="Y178" i="1"/>
  <c r="Z178" i="1"/>
  <c r="AA178" i="1"/>
  <c r="Y179" i="1"/>
  <c r="Z179" i="1"/>
  <c r="AA179" i="1"/>
  <c r="Y180" i="1"/>
  <c r="Z180" i="1"/>
  <c r="AA180" i="1"/>
  <c r="Y181" i="1"/>
  <c r="Z181" i="1"/>
  <c r="AA181" i="1"/>
  <c r="Y182" i="1"/>
  <c r="Z182" i="1"/>
  <c r="AA182" i="1"/>
  <c r="Y183" i="1"/>
  <c r="Z183" i="1"/>
  <c r="AA183" i="1"/>
  <c r="Y184" i="1"/>
  <c r="Z184" i="1"/>
  <c r="AA184" i="1"/>
  <c r="Y185" i="1"/>
  <c r="Z185" i="1"/>
  <c r="AA185" i="1"/>
  <c r="Y186" i="1"/>
  <c r="Z186" i="1"/>
  <c r="AA186" i="1"/>
  <c r="Y187" i="1"/>
  <c r="Z187" i="1"/>
  <c r="AA187" i="1"/>
  <c r="Y188" i="1"/>
  <c r="Z188" i="1"/>
  <c r="AA188" i="1"/>
  <c r="Y189" i="1"/>
  <c r="Z189" i="1"/>
  <c r="AA189" i="1"/>
  <c r="Y190" i="1"/>
  <c r="Z190" i="1"/>
  <c r="AA190" i="1"/>
  <c r="Y191" i="1"/>
  <c r="Z191" i="1"/>
  <c r="AA191" i="1"/>
  <c r="Y192" i="1"/>
  <c r="Z192" i="1"/>
  <c r="AA192" i="1"/>
  <c r="Y193" i="1"/>
  <c r="Z193" i="1"/>
  <c r="AA193" i="1"/>
  <c r="Y194" i="1"/>
  <c r="Z194" i="1"/>
  <c r="AA194" i="1"/>
  <c r="Y195" i="1"/>
  <c r="Z195" i="1"/>
  <c r="AA195" i="1"/>
  <c r="Y196" i="1"/>
  <c r="Z196" i="1"/>
  <c r="AA196" i="1"/>
  <c r="Y197" i="1"/>
  <c r="Z197" i="1"/>
  <c r="AA197" i="1"/>
  <c r="Y198" i="1"/>
  <c r="Z198" i="1"/>
  <c r="AA198" i="1"/>
  <c r="Y199" i="1"/>
  <c r="Z199" i="1"/>
  <c r="AA199" i="1"/>
  <c r="Y200" i="1"/>
  <c r="Z200" i="1"/>
  <c r="AA200" i="1"/>
  <c r="Y201" i="1"/>
  <c r="Z201" i="1"/>
  <c r="AA201" i="1"/>
  <c r="Y202" i="1"/>
  <c r="Z202" i="1"/>
  <c r="AA202" i="1"/>
  <c r="Y203" i="1"/>
  <c r="Z203" i="1"/>
  <c r="AA203" i="1"/>
  <c r="Y204" i="1"/>
  <c r="Z204" i="1"/>
  <c r="AA204" i="1"/>
  <c r="Y205" i="1"/>
  <c r="Z205" i="1"/>
  <c r="AA205" i="1"/>
  <c r="Y206" i="1"/>
  <c r="Z206" i="1"/>
  <c r="AA206" i="1"/>
  <c r="Y207" i="1"/>
  <c r="Z207" i="1"/>
  <c r="AA207" i="1"/>
  <c r="Y208" i="1"/>
  <c r="Z208" i="1"/>
  <c r="AA208" i="1"/>
  <c r="Y209" i="1"/>
  <c r="Z209" i="1"/>
  <c r="AA209" i="1"/>
  <c r="Y210" i="1"/>
  <c r="Z210" i="1"/>
  <c r="AA210" i="1"/>
  <c r="Y211" i="1"/>
  <c r="Z211" i="1"/>
  <c r="AA211" i="1"/>
  <c r="Y212" i="1"/>
  <c r="Z212" i="1"/>
  <c r="AA212" i="1"/>
  <c r="Y213" i="1"/>
  <c r="Z213" i="1"/>
  <c r="AA213" i="1"/>
  <c r="Y214" i="1"/>
  <c r="Z214" i="1"/>
  <c r="AA214" i="1"/>
  <c r="Y215" i="1"/>
  <c r="Z215" i="1"/>
  <c r="AA215" i="1"/>
  <c r="Y216" i="1"/>
  <c r="Z216" i="1"/>
  <c r="AA216" i="1"/>
  <c r="Y217" i="1"/>
  <c r="Z217" i="1"/>
  <c r="AA217" i="1"/>
  <c r="Y218" i="1"/>
  <c r="Z218" i="1"/>
  <c r="AA218" i="1"/>
  <c r="Y219" i="1"/>
  <c r="Z219" i="1"/>
  <c r="AA219" i="1"/>
  <c r="Y220" i="1"/>
  <c r="Z220" i="1"/>
  <c r="AA220" i="1"/>
  <c r="Y221" i="1"/>
  <c r="Z221" i="1"/>
  <c r="AA221" i="1"/>
  <c r="Y222" i="1"/>
  <c r="Z222" i="1"/>
  <c r="AA222" i="1"/>
  <c r="Y223" i="1"/>
  <c r="Z223" i="1"/>
  <c r="AA223" i="1"/>
  <c r="Y224" i="1"/>
  <c r="Z224" i="1"/>
  <c r="AA224" i="1"/>
  <c r="Y225" i="1"/>
  <c r="Z225" i="1"/>
  <c r="AA225" i="1"/>
  <c r="Y226" i="1"/>
  <c r="Z226" i="1"/>
  <c r="AA226" i="1"/>
  <c r="Y227" i="1"/>
  <c r="Z227" i="1"/>
  <c r="AA227" i="1"/>
  <c r="Y228" i="1"/>
  <c r="Z228" i="1"/>
  <c r="AA228" i="1"/>
  <c r="Y229" i="1"/>
  <c r="Z229" i="1"/>
  <c r="AA229" i="1"/>
  <c r="Y230" i="1"/>
  <c r="Z230" i="1"/>
  <c r="AA230" i="1"/>
  <c r="Y231" i="1"/>
  <c r="Z231" i="1"/>
  <c r="AA231" i="1"/>
  <c r="Y232" i="1"/>
  <c r="Z232" i="1"/>
  <c r="AA232" i="1"/>
  <c r="Y233" i="1"/>
  <c r="Z233" i="1"/>
  <c r="AA233" i="1"/>
  <c r="Y234" i="1"/>
  <c r="Z234" i="1"/>
  <c r="AA234" i="1"/>
  <c r="Y235" i="1"/>
  <c r="Z235" i="1"/>
  <c r="AA235" i="1"/>
  <c r="Y236" i="1"/>
  <c r="Z236" i="1"/>
  <c r="AA236" i="1"/>
  <c r="Y237" i="1"/>
  <c r="Z237" i="1"/>
  <c r="AA237" i="1"/>
  <c r="Y238" i="1"/>
  <c r="Z238" i="1"/>
  <c r="AA238" i="1"/>
  <c r="Y239" i="1"/>
  <c r="Z239" i="1"/>
  <c r="AA239" i="1"/>
  <c r="Y240" i="1"/>
  <c r="Z240" i="1"/>
  <c r="AA240" i="1"/>
  <c r="Y241" i="1"/>
  <c r="Z241" i="1"/>
  <c r="AA241" i="1"/>
  <c r="Y242" i="1"/>
  <c r="Z242" i="1"/>
  <c r="AA242" i="1"/>
  <c r="Y243" i="1"/>
  <c r="Z243" i="1"/>
  <c r="AA243" i="1"/>
  <c r="Y244" i="1"/>
  <c r="Z244" i="1"/>
  <c r="AA244" i="1"/>
  <c r="Y245" i="1"/>
  <c r="Z245" i="1"/>
  <c r="AA245" i="1"/>
  <c r="Y246" i="1"/>
  <c r="Z246" i="1"/>
  <c r="AA246" i="1"/>
  <c r="Y247" i="1"/>
  <c r="Z247" i="1"/>
  <c r="AA247" i="1"/>
  <c r="Y248" i="1"/>
  <c r="Z248" i="1"/>
  <c r="AA248" i="1"/>
  <c r="Y249" i="1"/>
  <c r="Z249" i="1"/>
  <c r="AA249" i="1"/>
  <c r="Y250" i="1"/>
  <c r="Z250" i="1"/>
  <c r="AA250" i="1"/>
  <c r="Y251" i="1"/>
  <c r="Z251" i="1"/>
  <c r="AA251" i="1"/>
  <c r="Y252" i="1"/>
  <c r="Z252" i="1"/>
  <c r="AA252" i="1"/>
  <c r="Y253" i="1"/>
  <c r="Z253" i="1"/>
  <c r="AA253" i="1"/>
  <c r="Y254" i="1"/>
  <c r="Z254" i="1"/>
  <c r="AA254" i="1"/>
  <c r="Y255" i="1"/>
  <c r="Z255" i="1"/>
  <c r="AA255" i="1"/>
  <c r="Y256" i="1"/>
  <c r="Z256" i="1"/>
  <c r="AA256" i="1"/>
  <c r="Y257" i="1"/>
  <c r="Z257" i="1"/>
  <c r="AA257" i="1"/>
  <c r="Y258" i="1"/>
  <c r="Z258" i="1"/>
  <c r="AA258" i="1"/>
  <c r="Y259" i="1"/>
  <c r="Z259" i="1"/>
  <c r="AA259" i="1"/>
  <c r="Y260" i="1"/>
  <c r="Z260" i="1"/>
  <c r="AA260" i="1"/>
  <c r="Y261" i="1"/>
  <c r="Z261" i="1"/>
  <c r="AA261" i="1"/>
  <c r="Y262" i="1"/>
  <c r="Z262" i="1"/>
  <c r="AA262" i="1"/>
  <c r="Y263" i="1"/>
  <c r="Z263" i="1"/>
  <c r="AA263" i="1"/>
  <c r="Y264" i="1"/>
  <c r="Z264" i="1"/>
  <c r="AA264" i="1"/>
  <c r="Y265" i="1"/>
  <c r="Z265" i="1"/>
  <c r="AA265" i="1"/>
  <c r="Y266" i="1"/>
  <c r="Z266" i="1"/>
  <c r="AA266" i="1"/>
  <c r="Y267" i="1"/>
  <c r="Z267" i="1"/>
  <c r="AA267" i="1"/>
  <c r="Y268" i="1"/>
  <c r="Z268" i="1"/>
  <c r="AA268" i="1"/>
  <c r="Y269" i="1"/>
  <c r="Z269" i="1"/>
  <c r="AA269" i="1"/>
  <c r="Y270" i="1"/>
  <c r="Z270" i="1"/>
  <c r="AA270" i="1"/>
  <c r="Y271" i="1"/>
  <c r="Z271" i="1"/>
  <c r="AA271" i="1"/>
  <c r="Y272" i="1"/>
  <c r="Z272" i="1"/>
  <c r="AA272" i="1"/>
  <c r="Y273" i="1"/>
  <c r="Z273" i="1"/>
  <c r="AA273" i="1"/>
  <c r="Y274" i="1"/>
  <c r="Z274" i="1"/>
  <c r="AA274" i="1"/>
  <c r="Y275" i="1"/>
  <c r="Z275" i="1"/>
  <c r="AA275" i="1"/>
  <c r="Y276" i="1"/>
  <c r="Z276" i="1"/>
  <c r="AA276" i="1"/>
  <c r="Y277" i="1"/>
  <c r="Z277" i="1"/>
  <c r="AA277" i="1"/>
  <c r="Y278" i="1"/>
  <c r="Z278" i="1"/>
  <c r="AA278" i="1"/>
  <c r="Y279" i="1"/>
  <c r="Z279" i="1"/>
  <c r="AA279" i="1"/>
  <c r="Y280" i="1"/>
  <c r="Z280" i="1"/>
  <c r="AA280" i="1"/>
  <c r="Y281" i="1"/>
  <c r="Z281" i="1"/>
  <c r="AA281" i="1"/>
  <c r="Y282" i="1"/>
  <c r="Z282" i="1"/>
  <c r="AA282" i="1"/>
  <c r="Y283" i="1"/>
  <c r="Z283" i="1"/>
  <c r="AA283" i="1"/>
  <c r="Y284" i="1"/>
  <c r="Z284" i="1"/>
  <c r="AA284" i="1"/>
  <c r="Y285" i="1"/>
  <c r="Z285" i="1"/>
  <c r="AA285" i="1"/>
  <c r="Y286" i="1"/>
  <c r="Z286" i="1"/>
  <c r="AA286" i="1"/>
  <c r="Y287" i="1"/>
  <c r="Z287" i="1"/>
  <c r="AA287" i="1"/>
  <c r="Y288" i="1"/>
  <c r="Z288" i="1"/>
  <c r="AA288" i="1"/>
  <c r="Y289" i="1"/>
  <c r="Z289" i="1"/>
  <c r="AA289" i="1"/>
  <c r="Y290" i="1"/>
  <c r="Z290" i="1"/>
  <c r="AA290" i="1"/>
  <c r="Y291" i="1"/>
  <c r="Z291" i="1"/>
  <c r="AA291" i="1"/>
  <c r="Y292" i="1"/>
  <c r="Z292" i="1"/>
  <c r="AA292" i="1"/>
  <c r="Y293" i="1"/>
  <c r="Z293" i="1"/>
  <c r="AA293" i="1"/>
  <c r="Y294" i="1"/>
  <c r="Z294" i="1"/>
  <c r="AA294" i="1"/>
  <c r="Y295" i="1"/>
  <c r="Z295" i="1"/>
  <c r="AA295" i="1"/>
  <c r="Y296" i="1"/>
  <c r="Z296" i="1"/>
  <c r="AA296" i="1"/>
  <c r="Y297" i="1"/>
  <c r="Z297" i="1"/>
  <c r="AA297" i="1"/>
  <c r="Y298" i="1"/>
  <c r="Z298" i="1"/>
  <c r="AA298" i="1"/>
  <c r="Y299" i="1"/>
  <c r="Z299" i="1"/>
  <c r="AA299" i="1"/>
  <c r="Y300" i="1"/>
  <c r="Z300" i="1"/>
  <c r="AA300" i="1"/>
  <c r="Y301" i="1"/>
  <c r="Z301" i="1"/>
  <c r="AA301" i="1"/>
  <c r="Y302" i="1"/>
  <c r="Z302" i="1"/>
  <c r="AA302" i="1"/>
  <c r="Y303" i="1"/>
  <c r="Z303" i="1"/>
  <c r="AA303" i="1"/>
  <c r="Y304" i="1"/>
  <c r="Z304" i="1"/>
  <c r="AA304" i="1"/>
  <c r="Y305" i="1"/>
  <c r="Z305" i="1"/>
  <c r="AA305" i="1"/>
  <c r="Y306" i="1"/>
  <c r="Z306" i="1"/>
  <c r="AA306" i="1"/>
  <c r="Y307" i="1"/>
  <c r="Z307" i="1"/>
  <c r="AA307" i="1"/>
  <c r="Y308" i="1"/>
  <c r="Z308" i="1"/>
  <c r="AA308" i="1"/>
  <c r="Y309" i="1"/>
  <c r="Z309" i="1"/>
  <c r="AA309" i="1"/>
  <c r="Y310" i="1"/>
  <c r="Z310" i="1"/>
  <c r="AA310" i="1"/>
  <c r="Y311" i="1"/>
  <c r="Z311" i="1"/>
  <c r="AA311" i="1"/>
  <c r="Y312" i="1"/>
  <c r="Z312" i="1"/>
  <c r="AA312" i="1"/>
  <c r="Y313" i="1"/>
  <c r="Z313" i="1"/>
  <c r="AA313" i="1"/>
  <c r="Y314" i="1"/>
  <c r="Z314" i="1"/>
  <c r="AA314" i="1"/>
  <c r="Y315" i="1"/>
  <c r="Z315" i="1"/>
  <c r="AA315" i="1"/>
  <c r="Y316" i="1"/>
  <c r="Z316" i="1"/>
  <c r="AA316" i="1"/>
  <c r="Y317" i="1"/>
  <c r="Z317" i="1"/>
  <c r="AA317" i="1"/>
  <c r="Y318" i="1"/>
  <c r="Z318" i="1"/>
  <c r="AA318" i="1"/>
  <c r="Y319" i="1"/>
  <c r="Z319" i="1"/>
  <c r="AA319" i="1"/>
  <c r="Y320" i="1"/>
  <c r="Z320" i="1"/>
  <c r="AA320" i="1"/>
  <c r="Y321" i="1"/>
  <c r="Z321" i="1"/>
  <c r="AA321" i="1"/>
  <c r="Y322" i="1"/>
  <c r="Z322" i="1"/>
  <c r="AA322" i="1"/>
  <c r="Y323" i="1"/>
  <c r="Z323" i="1"/>
  <c r="AA323" i="1"/>
  <c r="Y324" i="1"/>
  <c r="Z324" i="1"/>
  <c r="AA324" i="1"/>
  <c r="Y325" i="1"/>
  <c r="Z325" i="1"/>
  <c r="AA325" i="1"/>
  <c r="Y326" i="1"/>
  <c r="Z326" i="1"/>
  <c r="AA326" i="1"/>
  <c r="Y327" i="1"/>
  <c r="Z327" i="1"/>
  <c r="AA327" i="1"/>
  <c r="Y328" i="1"/>
  <c r="Z328" i="1"/>
  <c r="AA328" i="1"/>
  <c r="Y329" i="1"/>
  <c r="Z329" i="1"/>
  <c r="AA329" i="1"/>
  <c r="Y330" i="1"/>
  <c r="Z330" i="1"/>
  <c r="AA330" i="1"/>
  <c r="Y331" i="1"/>
  <c r="Z331" i="1"/>
  <c r="AA331" i="1"/>
  <c r="Y332" i="1"/>
  <c r="Z332" i="1"/>
  <c r="AA332" i="1"/>
  <c r="Y333" i="1"/>
  <c r="Z333" i="1"/>
  <c r="AA333" i="1"/>
  <c r="Y334" i="1"/>
  <c r="Z334" i="1"/>
  <c r="AA334" i="1"/>
  <c r="Y335" i="1"/>
  <c r="Z335" i="1"/>
  <c r="AA335" i="1"/>
  <c r="Y336" i="1"/>
  <c r="Z336" i="1"/>
  <c r="AA336" i="1"/>
  <c r="Y337" i="1"/>
  <c r="Z337" i="1"/>
  <c r="AA337" i="1"/>
  <c r="Y338" i="1"/>
  <c r="Z338" i="1"/>
  <c r="AA338" i="1"/>
  <c r="Y339" i="1"/>
  <c r="Z339" i="1"/>
  <c r="AA339" i="1"/>
  <c r="Y340" i="1"/>
  <c r="Z340" i="1"/>
  <c r="AA340" i="1"/>
  <c r="Y341" i="1"/>
  <c r="Z341" i="1"/>
  <c r="AA341" i="1"/>
  <c r="Y342" i="1"/>
  <c r="Z342" i="1"/>
  <c r="AA342" i="1"/>
  <c r="Y343" i="1"/>
  <c r="Z343" i="1"/>
  <c r="AA343" i="1"/>
  <c r="Y344" i="1"/>
  <c r="Z344" i="1"/>
  <c r="AA344" i="1"/>
  <c r="Y345" i="1"/>
  <c r="Z345" i="1"/>
  <c r="AA345" i="1"/>
  <c r="Y346" i="1"/>
  <c r="Z346" i="1"/>
  <c r="AA346" i="1"/>
  <c r="Y347" i="1"/>
  <c r="Z347" i="1"/>
  <c r="AA347" i="1"/>
  <c r="Y348" i="1"/>
  <c r="Z348" i="1"/>
  <c r="AA348" i="1"/>
  <c r="Y349" i="1"/>
  <c r="Z349" i="1"/>
  <c r="AA349" i="1"/>
  <c r="Y350" i="1"/>
  <c r="Z350" i="1"/>
  <c r="AA350" i="1"/>
  <c r="Y351" i="1"/>
  <c r="Z351" i="1"/>
  <c r="AA351" i="1"/>
  <c r="Y352" i="1"/>
  <c r="Z352" i="1"/>
  <c r="AA352" i="1"/>
  <c r="Y353" i="1"/>
  <c r="Z353" i="1"/>
  <c r="AA353" i="1"/>
  <c r="Y354" i="1"/>
  <c r="Z354" i="1"/>
  <c r="AA354" i="1"/>
  <c r="Y355" i="1"/>
  <c r="Z355" i="1"/>
  <c r="AA355" i="1"/>
  <c r="Y356" i="1"/>
  <c r="Z356" i="1"/>
  <c r="AA356" i="1"/>
  <c r="Y357" i="1"/>
  <c r="Z357" i="1"/>
  <c r="AA357" i="1"/>
  <c r="Y358" i="1"/>
  <c r="Z358" i="1"/>
  <c r="AA358" i="1"/>
  <c r="Y359" i="1"/>
  <c r="Z359" i="1"/>
  <c r="AA359" i="1"/>
  <c r="Y360" i="1"/>
  <c r="Z360" i="1"/>
  <c r="AA360" i="1"/>
  <c r="Y361" i="1"/>
  <c r="Z361" i="1"/>
  <c r="AA361" i="1"/>
  <c r="Y362" i="1"/>
  <c r="Z362" i="1"/>
  <c r="AA362" i="1"/>
  <c r="Y363" i="1"/>
  <c r="Z363" i="1"/>
  <c r="AA363" i="1"/>
  <c r="Y364" i="1"/>
  <c r="Z364" i="1"/>
  <c r="AA364" i="1"/>
  <c r="Y365" i="1"/>
  <c r="Z365" i="1"/>
  <c r="AA365" i="1"/>
  <c r="Y366" i="1"/>
  <c r="Z366" i="1"/>
  <c r="AA366" i="1"/>
  <c r="Y367" i="1"/>
  <c r="Z367" i="1"/>
  <c r="AA367" i="1"/>
  <c r="Y368" i="1"/>
  <c r="Z368" i="1"/>
  <c r="AA368" i="1"/>
  <c r="Y369" i="1"/>
  <c r="Z369" i="1"/>
  <c r="AA369" i="1"/>
  <c r="Y370" i="1"/>
  <c r="Z370" i="1"/>
  <c r="AA370" i="1"/>
  <c r="Y371" i="1"/>
  <c r="Z371" i="1"/>
  <c r="AA371" i="1"/>
  <c r="Y372" i="1"/>
  <c r="Z372" i="1"/>
  <c r="AA372" i="1"/>
  <c r="Y373" i="1"/>
  <c r="Z373" i="1"/>
  <c r="AA373" i="1"/>
  <c r="Y374" i="1"/>
  <c r="Z374" i="1"/>
  <c r="AA374" i="1"/>
  <c r="Y375" i="1"/>
  <c r="Z375" i="1"/>
  <c r="AA375" i="1"/>
  <c r="Y376" i="1"/>
  <c r="Z376" i="1"/>
  <c r="AA376" i="1"/>
  <c r="Y377" i="1"/>
  <c r="Z377" i="1"/>
  <c r="AA377" i="1"/>
  <c r="Y378" i="1"/>
  <c r="Z378" i="1"/>
  <c r="AA378" i="1"/>
  <c r="Y379" i="1"/>
  <c r="Z379" i="1"/>
  <c r="AA379" i="1"/>
  <c r="Y380" i="1"/>
  <c r="Z380" i="1"/>
  <c r="AA380" i="1"/>
  <c r="Y381" i="1"/>
  <c r="Z381" i="1"/>
  <c r="AA381" i="1"/>
  <c r="Y382" i="1"/>
  <c r="Z382" i="1"/>
  <c r="AA382" i="1"/>
  <c r="Y383" i="1"/>
  <c r="Z383" i="1"/>
  <c r="AA383" i="1"/>
  <c r="Y384" i="1"/>
  <c r="Z384" i="1"/>
  <c r="AA384" i="1"/>
  <c r="Y385" i="1"/>
  <c r="Z385" i="1"/>
  <c r="AA385" i="1"/>
  <c r="Y386" i="1"/>
  <c r="Z386" i="1"/>
  <c r="AA386" i="1"/>
  <c r="Y387" i="1"/>
  <c r="Z387" i="1"/>
  <c r="AA387" i="1"/>
  <c r="Y388" i="1"/>
  <c r="Z388" i="1"/>
  <c r="AA388" i="1"/>
  <c r="Y389" i="1"/>
  <c r="Z389" i="1"/>
  <c r="AA389" i="1"/>
  <c r="Y390" i="1"/>
  <c r="Z390" i="1"/>
  <c r="AA390" i="1"/>
  <c r="Y391" i="1"/>
  <c r="Z391" i="1"/>
  <c r="AA391" i="1"/>
  <c r="Y392" i="1"/>
  <c r="Z392" i="1"/>
  <c r="AA392" i="1"/>
  <c r="Y393" i="1"/>
  <c r="Z393" i="1"/>
  <c r="AA393" i="1"/>
  <c r="Y394" i="1"/>
  <c r="Z394" i="1"/>
  <c r="AA394" i="1"/>
  <c r="Y395" i="1"/>
  <c r="Z395" i="1"/>
  <c r="AA395" i="1"/>
  <c r="Y396" i="1"/>
  <c r="Z396" i="1"/>
  <c r="AA396" i="1"/>
  <c r="Y397" i="1"/>
  <c r="Z397" i="1"/>
  <c r="AA397" i="1"/>
  <c r="Y398" i="1"/>
  <c r="Z398" i="1"/>
  <c r="AA398" i="1"/>
  <c r="Y399" i="1"/>
  <c r="Z399" i="1"/>
  <c r="AA399" i="1"/>
  <c r="Y400" i="1"/>
  <c r="Z400" i="1"/>
  <c r="AA400" i="1"/>
  <c r="Y401" i="1"/>
  <c r="Z401" i="1"/>
  <c r="AA401" i="1"/>
  <c r="Y402" i="1"/>
  <c r="Z402" i="1"/>
  <c r="AA402" i="1"/>
  <c r="Y403" i="1"/>
  <c r="Z403" i="1"/>
  <c r="AA403" i="1"/>
  <c r="Y404" i="1"/>
  <c r="Z404" i="1"/>
  <c r="AA404" i="1"/>
  <c r="Y405" i="1"/>
  <c r="Z405" i="1"/>
  <c r="AA405" i="1"/>
  <c r="Y406" i="1"/>
  <c r="Z406" i="1"/>
  <c r="AA406" i="1"/>
  <c r="Y407" i="1"/>
  <c r="Z407" i="1"/>
  <c r="AA407" i="1"/>
  <c r="Y408" i="1"/>
  <c r="Z408" i="1"/>
  <c r="AA408" i="1"/>
  <c r="Y409" i="1"/>
  <c r="Z409" i="1"/>
  <c r="AA409" i="1"/>
  <c r="Y410" i="1"/>
  <c r="Z410" i="1"/>
  <c r="AA410" i="1"/>
  <c r="Y411" i="1"/>
  <c r="Z411" i="1"/>
  <c r="AA411" i="1"/>
  <c r="Y412" i="1"/>
  <c r="Z412" i="1"/>
  <c r="AA412" i="1"/>
  <c r="Y413" i="1"/>
  <c r="Z413" i="1"/>
  <c r="AA413" i="1"/>
  <c r="Y414" i="1"/>
  <c r="Z414" i="1"/>
  <c r="AA414" i="1"/>
  <c r="Y415" i="1"/>
  <c r="Z415" i="1"/>
  <c r="AA415" i="1"/>
  <c r="Y416" i="1"/>
  <c r="Z416" i="1"/>
  <c r="AA416" i="1"/>
  <c r="Y417" i="1"/>
  <c r="Z417" i="1"/>
  <c r="AA417" i="1"/>
  <c r="Y418" i="1"/>
  <c r="Z418" i="1"/>
  <c r="AA418" i="1"/>
  <c r="Y419" i="1"/>
  <c r="Z419" i="1"/>
  <c r="AA419" i="1"/>
  <c r="Y420" i="1"/>
  <c r="Z420" i="1"/>
  <c r="AA420" i="1"/>
  <c r="Y421" i="1"/>
  <c r="Z421" i="1"/>
  <c r="AA421" i="1"/>
  <c r="Y422" i="1"/>
  <c r="Z422" i="1"/>
  <c r="AA422" i="1"/>
  <c r="Y423" i="1"/>
  <c r="Z423" i="1"/>
  <c r="AA423" i="1"/>
  <c r="Y424" i="1"/>
  <c r="Z424" i="1"/>
  <c r="AA424" i="1"/>
  <c r="Y425" i="1"/>
  <c r="Z425" i="1"/>
  <c r="AA425" i="1"/>
  <c r="Y426" i="1"/>
  <c r="Z426" i="1"/>
  <c r="AA426" i="1"/>
  <c r="Y427" i="1"/>
  <c r="Z427" i="1"/>
  <c r="AA427" i="1"/>
  <c r="Y428" i="1"/>
  <c r="Z428" i="1"/>
  <c r="AA428" i="1"/>
  <c r="Y429" i="1"/>
  <c r="Z429" i="1"/>
  <c r="AA429" i="1"/>
  <c r="Y430" i="1"/>
  <c r="Z430" i="1"/>
  <c r="AA430" i="1"/>
  <c r="Y431" i="1"/>
  <c r="Z431" i="1"/>
  <c r="AA431" i="1"/>
  <c r="Y432" i="1"/>
  <c r="Z432" i="1"/>
  <c r="AA432" i="1"/>
  <c r="Y433" i="1"/>
  <c r="Z433" i="1"/>
  <c r="AA433" i="1"/>
  <c r="Y434" i="1"/>
  <c r="Z434" i="1"/>
  <c r="AA434" i="1"/>
  <c r="Y435" i="1"/>
  <c r="Z435" i="1"/>
  <c r="AA435" i="1"/>
  <c r="Y436" i="1"/>
  <c r="Z436" i="1"/>
  <c r="AA436" i="1"/>
  <c r="Y437" i="1"/>
  <c r="Z437" i="1"/>
  <c r="AA437" i="1"/>
  <c r="Y438" i="1"/>
  <c r="Z438" i="1"/>
  <c r="AA438" i="1"/>
  <c r="Y439" i="1"/>
  <c r="Z439" i="1"/>
  <c r="AA439" i="1"/>
  <c r="Y440" i="1"/>
  <c r="Z440" i="1"/>
  <c r="AA440" i="1"/>
  <c r="Y441" i="1"/>
  <c r="Z441" i="1"/>
  <c r="AA441" i="1"/>
  <c r="Y442" i="1"/>
  <c r="Z442" i="1"/>
  <c r="AA442" i="1"/>
  <c r="Y443" i="1"/>
  <c r="Z443" i="1"/>
  <c r="AA443" i="1"/>
  <c r="Y444" i="1"/>
  <c r="Z444" i="1"/>
  <c r="AA444" i="1"/>
  <c r="Y445" i="1"/>
  <c r="Z445" i="1"/>
  <c r="AA445" i="1"/>
  <c r="Y446" i="1"/>
  <c r="Z446" i="1"/>
  <c r="AA446" i="1"/>
  <c r="Y447" i="1"/>
  <c r="Z447" i="1"/>
  <c r="AA447" i="1"/>
  <c r="Y448" i="1"/>
  <c r="Z448" i="1"/>
  <c r="AA448" i="1"/>
  <c r="Y449" i="1"/>
  <c r="Z449" i="1"/>
  <c r="AA449" i="1"/>
  <c r="Y450" i="1"/>
  <c r="Z450" i="1"/>
  <c r="AA450" i="1"/>
  <c r="Y451" i="1"/>
  <c r="Z451" i="1"/>
  <c r="AA451" i="1"/>
  <c r="Y452" i="1"/>
  <c r="Z452" i="1"/>
  <c r="AA452" i="1"/>
  <c r="Y453" i="1"/>
  <c r="Z453" i="1"/>
  <c r="AA453" i="1"/>
  <c r="Y454" i="1"/>
  <c r="Z454" i="1"/>
  <c r="AA454" i="1"/>
  <c r="Y455" i="1"/>
  <c r="Z455" i="1"/>
  <c r="AA455" i="1"/>
  <c r="Y456" i="1"/>
  <c r="Z456" i="1"/>
  <c r="AA456" i="1"/>
  <c r="Y457" i="1"/>
  <c r="Z457" i="1"/>
  <c r="AA457" i="1"/>
  <c r="Y458" i="1"/>
  <c r="Z458" i="1"/>
  <c r="AA458" i="1"/>
  <c r="Y459" i="1"/>
  <c r="Z459" i="1"/>
  <c r="AA459" i="1"/>
  <c r="Y460" i="1"/>
  <c r="Z460" i="1"/>
  <c r="AA460" i="1"/>
  <c r="Y461" i="1"/>
  <c r="Z461" i="1"/>
  <c r="AA461" i="1"/>
  <c r="Y462" i="1"/>
  <c r="Z462" i="1"/>
  <c r="AA462" i="1"/>
  <c r="Y463" i="1"/>
  <c r="Z463" i="1"/>
  <c r="AA463" i="1"/>
  <c r="Y464" i="1"/>
  <c r="Z464" i="1"/>
  <c r="AA464" i="1"/>
  <c r="Y465" i="1"/>
  <c r="Z465" i="1"/>
  <c r="AA465" i="1"/>
  <c r="Y466" i="1"/>
  <c r="Z466" i="1"/>
  <c r="AA466" i="1"/>
  <c r="Y467" i="1"/>
  <c r="Z467" i="1"/>
  <c r="AA467" i="1"/>
  <c r="Y468" i="1"/>
  <c r="Z468" i="1"/>
  <c r="AA468" i="1"/>
  <c r="Y469" i="1"/>
  <c r="Z469" i="1"/>
  <c r="AA469" i="1"/>
  <c r="Y470" i="1"/>
  <c r="Z470" i="1"/>
  <c r="AA470" i="1"/>
  <c r="Y471" i="1"/>
  <c r="Z471" i="1"/>
  <c r="AA471" i="1"/>
  <c r="Y472" i="1"/>
  <c r="Z472" i="1"/>
  <c r="AA472" i="1"/>
  <c r="Y473" i="1"/>
  <c r="Z473" i="1"/>
  <c r="AA473" i="1"/>
  <c r="Y474" i="1"/>
  <c r="Z474" i="1"/>
  <c r="AA474" i="1"/>
  <c r="Y475" i="1"/>
  <c r="Z475" i="1"/>
  <c r="AA475" i="1"/>
  <c r="Y476" i="1"/>
  <c r="Z476" i="1"/>
  <c r="AA476" i="1"/>
  <c r="Y477" i="1"/>
  <c r="Z477" i="1"/>
  <c r="AA477" i="1"/>
  <c r="Y478" i="1"/>
  <c r="Z478" i="1"/>
  <c r="AA478" i="1"/>
  <c r="Y479" i="1"/>
  <c r="Z479" i="1"/>
  <c r="AA479" i="1"/>
  <c r="Y480" i="1"/>
  <c r="Z480" i="1"/>
  <c r="AA480" i="1"/>
  <c r="Y481" i="1"/>
  <c r="Z481" i="1"/>
  <c r="AA481" i="1"/>
  <c r="Y482" i="1"/>
  <c r="Z482" i="1"/>
  <c r="AA482" i="1"/>
  <c r="Y483" i="1"/>
  <c r="Z483" i="1"/>
  <c r="AA483" i="1"/>
  <c r="Y484" i="1"/>
  <c r="Z484" i="1"/>
  <c r="AA484" i="1"/>
  <c r="Y485" i="1"/>
  <c r="Z485" i="1"/>
  <c r="AA485" i="1"/>
  <c r="Y486" i="1"/>
  <c r="Z486" i="1"/>
  <c r="AA486" i="1"/>
  <c r="Y487" i="1"/>
  <c r="Z487" i="1"/>
  <c r="AA487" i="1"/>
  <c r="Y488" i="1"/>
  <c r="Z488" i="1"/>
  <c r="AA488" i="1"/>
  <c r="Y489" i="1"/>
  <c r="Z489" i="1"/>
  <c r="AA489" i="1"/>
  <c r="Y490" i="1"/>
  <c r="Z490" i="1"/>
  <c r="AA490" i="1"/>
  <c r="Y491" i="1"/>
  <c r="Z491" i="1"/>
  <c r="AA491" i="1"/>
  <c r="Y492" i="1"/>
  <c r="Z492" i="1"/>
  <c r="AA492" i="1"/>
  <c r="Y493" i="1"/>
  <c r="Z493" i="1"/>
  <c r="AA493" i="1"/>
  <c r="Y494" i="1"/>
  <c r="Z494" i="1"/>
  <c r="AA494" i="1"/>
  <c r="Y495" i="1"/>
  <c r="Z495" i="1"/>
  <c r="AA495" i="1"/>
  <c r="Y496" i="1"/>
  <c r="Z496" i="1"/>
  <c r="AA496" i="1"/>
  <c r="Y497" i="1"/>
  <c r="Z497" i="1"/>
  <c r="AA497" i="1"/>
  <c r="Y498" i="1"/>
  <c r="Z498" i="1"/>
  <c r="AA498" i="1"/>
  <c r="Y499" i="1"/>
  <c r="Z499" i="1"/>
  <c r="AA499" i="1"/>
  <c r="Y500" i="1"/>
  <c r="Z500" i="1"/>
  <c r="AA500" i="1"/>
  <c r="Y501" i="1"/>
  <c r="Z501" i="1"/>
  <c r="AA501" i="1"/>
  <c r="Y502" i="1"/>
  <c r="Z502" i="1"/>
  <c r="AA502" i="1"/>
  <c r="Y503" i="1"/>
  <c r="Z503" i="1"/>
  <c r="AA503" i="1"/>
  <c r="Y504" i="1"/>
  <c r="Z504" i="1"/>
  <c r="AA504" i="1"/>
  <c r="Y505" i="1"/>
  <c r="Z505" i="1"/>
  <c r="AA505" i="1"/>
  <c r="Y506" i="1"/>
  <c r="Z506" i="1"/>
  <c r="AA506" i="1"/>
  <c r="Y507" i="1"/>
  <c r="Z507" i="1"/>
  <c r="AA507" i="1"/>
  <c r="Y508" i="1"/>
  <c r="Z508" i="1"/>
  <c r="AA508" i="1"/>
  <c r="Y509" i="1"/>
  <c r="Z509" i="1"/>
  <c r="AA509" i="1"/>
  <c r="Y510" i="1"/>
  <c r="Z510" i="1"/>
  <c r="AA510" i="1"/>
  <c r="Y511" i="1"/>
  <c r="Z511" i="1"/>
  <c r="AA511" i="1"/>
  <c r="Y512" i="1"/>
  <c r="Z512" i="1"/>
  <c r="AA512" i="1"/>
  <c r="Y513" i="1"/>
  <c r="Z513" i="1"/>
  <c r="AA513" i="1"/>
  <c r="Y514" i="1"/>
  <c r="Z514" i="1"/>
  <c r="AA514" i="1"/>
  <c r="Y515" i="1"/>
  <c r="Z515" i="1"/>
  <c r="AA515" i="1"/>
  <c r="Y516" i="1"/>
  <c r="Z516" i="1"/>
  <c r="AA516" i="1"/>
  <c r="Y517" i="1"/>
  <c r="Z517" i="1"/>
  <c r="AA517" i="1"/>
  <c r="Y518" i="1"/>
  <c r="Z518" i="1"/>
  <c r="AA518" i="1"/>
  <c r="Y519" i="1"/>
  <c r="Z519" i="1"/>
  <c r="AA519" i="1"/>
  <c r="Y520" i="1"/>
  <c r="Z520" i="1"/>
  <c r="AA520" i="1"/>
  <c r="Y521" i="1"/>
  <c r="Z521" i="1"/>
  <c r="AA521" i="1"/>
  <c r="Y522" i="1"/>
  <c r="Z522" i="1"/>
  <c r="AA522" i="1"/>
  <c r="Y523" i="1"/>
  <c r="Z523" i="1"/>
  <c r="AA523" i="1"/>
  <c r="Y524" i="1"/>
  <c r="Z524" i="1"/>
  <c r="AA524" i="1"/>
  <c r="Y525" i="1"/>
  <c r="Z525" i="1"/>
  <c r="AA525" i="1"/>
  <c r="Y526" i="1"/>
  <c r="Z526" i="1"/>
  <c r="AA526" i="1"/>
  <c r="Y527" i="1"/>
  <c r="Z527" i="1"/>
  <c r="AA527" i="1"/>
  <c r="Y528" i="1"/>
  <c r="Z528" i="1"/>
  <c r="AA528" i="1"/>
  <c r="Y529" i="1"/>
  <c r="Z529" i="1"/>
  <c r="AA529" i="1"/>
  <c r="Y530" i="1"/>
  <c r="Z530" i="1"/>
  <c r="AA530" i="1"/>
  <c r="Y531" i="1"/>
  <c r="Z531" i="1"/>
  <c r="AA531" i="1"/>
  <c r="Y532" i="1"/>
  <c r="Z532" i="1"/>
  <c r="AA532" i="1"/>
  <c r="Y533" i="1"/>
  <c r="Z533" i="1"/>
  <c r="AA533" i="1"/>
  <c r="Y534" i="1"/>
  <c r="Z534" i="1"/>
  <c r="AA534" i="1"/>
  <c r="Y535" i="1"/>
  <c r="Z535" i="1"/>
  <c r="AA535" i="1"/>
  <c r="Y536" i="1"/>
  <c r="Z536" i="1"/>
  <c r="AA536" i="1"/>
  <c r="Y537" i="1"/>
  <c r="Z537" i="1"/>
  <c r="AA537" i="1"/>
  <c r="Y538" i="1"/>
  <c r="Z538" i="1"/>
  <c r="AA538" i="1"/>
  <c r="Y539" i="1"/>
  <c r="Z539" i="1"/>
  <c r="AA539" i="1"/>
  <c r="Y540" i="1"/>
  <c r="Z540" i="1"/>
  <c r="AA540" i="1"/>
  <c r="Y541" i="1"/>
  <c r="Z541" i="1"/>
  <c r="AA541" i="1"/>
  <c r="Y542" i="1"/>
  <c r="Z542" i="1"/>
  <c r="AA542" i="1"/>
  <c r="Y543" i="1"/>
  <c r="Z543" i="1"/>
  <c r="AA543" i="1"/>
  <c r="Y544" i="1"/>
  <c r="Z544" i="1"/>
  <c r="AA544" i="1"/>
  <c r="Y545" i="1"/>
  <c r="Z545" i="1"/>
  <c r="AA545" i="1"/>
  <c r="Y546" i="1"/>
  <c r="Z546" i="1"/>
  <c r="AA546" i="1"/>
  <c r="Y547" i="1"/>
  <c r="Z547" i="1"/>
  <c r="AA547" i="1"/>
  <c r="Y548" i="1"/>
  <c r="Z548" i="1"/>
  <c r="AA548" i="1"/>
  <c r="Y549" i="1"/>
  <c r="Z549" i="1"/>
  <c r="AA549" i="1"/>
  <c r="Y550" i="1"/>
  <c r="Z550" i="1"/>
  <c r="AA550" i="1"/>
  <c r="Y551" i="1"/>
  <c r="Z551" i="1"/>
  <c r="AA551" i="1"/>
  <c r="Y552" i="1"/>
  <c r="Z552" i="1"/>
  <c r="AA552" i="1"/>
  <c r="Y553" i="1"/>
  <c r="Z553" i="1"/>
  <c r="AA553" i="1"/>
  <c r="Y554" i="1"/>
  <c r="Z554" i="1"/>
  <c r="AA554" i="1"/>
  <c r="Y555" i="1"/>
  <c r="Z555" i="1"/>
  <c r="AA555" i="1"/>
  <c r="Y556" i="1"/>
  <c r="Z556" i="1"/>
  <c r="AA556" i="1"/>
  <c r="Y557" i="1"/>
  <c r="Z557" i="1"/>
  <c r="AA557" i="1"/>
  <c r="Y558" i="1"/>
  <c r="Z558" i="1"/>
  <c r="AA558" i="1"/>
  <c r="Y559" i="1"/>
  <c r="Z559" i="1"/>
  <c r="AA559" i="1"/>
  <c r="Y560" i="1"/>
  <c r="Z560" i="1"/>
  <c r="AA560" i="1"/>
  <c r="Y561" i="1"/>
  <c r="Z561" i="1"/>
  <c r="AA561" i="1"/>
  <c r="Y562" i="1"/>
  <c r="Z562" i="1"/>
  <c r="AA562" i="1"/>
  <c r="Y563" i="1"/>
  <c r="Z563" i="1"/>
  <c r="AA563" i="1"/>
  <c r="Y564" i="1"/>
  <c r="Z564" i="1"/>
  <c r="AA564" i="1"/>
  <c r="Y565" i="1"/>
  <c r="Z565" i="1"/>
  <c r="AA565" i="1"/>
  <c r="Y566" i="1"/>
  <c r="Z566" i="1"/>
  <c r="AA566" i="1"/>
  <c r="Y567" i="1"/>
  <c r="Z567" i="1"/>
  <c r="AA567" i="1"/>
  <c r="Y568" i="1"/>
  <c r="Z568" i="1"/>
  <c r="AA568" i="1"/>
  <c r="Y569" i="1"/>
  <c r="Z569" i="1"/>
  <c r="AA569" i="1"/>
  <c r="Y570" i="1"/>
  <c r="Z570" i="1"/>
  <c r="AA570" i="1"/>
  <c r="Y571" i="1"/>
  <c r="Z571" i="1"/>
  <c r="AA571" i="1"/>
  <c r="Y572" i="1"/>
  <c r="Z572" i="1"/>
  <c r="AA572" i="1"/>
  <c r="Y573" i="1"/>
  <c r="Z573" i="1"/>
  <c r="AA573" i="1"/>
  <c r="Y574" i="1"/>
  <c r="Z574" i="1"/>
  <c r="AA574" i="1"/>
  <c r="Y575" i="1"/>
  <c r="Z575" i="1"/>
  <c r="AA575" i="1"/>
  <c r="Y576" i="1"/>
  <c r="Z576" i="1"/>
  <c r="AA576" i="1"/>
  <c r="Y577" i="1"/>
  <c r="Z577" i="1"/>
  <c r="AA577" i="1"/>
  <c r="Y578" i="1"/>
  <c r="Z578" i="1"/>
  <c r="AA578" i="1"/>
  <c r="Y579" i="1"/>
  <c r="Z579" i="1"/>
  <c r="AA579" i="1"/>
  <c r="Y580" i="1"/>
  <c r="Z580" i="1"/>
  <c r="AA580" i="1"/>
  <c r="Y581" i="1"/>
  <c r="Z581" i="1"/>
  <c r="AA581" i="1"/>
  <c r="Y582" i="1"/>
  <c r="Z582" i="1"/>
  <c r="AA582" i="1"/>
  <c r="Y583" i="1"/>
  <c r="Z583" i="1"/>
  <c r="AA583" i="1"/>
  <c r="Y584" i="1"/>
  <c r="Z584" i="1"/>
  <c r="AA584" i="1"/>
  <c r="Y585" i="1"/>
  <c r="Z585" i="1"/>
  <c r="AA585" i="1"/>
  <c r="Y586" i="1"/>
  <c r="Z586" i="1"/>
  <c r="AA586" i="1"/>
  <c r="Y587" i="1"/>
  <c r="Z587" i="1"/>
  <c r="AA587" i="1"/>
  <c r="Y588" i="1"/>
  <c r="Z588" i="1"/>
  <c r="AA588" i="1"/>
  <c r="Y589" i="1"/>
  <c r="Z589" i="1"/>
  <c r="AA589" i="1"/>
  <c r="Y590" i="1"/>
  <c r="Z590" i="1"/>
  <c r="AA590" i="1"/>
  <c r="Y591" i="1"/>
  <c r="Z591" i="1"/>
  <c r="AA591" i="1"/>
  <c r="Y592" i="1"/>
  <c r="Z592" i="1"/>
  <c r="AA592" i="1"/>
  <c r="Y593" i="1"/>
  <c r="Z593" i="1"/>
  <c r="AA593" i="1"/>
  <c r="Y594" i="1"/>
  <c r="Z594" i="1"/>
  <c r="AA594" i="1"/>
  <c r="Y595" i="1"/>
  <c r="Z595" i="1"/>
  <c r="AA595" i="1"/>
  <c r="Y596" i="1"/>
  <c r="Z596" i="1"/>
  <c r="AA596" i="1"/>
  <c r="Y597" i="1"/>
  <c r="Z597" i="1"/>
  <c r="AA597" i="1"/>
  <c r="Y598" i="1"/>
  <c r="Z598" i="1"/>
  <c r="AA598" i="1"/>
  <c r="Y599" i="1"/>
  <c r="Z599" i="1"/>
  <c r="AA599" i="1"/>
  <c r="Y600" i="1"/>
  <c r="Z600" i="1"/>
  <c r="AA600" i="1"/>
  <c r="Y601" i="1"/>
  <c r="Z601" i="1"/>
  <c r="AA601" i="1"/>
  <c r="Y602" i="1"/>
  <c r="Z602" i="1"/>
  <c r="AA602" i="1"/>
  <c r="Y603" i="1"/>
  <c r="Z603" i="1"/>
  <c r="AA603" i="1"/>
  <c r="Y604" i="1"/>
  <c r="Z604" i="1"/>
  <c r="AA604" i="1"/>
  <c r="Y605" i="1"/>
  <c r="Z605" i="1"/>
  <c r="AA605" i="1"/>
  <c r="Y606" i="1"/>
  <c r="Z606" i="1"/>
  <c r="AA606" i="1"/>
  <c r="Y607" i="1"/>
  <c r="Z607" i="1"/>
  <c r="AA607" i="1"/>
  <c r="Y608" i="1"/>
  <c r="Z608" i="1"/>
  <c r="AA608" i="1"/>
  <c r="Y609" i="1"/>
  <c r="Z609" i="1"/>
  <c r="AA609" i="1"/>
  <c r="Y610" i="1"/>
  <c r="Z610" i="1"/>
  <c r="AA610" i="1"/>
  <c r="Y611" i="1"/>
  <c r="Z611" i="1"/>
  <c r="AA611" i="1"/>
  <c r="Y612" i="1"/>
  <c r="Z612" i="1"/>
  <c r="AA612" i="1"/>
  <c r="Y613" i="1"/>
  <c r="Z613" i="1"/>
  <c r="AA613" i="1"/>
  <c r="Y614" i="1"/>
  <c r="Z614" i="1"/>
  <c r="AA614" i="1"/>
  <c r="Y615" i="1"/>
  <c r="Z615" i="1"/>
  <c r="AA615" i="1"/>
  <c r="Y616" i="1"/>
  <c r="Z616" i="1"/>
  <c r="AA616" i="1"/>
  <c r="Y617" i="1"/>
  <c r="Z617" i="1"/>
  <c r="AA617" i="1"/>
  <c r="Y618" i="1"/>
  <c r="Z618" i="1"/>
  <c r="AA618" i="1"/>
  <c r="Y619" i="1"/>
  <c r="Z619" i="1"/>
  <c r="AA619" i="1"/>
  <c r="Y620" i="1"/>
  <c r="Z620" i="1"/>
  <c r="AA620" i="1"/>
  <c r="Y621" i="1"/>
  <c r="Z621" i="1"/>
  <c r="AA621" i="1"/>
  <c r="Y622" i="1"/>
  <c r="Z622" i="1"/>
  <c r="AA622" i="1"/>
  <c r="Y623" i="1"/>
  <c r="Z623" i="1"/>
  <c r="AA623" i="1"/>
  <c r="Y624" i="1"/>
  <c r="Z624" i="1"/>
  <c r="AA624" i="1"/>
  <c r="Y625" i="1"/>
  <c r="Z625" i="1"/>
  <c r="AA625" i="1"/>
  <c r="Y626" i="1"/>
  <c r="Z626" i="1"/>
  <c r="AA626" i="1"/>
  <c r="Y627" i="1"/>
  <c r="Z627" i="1"/>
  <c r="AA627" i="1"/>
  <c r="Y628" i="1"/>
  <c r="Z628" i="1"/>
  <c r="AA628" i="1"/>
  <c r="Y629" i="1"/>
  <c r="Z629" i="1"/>
  <c r="AA629" i="1"/>
  <c r="Y630" i="1"/>
  <c r="Z630" i="1"/>
  <c r="AA630" i="1"/>
  <c r="Y631" i="1"/>
  <c r="Z631" i="1"/>
  <c r="AA631" i="1"/>
  <c r="Y632" i="1"/>
  <c r="Z632" i="1"/>
  <c r="AA632" i="1"/>
  <c r="Y633" i="1"/>
  <c r="Z633" i="1"/>
  <c r="AA633" i="1"/>
  <c r="Y634" i="1"/>
  <c r="Z634" i="1"/>
  <c r="AA634" i="1"/>
  <c r="Y635" i="1"/>
  <c r="Z635" i="1"/>
  <c r="AA635" i="1"/>
  <c r="Y636" i="1"/>
  <c r="Z636" i="1"/>
  <c r="AA636" i="1"/>
  <c r="Y637" i="1"/>
  <c r="Z637" i="1"/>
  <c r="AA637" i="1"/>
  <c r="Y638" i="1"/>
  <c r="Z638" i="1"/>
  <c r="AA638" i="1"/>
  <c r="Y639" i="1"/>
  <c r="Z639" i="1"/>
  <c r="AA639" i="1"/>
  <c r="Y640" i="1"/>
  <c r="Z640" i="1"/>
  <c r="AA640" i="1"/>
  <c r="Y641" i="1"/>
  <c r="Z641" i="1"/>
  <c r="AA641" i="1"/>
  <c r="Y642" i="1"/>
  <c r="Z642" i="1"/>
  <c r="AA642" i="1"/>
  <c r="Y643" i="1"/>
  <c r="Z643" i="1"/>
  <c r="AA643" i="1"/>
  <c r="Y644" i="1"/>
  <c r="Z644" i="1"/>
  <c r="AA644" i="1"/>
  <c r="Y645" i="1"/>
  <c r="Z645" i="1"/>
  <c r="AA645" i="1"/>
  <c r="Y646" i="1"/>
  <c r="Z646" i="1"/>
  <c r="AA646" i="1"/>
  <c r="Y647" i="1"/>
  <c r="Z647" i="1"/>
  <c r="AA647" i="1"/>
  <c r="Y648" i="1"/>
  <c r="Z648" i="1"/>
  <c r="AA648" i="1"/>
  <c r="Y649" i="1"/>
  <c r="Z649" i="1"/>
  <c r="AA649" i="1"/>
  <c r="Y650" i="1"/>
  <c r="Z650" i="1"/>
  <c r="AA650" i="1"/>
  <c r="Y651" i="1"/>
  <c r="Z651" i="1"/>
  <c r="AA651" i="1"/>
  <c r="Y652" i="1"/>
  <c r="Z652" i="1"/>
  <c r="AA652" i="1"/>
  <c r="Y653" i="1"/>
  <c r="Z653" i="1"/>
  <c r="AA653" i="1"/>
  <c r="Y654" i="1"/>
  <c r="Z654" i="1"/>
  <c r="AA654" i="1"/>
  <c r="Y655" i="1"/>
  <c r="Z655" i="1"/>
  <c r="AA655" i="1"/>
  <c r="Y656" i="1"/>
  <c r="Z656" i="1"/>
  <c r="AA656" i="1"/>
  <c r="Y657" i="1"/>
  <c r="Z657" i="1"/>
  <c r="AA657" i="1"/>
  <c r="Y658" i="1"/>
  <c r="Z658" i="1"/>
  <c r="AA658" i="1"/>
  <c r="Y659" i="1"/>
  <c r="Z659" i="1"/>
  <c r="AA659" i="1"/>
  <c r="Y660" i="1"/>
  <c r="Z660" i="1"/>
  <c r="AA660" i="1"/>
  <c r="Y661" i="1"/>
  <c r="Z661" i="1"/>
  <c r="AA661" i="1"/>
  <c r="Y662" i="1"/>
  <c r="Z662" i="1"/>
  <c r="AA662" i="1"/>
  <c r="Y663" i="1"/>
  <c r="Z663" i="1"/>
  <c r="AA663" i="1"/>
  <c r="Y664" i="1"/>
  <c r="Z664" i="1"/>
  <c r="AA664" i="1"/>
  <c r="Y665" i="1"/>
  <c r="Z665" i="1"/>
  <c r="AA665" i="1"/>
  <c r="Y666" i="1"/>
  <c r="Z666" i="1"/>
  <c r="AA666" i="1"/>
  <c r="Y667" i="1"/>
  <c r="Z667" i="1"/>
  <c r="AA667" i="1"/>
  <c r="Y668" i="1"/>
  <c r="Z668" i="1"/>
  <c r="AA668" i="1"/>
  <c r="Y669" i="1"/>
  <c r="Z669" i="1"/>
  <c r="AA669" i="1"/>
  <c r="Y670" i="1"/>
  <c r="Z670" i="1"/>
  <c r="AA670" i="1"/>
  <c r="Y671" i="1"/>
  <c r="Z671" i="1"/>
  <c r="AA671" i="1"/>
  <c r="Y672" i="1"/>
  <c r="Z672" i="1"/>
  <c r="AA672" i="1"/>
  <c r="Y673" i="1"/>
  <c r="Z673" i="1"/>
  <c r="AA673" i="1"/>
  <c r="Y674" i="1"/>
  <c r="Z674" i="1"/>
  <c r="AA674" i="1"/>
  <c r="Y675" i="1"/>
  <c r="Z675" i="1"/>
  <c r="AA675" i="1"/>
  <c r="Y676" i="1"/>
  <c r="Z676" i="1"/>
  <c r="AA676" i="1"/>
  <c r="Y677" i="1"/>
  <c r="Z677" i="1"/>
  <c r="AA677" i="1"/>
  <c r="Y678" i="1"/>
  <c r="Z678" i="1"/>
  <c r="AA678" i="1"/>
  <c r="Y679" i="1"/>
  <c r="Z679" i="1"/>
  <c r="AA679" i="1"/>
  <c r="Y680" i="1"/>
  <c r="Z680" i="1"/>
  <c r="AA680" i="1"/>
  <c r="Y681" i="1"/>
  <c r="Z681" i="1"/>
  <c r="AA681" i="1"/>
  <c r="Y682" i="1"/>
  <c r="Z682" i="1"/>
  <c r="AA682" i="1"/>
  <c r="Y683" i="1"/>
  <c r="Z683" i="1"/>
  <c r="AA683" i="1"/>
  <c r="Y684" i="1"/>
  <c r="Z684" i="1"/>
  <c r="AA684" i="1"/>
  <c r="Y685" i="1"/>
  <c r="Z685" i="1"/>
  <c r="AA685" i="1"/>
  <c r="Y686" i="1"/>
  <c r="Z686" i="1"/>
  <c r="AA686" i="1"/>
  <c r="Y687" i="1"/>
  <c r="Z687" i="1"/>
  <c r="AA687" i="1"/>
  <c r="Y688" i="1"/>
  <c r="Z688" i="1"/>
  <c r="AA688" i="1"/>
  <c r="Y689" i="1"/>
  <c r="Z689" i="1"/>
  <c r="AA689" i="1"/>
  <c r="Y690" i="1"/>
  <c r="Z690" i="1"/>
  <c r="AA690" i="1"/>
  <c r="Y691" i="1"/>
  <c r="Z691" i="1"/>
  <c r="AA691" i="1"/>
  <c r="Y692" i="1"/>
  <c r="Z692" i="1"/>
  <c r="AA692" i="1"/>
  <c r="Y693" i="1"/>
  <c r="Z693" i="1"/>
  <c r="AA693" i="1"/>
  <c r="Y694" i="1"/>
  <c r="Z694" i="1"/>
  <c r="AA694" i="1"/>
  <c r="Y695" i="1"/>
  <c r="Z695" i="1"/>
  <c r="AA695" i="1"/>
  <c r="Y696" i="1"/>
  <c r="Z696" i="1"/>
  <c r="AA696" i="1"/>
  <c r="Y697" i="1"/>
  <c r="Z697" i="1"/>
  <c r="AA697" i="1"/>
  <c r="Y698" i="1"/>
  <c r="Z698" i="1"/>
  <c r="AA698" i="1"/>
  <c r="Y699" i="1"/>
  <c r="Z699" i="1"/>
  <c r="AA699" i="1"/>
  <c r="Y700" i="1"/>
  <c r="Z700" i="1"/>
  <c r="AA700" i="1"/>
  <c r="Y701" i="1"/>
  <c r="Z701" i="1"/>
  <c r="AA701" i="1"/>
  <c r="Y702" i="1"/>
  <c r="Z702" i="1"/>
  <c r="AA702" i="1"/>
  <c r="Y703" i="1"/>
  <c r="Z703" i="1"/>
  <c r="AA703" i="1"/>
  <c r="Y704" i="1"/>
  <c r="Z704" i="1"/>
  <c r="AA704" i="1"/>
  <c r="Y705" i="1"/>
  <c r="Z705" i="1"/>
  <c r="AA705" i="1"/>
  <c r="Y706" i="1"/>
  <c r="Z706" i="1"/>
  <c r="AA706" i="1"/>
  <c r="Y707" i="1"/>
  <c r="Z707" i="1"/>
  <c r="AA707" i="1"/>
  <c r="Y708" i="1"/>
  <c r="Z708" i="1"/>
  <c r="AA708" i="1"/>
  <c r="Y709" i="1"/>
  <c r="Z709" i="1"/>
  <c r="AA709" i="1"/>
  <c r="Y710" i="1"/>
  <c r="Z710" i="1"/>
  <c r="AA710" i="1"/>
  <c r="Y711" i="1"/>
  <c r="Z711" i="1"/>
  <c r="AA711" i="1"/>
  <c r="Y712" i="1"/>
  <c r="Z712" i="1"/>
  <c r="AA712" i="1"/>
  <c r="Y713" i="1"/>
  <c r="Z713" i="1"/>
  <c r="AA713" i="1"/>
  <c r="Y714" i="1"/>
  <c r="Z714" i="1"/>
  <c r="AA714" i="1"/>
  <c r="Y715" i="1"/>
  <c r="Z715" i="1"/>
  <c r="AA715" i="1"/>
  <c r="Y716" i="1"/>
  <c r="Z716" i="1"/>
  <c r="AA716" i="1"/>
  <c r="Y717" i="1"/>
  <c r="Z717" i="1"/>
  <c r="AA717" i="1"/>
  <c r="Y718" i="1"/>
  <c r="Z718" i="1"/>
  <c r="AA718" i="1"/>
  <c r="Y719" i="1"/>
  <c r="Z719" i="1"/>
  <c r="AA719" i="1"/>
  <c r="Y720" i="1"/>
  <c r="Z720" i="1"/>
  <c r="AA720" i="1"/>
  <c r="Y721" i="1"/>
  <c r="Z721" i="1"/>
  <c r="AA721" i="1"/>
  <c r="Y722" i="1"/>
  <c r="Z722" i="1"/>
  <c r="AA722" i="1"/>
  <c r="Y723" i="1"/>
  <c r="Z723" i="1"/>
  <c r="AA723" i="1"/>
  <c r="Y724" i="1"/>
  <c r="Z724" i="1"/>
  <c r="AA724" i="1"/>
  <c r="Y725" i="1"/>
  <c r="Z725" i="1"/>
  <c r="AA725" i="1"/>
  <c r="Y726" i="1"/>
  <c r="Z726" i="1"/>
  <c r="AA726" i="1"/>
  <c r="Y727" i="1"/>
  <c r="Z727" i="1"/>
  <c r="AA727" i="1"/>
  <c r="Y728" i="1"/>
  <c r="Z728" i="1"/>
  <c r="AA728" i="1"/>
  <c r="Y729" i="1"/>
  <c r="Z729" i="1"/>
  <c r="AA729" i="1"/>
  <c r="Y730" i="1"/>
  <c r="Z730" i="1"/>
  <c r="AA730" i="1"/>
  <c r="Y731" i="1"/>
  <c r="Z731" i="1"/>
  <c r="AA731" i="1"/>
  <c r="Y732" i="1"/>
  <c r="Z732" i="1"/>
  <c r="AA732" i="1"/>
  <c r="Y733" i="1"/>
  <c r="Z733" i="1"/>
  <c r="AA733" i="1"/>
  <c r="Y734" i="1"/>
  <c r="Z734" i="1"/>
  <c r="AA734" i="1"/>
  <c r="Y735" i="1"/>
  <c r="Z735" i="1"/>
  <c r="AA735" i="1"/>
  <c r="Y736" i="1"/>
  <c r="Z736" i="1"/>
  <c r="AA736" i="1"/>
  <c r="Y737" i="1"/>
  <c r="Z737" i="1"/>
  <c r="AA737" i="1"/>
  <c r="Y738" i="1"/>
  <c r="Z738" i="1"/>
  <c r="AA738" i="1"/>
  <c r="Y739" i="1"/>
  <c r="Z739" i="1"/>
  <c r="AA739" i="1"/>
  <c r="Y740" i="1"/>
  <c r="Z740" i="1"/>
  <c r="AA740" i="1"/>
  <c r="Y741" i="1"/>
  <c r="Z741" i="1"/>
  <c r="AA741" i="1"/>
  <c r="Y742" i="1"/>
  <c r="Z742" i="1"/>
  <c r="AA742" i="1"/>
  <c r="Y743" i="1"/>
  <c r="Z743" i="1"/>
  <c r="AA743" i="1"/>
  <c r="Y744" i="1"/>
  <c r="Z744" i="1"/>
  <c r="AA744" i="1"/>
  <c r="Y745" i="1"/>
  <c r="Z745" i="1"/>
  <c r="AA745" i="1"/>
  <c r="Y746" i="1"/>
  <c r="Z746" i="1"/>
  <c r="AA746" i="1"/>
  <c r="Y747" i="1"/>
  <c r="Z747" i="1"/>
  <c r="AA747" i="1"/>
  <c r="Y748" i="1"/>
  <c r="Z748" i="1"/>
  <c r="AA748" i="1"/>
  <c r="Y749" i="1"/>
  <c r="Z749" i="1"/>
  <c r="AA749" i="1"/>
  <c r="Y750" i="1"/>
  <c r="Z750" i="1"/>
  <c r="AA750" i="1"/>
  <c r="Y751" i="1"/>
  <c r="Z751" i="1"/>
  <c r="AA751" i="1"/>
  <c r="Y752" i="1"/>
  <c r="Z752" i="1"/>
  <c r="AA752" i="1"/>
  <c r="Y753" i="1"/>
  <c r="Z753" i="1"/>
  <c r="AA753" i="1"/>
  <c r="Y754" i="1"/>
  <c r="Z754" i="1"/>
  <c r="AA754" i="1"/>
  <c r="Y755" i="1"/>
  <c r="Z755" i="1"/>
  <c r="AA755" i="1"/>
  <c r="Y756" i="1"/>
  <c r="Z756" i="1"/>
  <c r="AA756" i="1"/>
  <c r="Y757" i="1"/>
  <c r="Z757" i="1"/>
  <c r="AA757" i="1"/>
  <c r="Y758" i="1"/>
  <c r="Z758" i="1"/>
  <c r="AA758" i="1"/>
  <c r="Y759" i="1"/>
  <c r="Z759" i="1"/>
  <c r="AA759" i="1"/>
  <c r="Y760" i="1"/>
  <c r="Z760" i="1"/>
  <c r="AA760" i="1"/>
  <c r="Y761" i="1"/>
  <c r="Z761" i="1"/>
  <c r="AA761" i="1"/>
  <c r="Y762" i="1"/>
  <c r="Z762" i="1"/>
  <c r="AA762" i="1"/>
  <c r="Y763" i="1"/>
  <c r="Z763" i="1"/>
  <c r="AA763" i="1"/>
  <c r="Y764" i="1"/>
  <c r="Z764" i="1"/>
  <c r="AA764" i="1"/>
  <c r="Y765" i="1"/>
  <c r="Z765" i="1"/>
  <c r="AA765" i="1"/>
  <c r="Y766" i="1"/>
  <c r="Z766" i="1"/>
  <c r="AA766" i="1"/>
  <c r="Y767" i="1"/>
  <c r="Z767" i="1"/>
  <c r="AA767" i="1"/>
  <c r="Y768" i="1"/>
  <c r="Z768" i="1"/>
  <c r="AA768" i="1"/>
  <c r="Y769" i="1"/>
  <c r="Z769" i="1"/>
  <c r="AA769" i="1"/>
  <c r="Y770" i="1"/>
  <c r="Z770" i="1"/>
  <c r="AA770" i="1"/>
  <c r="Y771" i="1"/>
  <c r="Z771" i="1"/>
  <c r="AA771" i="1"/>
  <c r="Y772" i="1"/>
  <c r="Z772" i="1"/>
  <c r="AA772" i="1"/>
  <c r="Y773" i="1"/>
  <c r="Z773" i="1"/>
  <c r="AA773" i="1"/>
  <c r="Y774" i="1"/>
  <c r="Z774" i="1"/>
  <c r="AA774" i="1"/>
  <c r="Y775" i="1"/>
  <c r="Z775" i="1"/>
  <c r="AA775" i="1"/>
  <c r="Y776" i="1"/>
  <c r="Z776" i="1"/>
  <c r="AA776" i="1"/>
  <c r="Y777" i="1"/>
  <c r="Z777" i="1"/>
  <c r="AA777" i="1"/>
  <c r="Y778" i="1"/>
  <c r="Z778" i="1"/>
  <c r="AA778" i="1"/>
  <c r="Y779" i="1"/>
  <c r="Z779" i="1"/>
  <c r="AA779" i="1"/>
  <c r="Y780" i="1"/>
  <c r="Z780" i="1"/>
  <c r="AA780" i="1"/>
  <c r="Y781" i="1"/>
  <c r="Z781" i="1"/>
  <c r="AA781" i="1"/>
  <c r="Y782" i="1"/>
  <c r="Z782" i="1"/>
  <c r="AA782" i="1"/>
  <c r="Y783" i="1"/>
  <c r="Z783" i="1"/>
  <c r="AA783" i="1"/>
  <c r="Y784" i="1"/>
  <c r="Z784" i="1"/>
  <c r="AA784" i="1"/>
  <c r="Y785" i="1"/>
  <c r="Z785" i="1"/>
  <c r="AA785" i="1"/>
  <c r="Y786" i="1"/>
  <c r="Z786" i="1"/>
  <c r="AA786" i="1"/>
  <c r="Y787" i="1"/>
  <c r="Z787" i="1"/>
  <c r="AA787" i="1"/>
  <c r="Y788" i="1"/>
  <c r="Z788" i="1"/>
  <c r="AA788" i="1"/>
  <c r="Y789" i="1"/>
  <c r="Z789" i="1"/>
  <c r="AA789" i="1"/>
  <c r="Y790" i="1"/>
  <c r="Z790" i="1"/>
  <c r="AA790" i="1"/>
  <c r="Y791" i="1"/>
  <c r="Z791" i="1"/>
  <c r="AA791" i="1"/>
  <c r="Y792" i="1"/>
  <c r="Z792" i="1"/>
  <c r="AA792" i="1"/>
  <c r="Y793" i="1"/>
  <c r="Z793" i="1"/>
  <c r="AA793" i="1"/>
  <c r="Y794" i="1"/>
  <c r="Z794" i="1"/>
  <c r="AA794" i="1"/>
  <c r="Y795" i="1"/>
  <c r="Z795" i="1"/>
  <c r="AA795" i="1"/>
  <c r="Y796" i="1"/>
  <c r="Z796" i="1"/>
  <c r="AA796" i="1"/>
  <c r="Y797" i="1"/>
  <c r="Z797" i="1"/>
  <c r="AA797" i="1"/>
  <c r="Y798" i="1"/>
  <c r="Z798" i="1"/>
  <c r="AA798" i="1"/>
  <c r="Y799" i="1"/>
  <c r="Z799" i="1"/>
  <c r="AA799" i="1"/>
  <c r="Y800" i="1"/>
  <c r="Z800" i="1"/>
  <c r="AA800" i="1"/>
  <c r="Y801" i="1"/>
  <c r="Z801" i="1"/>
  <c r="AA801" i="1"/>
  <c r="Y802" i="1"/>
  <c r="Z802" i="1"/>
  <c r="AA802" i="1"/>
  <c r="Y803" i="1"/>
  <c r="Z803" i="1"/>
  <c r="AA803" i="1"/>
  <c r="Y804" i="1"/>
  <c r="Z804" i="1"/>
  <c r="AA804" i="1"/>
  <c r="Y805" i="1"/>
  <c r="Z805" i="1"/>
  <c r="AA805" i="1"/>
  <c r="Y806" i="1"/>
  <c r="Z806" i="1"/>
  <c r="AA806" i="1"/>
  <c r="Y807" i="1"/>
  <c r="Z807" i="1"/>
  <c r="AA807" i="1"/>
  <c r="Y808" i="1"/>
  <c r="Z808" i="1"/>
  <c r="AA808" i="1"/>
  <c r="Y809" i="1"/>
  <c r="Z809" i="1"/>
  <c r="AA809" i="1"/>
  <c r="Y810" i="1"/>
  <c r="Z810" i="1"/>
  <c r="AA810" i="1"/>
  <c r="Y811" i="1"/>
  <c r="Z811" i="1"/>
  <c r="AA811" i="1"/>
  <c r="Y812" i="1"/>
  <c r="Z812" i="1"/>
  <c r="AA812" i="1"/>
  <c r="Y813" i="1"/>
  <c r="Z813" i="1"/>
  <c r="AA813" i="1"/>
  <c r="Y814" i="1"/>
  <c r="Z814" i="1"/>
  <c r="AA814" i="1"/>
  <c r="Y815" i="1"/>
  <c r="Z815" i="1"/>
  <c r="AA815" i="1"/>
  <c r="Y816" i="1"/>
  <c r="Z816" i="1"/>
  <c r="AA816" i="1"/>
  <c r="Y817" i="1"/>
  <c r="Z817" i="1"/>
  <c r="AA817" i="1"/>
  <c r="Y818" i="1"/>
  <c r="Z818" i="1"/>
  <c r="AA818" i="1"/>
  <c r="Y819" i="1"/>
  <c r="Z819" i="1"/>
  <c r="AA819" i="1"/>
  <c r="Y820" i="1"/>
  <c r="Z820" i="1"/>
  <c r="AA820" i="1"/>
  <c r="Y821" i="1"/>
  <c r="Z821" i="1"/>
  <c r="AA821" i="1"/>
  <c r="Y822" i="1"/>
  <c r="Z822" i="1"/>
  <c r="AA822" i="1"/>
  <c r="Y823" i="1"/>
  <c r="Z823" i="1"/>
  <c r="AA823" i="1"/>
  <c r="Y824" i="1"/>
  <c r="Z824" i="1"/>
  <c r="AA824" i="1"/>
  <c r="Y825" i="1"/>
  <c r="Z825" i="1"/>
  <c r="AA825" i="1"/>
  <c r="Y826" i="1"/>
  <c r="Z826" i="1"/>
  <c r="AA826" i="1"/>
  <c r="Y827" i="1"/>
  <c r="Z827" i="1"/>
  <c r="AA827" i="1"/>
  <c r="Y828" i="1"/>
  <c r="Z828" i="1"/>
  <c r="AA828" i="1"/>
  <c r="Y829" i="1"/>
  <c r="Z829" i="1"/>
  <c r="AA829" i="1"/>
  <c r="Y830" i="1"/>
  <c r="Z830" i="1"/>
  <c r="AA830" i="1"/>
  <c r="Y831" i="1"/>
  <c r="Z831" i="1"/>
  <c r="AA831" i="1"/>
  <c r="Y832" i="1"/>
  <c r="Z832" i="1"/>
  <c r="AA832" i="1"/>
  <c r="Y833" i="1"/>
  <c r="Z833" i="1"/>
  <c r="AA833" i="1"/>
  <c r="Y834" i="1"/>
  <c r="Z834" i="1"/>
  <c r="AA834" i="1"/>
  <c r="Y835" i="1"/>
  <c r="Z835" i="1"/>
  <c r="AA835" i="1"/>
  <c r="Y836" i="1"/>
  <c r="Z836" i="1"/>
  <c r="AA836" i="1"/>
  <c r="Y837" i="1"/>
  <c r="Z837" i="1"/>
  <c r="AA837" i="1"/>
  <c r="Y838" i="1"/>
  <c r="Z838" i="1"/>
  <c r="AA838" i="1"/>
  <c r="Y839" i="1"/>
  <c r="Z839" i="1"/>
  <c r="AA839" i="1"/>
  <c r="Y840" i="1"/>
  <c r="Z840" i="1"/>
  <c r="AA840" i="1"/>
  <c r="Y841" i="1"/>
  <c r="Z841" i="1"/>
  <c r="AA841" i="1"/>
  <c r="Y842" i="1"/>
  <c r="Z842" i="1"/>
  <c r="AA842" i="1"/>
  <c r="Y843" i="1"/>
  <c r="Z843" i="1"/>
  <c r="AA843" i="1"/>
  <c r="Y844" i="1"/>
  <c r="Z844" i="1"/>
  <c r="AA844" i="1"/>
  <c r="Y845" i="1"/>
  <c r="Z845" i="1"/>
  <c r="AA845" i="1"/>
  <c r="Y846" i="1"/>
  <c r="Z846" i="1"/>
  <c r="AA846" i="1"/>
  <c r="Y847" i="1"/>
  <c r="Z847" i="1"/>
  <c r="AA847" i="1"/>
  <c r="Y848" i="1"/>
  <c r="Z848" i="1"/>
  <c r="AA848" i="1"/>
  <c r="Y849" i="1"/>
  <c r="Z849" i="1"/>
  <c r="AA849" i="1"/>
  <c r="Y850" i="1"/>
  <c r="Z850" i="1"/>
  <c r="AA850" i="1"/>
  <c r="Y851" i="1"/>
  <c r="Z851" i="1"/>
  <c r="AA851" i="1"/>
  <c r="Y852" i="1"/>
  <c r="Z852" i="1"/>
  <c r="AA852" i="1"/>
  <c r="Y853" i="1"/>
  <c r="Z853" i="1"/>
  <c r="AA853" i="1"/>
  <c r="Y854" i="1"/>
  <c r="Z854" i="1"/>
  <c r="AA854" i="1"/>
  <c r="Y855" i="1"/>
  <c r="Z855" i="1"/>
  <c r="AA855" i="1"/>
  <c r="Y856" i="1"/>
  <c r="Z856" i="1"/>
  <c r="AA856" i="1"/>
  <c r="Y857" i="1"/>
  <c r="Z857" i="1"/>
  <c r="AA857" i="1"/>
  <c r="Y858" i="1"/>
  <c r="Z858" i="1"/>
  <c r="AA858" i="1"/>
  <c r="Y859" i="1"/>
  <c r="Z859" i="1"/>
  <c r="AA859" i="1"/>
  <c r="Y860" i="1"/>
  <c r="Z860" i="1"/>
  <c r="AA860" i="1"/>
  <c r="Y861" i="1"/>
  <c r="Z861" i="1"/>
  <c r="AA861" i="1"/>
  <c r="Y862" i="1"/>
  <c r="Z862" i="1"/>
  <c r="AA862" i="1"/>
  <c r="Y863" i="1"/>
  <c r="Z863" i="1"/>
  <c r="AA863" i="1"/>
  <c r="Y864" i="1"/>
  <c r="Z864" i="1"/>
  <c r="AA864" i="1"/>
  <c r="Y865" i="1"/>
  <c r="Z865" i="1"/>
  <c r="AA865" i="1"/>
  <c r="Y866" i="1"/>
  <c r="Z866" i="1"/>
  <c r="AA866" i="1"/>
  <c r="Y867" i="1"/>
  <c r="Z867" i="1"/>
  <c r="AA867" i="1"/>
  <c r="Y868" i="1"/>
  <c r="Z868" i="1"/>
  <c r="AA868" i="1"/>
  <c r="Y869" i="1"/>
  <c r="Z869" i="1"/>
  <c r="AA869" i="1"/>
  <c r="Y870" i="1"/>
  <c r="Z870" i="1"/>
  <c r="AA870" i="1"/>
  <c r="Y871" i="1"/>
  <c r="Z871" i="1"/>
  <c r="AA871" i="1"/>
  <c r="Y872" i="1"/>
  <c r="Z872" i="1"/>
  <c r="AA872" i="1"/>
  <c r="Y873" i="1"/>
  <c r="Z873" i="1"/>
  <c r="AA873" i="1"/>
  <c r="Y874" i="1"/>
  <c r="Z874" i="1"/>
  <c r="AA874" i="1"/>
  <c r="Y875" i="1"/>
  <c r="Z875" i="1"/>
  <c r="AA875" i="1"/>
  <c r="Y876" i="1"/>
  <c r="Z876" i="1"/>
  <c r="AA876" i="1"/>
  <c r="Y877" i="1"/>
  <c r="Z877" i="1"/>
  <c r="AA877" i="1"/>
  <c r="Y878" i="1"/>
  <c r="Z878" i="1"/>
  <c r="AA878" i="1"/>
  <c r="Y879" i="1"/>
  <c r="Z879" i="1"/>
  <c r="AA879" i="1"/>
  <c r="Y880" i="1"/>
  <c r="Z880" i="1"/>
  <c r="AA880" i="1"/>
  <c r="Y881" i="1"/>
  <c r="Z881" i="1"/>
  <c r="AA881" i="1"/>
  <c r="Y882" i="1"/>
  <c r="Z882" i="1"/>
  <c r="AA882" i="1"/>
  <c r="Y883" i="1"/>
  <c r="Z883" i="1"/>
  <c r="AA883" i="1"/>
  <c r="Y884" i="1"/>
  <c r="Z884" i="1"/>
  <c r="AA884" i="1"/>
  <c r="Y885" i="1"/>
  <c r="Z885" i="1"/>
  <c r="AA885" i="1"/>
  <c r="Y886" i="1"/>
  <c r="Z886" i="1"/>
  <c r="AA886" i="1"/>
  <c r="Y887" i="1"/>
  <c r="Z887" i="1"/>
  <c r="AA887" i="1"/>
  <c r="Y888" i="1"/>
  <c r="Z888" i="1"/>
  <c r="AA888" i="1"/>
  <c r="Y889" i="1"/>
  <c r="Z889" i="1"/>
  <c r="AA889" i="1"/>
  <c r="Y890" i="1"/>
  <c r="Z890" i="1"/>
  <c r="AA890" i="1"/>
  <c r="Y891" i="1"/>
  <c r="Z891" i="1"/>
  <c r="AA891" i="1"/>
  <c r="Y892" i="1"/>
  <c r="Z892" i="1"/>
  <c r="AA892" i="1"/>
  <c r="Y893" i="1"/>
  <c r="Z893" i="1"/>
  <c r="AA893" i="1"/>
  <c r="Y894" i="1"/>
  <c r="Z894" i="1"/>
  <c r="AA894" i="1"/>
  <c r="Y895" i="1"/>
  <c r="Z895" i="1"/>
  <c r="AA895" i="1"/>
  <c r="Y896" i="1"/>
  <c r="Z896" i="1"/>
  <c r="AA896" i="1"/>
  <c r="Y897" i="1"/>
  <c r="Z897" i="1"/>
  <c r="AA897" i="1"/>
  <c r="Y898" i="1"/>
  <c r="Z898" i="1"/>
  <c r="AA898" i="1"/>
  <c r="Y899" i="1"/>
  <c r="Z899" i="1"/>
  <c r="AA899" i="1"/>
  <c r="Y900" i="1"/>
  <c r="Z900" i="1"/>
  <c r="AA900" i="1"/>
  <c r="Y901" i="1"/>
  <c r="Z901" i="1"/>
  <c r="AA901" i="1"/>
  <c r="Y902" i="1"/>
  <c r="Z902" i="1"/>
  <c r="AA902" i="1"/>
  <c r="Y903" i="1"/>
  <c r="Z903" i="1"/>
  <c r="AA903" i="1"/>
  <c r="Y904" i="1"/>
  <c r="Z904" i="1"/>
  <c r="AA904" i="1"/>
  <c r="Y905" i="1"/>
  <c r="Z905" i="1"/>
  <c r="AA905" i="1"/>
  <c r="Y906" i="1"/>
  <c r="Z906" i="1"/>
  <c r="AA906" i="1"/>
  <c r="Y907" i="1"/>
  <c r="Z907" i="1"/>
  <c r="AA907" i="1"/>
  <c r="Y908" i="1"/>
  <c r="Z908" i="1"/>
  <c r="AA908" i="1"/>
  <c r="Y909" i="1"/>
  <c r="Z909" i="1"/>
  <c r="AA909" i="1"/>
  <c r="Y910" i="1"/>
  <c r="Z910" i="1"/>
  <c r="AA910" i="1"/>
  <c r="Y911" i="1"/>
  <c r="Z911" i="1"/>
  <c r="AA911" i="1"/>
  <c r="Y912" i="1"/>
  <c r="Z912" i="1"/>
  <c r="AA912" i="1"/>
  <c r="Y913" i="1"/>
  <c r="Z913" i="1"/>
  <c r="AA913" i="1"/>
  <c r="Y914" i="1"/>
  <c r="Z914" i="1"/>
  <c r="AA914" i="1"/>
  <c r="Y915" i="1"/>
  <c r="Z915" i="1"/>
  <c r="AA915" i="1"/>
  <c r="Y916" i="1"/>
  <c r="Z916" i="1"/>
  <c r="AA916" i="1"/>
  <c r="Y917" i="1"/>
  <c r="Z917" i="1"/>
  <c r="AA917" i="1"/>
  <c r="Y918" i="1"/>
  <c r="Z918" i="1"/>
  <c r="AA918" i="1"/>
  <c r="Y919" i="1"/>
  <c r="Z919" i="1"/>
  <c r="AA919" i="1"/>
  <c r="Y920" i="1"/>
  <c r="Z920" i="1"/>
  <c r="AA920" i="1"/>
  <c r="Y921" i="1"/>
  <c r="Z921" i="1"/>
  <c r="AA921" i="1"/>
  <c r="Y922" i="1"/>
  <c r="Z922" i="1"/>
  <c r="AA922" i="1"/>
  <c r="Y923" i="1"/>
  <c r="Z923" i="1"/>
  <c r="AA923" i="1"/>
  <c r="Y924" i="1"/>
  <c r="Z924" i="1"/>
  <c r="AA924" i="1"/>
  <c r="Y925" i="1"/>
  <c r="Z925" i="1"/>
  <c r="AA925" i="1"/>
  <c r="Y926" i="1"/>
  <c r="Z926" i="1"/>
  <c r="AA926" i="1"/>
  <c r="Y927" i="1"/>
  <c r="Z927" i="1"/>
  <c r="AA927" i="1"/>
  <c r="Y928" i="1"/>
  <c r="Z928" i="1"/>
  <c r="AA928" i="1"/>
  <c r="Y929" i="1"/>
  <c r="Z929" i="1"/>
  <c r="AA929" i="1"/>
  <c r="Y930" i="1"/>
  <c r="Z930" i="1"/>
  <c r="AA930" i="1"/>
  <c r="Y931" i="1"/>
  <c r="Z931" i="1"/>
  <c r="AA931" i="1"/>
  <c r="Y932" i="1"/>
  <c r="Z932" i="1"/>
  <c r="AA932" i="1"/>
  <c r="Y933" i="1"/>
  <c r="Z933" i="1"/>
  <c r="AA933" i="1"/>
  <c r="Y934" i="1"/>
  <c r="Z934" i="1"/>
  <c r="AA934" i="1"/>
  <c r="Y935" i="1"/>
  <c r="Z935" i="1"/>
  <c r="AA935" i="1"/>
  <c r="Y936" i="1"/>
  <c r="Z936" i="1"/>
  <c r="AA936" i="1"/>
  <c r="Y937" i="1"/>
  <c r="Z937" i="1"/>
  <c r="AA937" i="1"/>
  <c r="Y938" i="1"/>
  <c r="Z938" i="1"/>
  <c r="AA938" i="1"/>
  <c r="Y939" i="1"/>
  <c r="Z939" i="1"/>
  <c r="AA939" i="1"/>
  <c r="Y940" i="1"/>
  <c r="Z940" i="1"/>
  <c r="AA940" i="1"/>
  <c r="Y941" i="1"/>
  <c r="Z941" i="1"/>
  <c r="AA941" i="1"/>
  <c r="Y942" i="1"/>
  <c r="Z942" i="1"/>
  <c r="AA942" i="1"/>
  <c r="Y943" i="1"/>
  <c r="Z943" i="1"/>
  <c r="AA943" i="1"/>
  <c r="Y944" i="1"/>
  <c r="Z944" i="1"/>
  <c r="AA944" i="1"/>
  <c r="Y945" i="1"/>
  <c r="Z945" i="1"/>
  <c r="AA945" i="1"/>
  <c r="Y946" i="1"/>
  <c r="Z946" i="1"/>
  <c r="AA946" i="1"/>
  <c r="Y947" i="1"/>
  <c r="Z947" i="1"/>
  <c r="AA947" i="1"/>
  <c r="Y948" i="1"/>
  <c r="Z948" i="1"/>
  <c r="AA948" i="1"/>
  <c r="Y949" i="1"/>
  <c r="Z949" i="1"/>
  <c r="AA949" i="1"/>
  <c r="Y950" i="1"/>
  <c r="Z950" i="1"/>
  <c r="AA950" i="1"/>
  <c r="Y951" i="1"/>
  <c r="Z951" i="1"/>
  <c r="AA951" i="1"/>
  <c r="Y952" i="1"/>
  <c r="Z952" i="1"/>
  <c r="AA952" i="1"/>
  <c r="Y953" i="1"/>
  <c r="Z953" i="1"/>
  <c r="AA953" i="1"/>
  <c r="Y954" i="1"/>
  <c r="Z954" i="1"/>
  <c r="AA954" i="1"/>
  <c r="Y955" i="1"/>
  <c r="Z955" i="1"/>
  <c r="AA955" i="1"/>
  <c r="Y956" i="1"/>
  <c r="Z956" i="1"/>
  <c r="AA956" i="1"/>
  <c r="Y957" i="1"/>
  <c r="Z957" i="1"/>
  <c r="AA957" i="1"/>
  <c r="Y958" i="1"/>
  <c r="Z958" i="1"/>
  <c r="AA958" i="1"/>
  <c r="Y959" i="1"/>
  <c r="Z959" i="1"/>
  <c r="AA959" i="1"/>
  <c r="Y960" i="1"/>
  <c r="Z960" i="1"/>
  <c r="AA960" i="1"/>
  <c r="Y961" i="1"/>
  <c r="Z961" i="1"/>
  <c r="AA961" i="1"/>
  <c r="Y962" i="1"/>
  <c r="Z962" i="1"/>
  <c r="AA962" i="1"/>
  <c r="Y963" i="1"/>
  <c r="Z963" i="1"/>
  <c r="AA963" i="1"/>
  <c r="Y964" i="1"/>
  <c r="Z964" i="1"/>
  <c r="AA964" i="1"/>
  <c r="Y965" i="1"/>
  <c r="Z965" i="1"/>
  <c r="AA965" i="1"/>
  <c r="Y966" i="1"/>
  <c r="Z966" i="1"/>
  <c r="AA966" i="1"/>
  <c r="Y967" i="1"/>
  <c r="Z967" i="1"/>
  <c r="AA967" i="1"/>
  <c r="Y968" i="1"/>
  <c r="Z968" i="1"/>
  <c r="AA968" i="1"/>
  <c r="Y969" i="1"/>
  <c r="Z969" i="1"/>
  <c r="AA969" i="1"/>
  <c r="Y970" i="1"/>
  <c r="Z970" i="1"/>
  <c r="AA970" i="1"/>
  <c r="Y971" i="1"/>
  <c r="Z971" i="1"/>
  <c r="AA971" i="1"/>
  <c r="Y972" i="1"/>
  <c r="Z972" i="1"/>
  <c r="AA972" i="1"/>
  <c r="Y973" i="1"/>
  <c r="Z973" i="1"/>
  <c r="AA973" i="1"/>
  <c r="Y974" i="1"/>
  <c r="Z974" i="1"/>
  <c r="AA974" i="1"/>
  <c r="Y975" i="1"/>
  <c r="Z975" i="1"/>
  <c r="AA975" i="1"/>
  <c r="Y976" i="1"/>
  <c r="Z976" i="1"/>
  <c r="AA976" i="1"/>
  <c r="Y977" i="1"/>
  <c r="Z977" i="1"/>
  <c r="AA977" i="1"/>
  <c r="Y978" i="1"/>
  <c r="Z978" i="1"/>
  <c r="AA978" i="1"/>
  <c r="Y979" i="1"/>
  <c r="Z979" i="1"/>
  <c r="AA979" i="1"/>
  <c r="Y980" i="1"/>
  <c r="Z980" i="1"/>
  <c r="AA980" i="1"/>
  <c r="Y981" i="1"/>
  <c r="Z981" i="1"/>
  <c r="AA981" i="1"/>
  <c r="Y982" i="1"/>
  <c r="Z982" i="1"/>
  <c r="AA982" i="1"/>
  <c r="Y983" i="1"/>
  <c r="Z983" i="1"/>
  <c r="AA983" i="1"/>
  <c r="Y984" i="1"/>
  <c r="Z984" i="1"/>
  <c r="AA984" i="1"/>
  <c r="Y985" i="1"/>
  <c r="Z985" i="1"/>
  <c r="AA985" i="1"/>
  <c r="Y986" i="1"/>
  <c r="Z986" i="1"/>
  <c r="AA986" i="1"/>
  <c r="Y987" i="1"/>
  <c r="Z987" i="1"/>
  <c r="AA987" i="1"/>
  <c r="Y988" i="1"/>
  <c r="Z988" i="1"/>
  <c r="AA988" i="1"/>
  <c r="Y989" i="1"/>
  <c r="Z989" i="1"/>
  <c r="AA989" i="1"/>
  <c r="Y990" i="1"/>
  <c r="Z990" i="1"/>
  <c r="AA990" i="1"/>
  <c r="Y991" i="1"/>
  <c r="Z991" i="1"/>
  <c r="AA991" i="1"/>
  <c r="Y992" i="1"/>
  <c r="Z992" i="1"/>
  <c r="AA992" i="1"/>
  <c r="Y993" i="1"/>
  <c r="Z993" i="1"/>
  <c r="AA993" i="1"/>
  <c r="Y994" i="1"/>
  <c r="Z994" i="1"/>
  <c r="AA994" i="1"/>
  <c r="Y995" i="1"/>
  <c r="Z995" i="1"/>
  <c r="AA995" i="1"/>
  <c r="Y996" i="1"/>
  <c r="Z996" i="1"/>
  <c r="AA996" i="1"/>
  <c r="Y997" i="1"/>
  <c r="Z997" i="1"/>
  <c r="AA997" i="1"/>
  <c r="Y998" i="1"/>
  <c r="Z998" i="1"/>
  <c r="AA998" i="1"/>
  <c r="Y999" i="1"/>
  <c r="Z999" i="1"/>
  <c r="AA999" i="1"/>
  <c r="Y1000" i="1"/>
  <c r="Z1000" i="1"/>
  <c r="AA1000" i="1"/>
  <c r="Y1001" i="1"/>
  <c r="Z1001" i="1"/>
  <c r="AA1001" i="1"/>
  <c r="Y1002" i="1"/>
  <c r="Z1002" i="1"/>
  <c r="AA1002" i="1"/>
  <c r="Y1003" i="1"/>
  <c r="Z1003" i="1"/>
  <c r="AA1003" i="1"/>
  <c r="Y1004" i="1"/>
  <c r="Z1004" i="1"/>
  <c r="AA1004" i="1"/>
  <c r="Y1005" i="1"/>
  <c r="Z1005" i="1"/>
  <c r="AA1005" i="1"/>
  <c r="Y1006" i="1"/>
  <c r="Z1006" i="1"/>
  <c r="AA1006" i="1"/>
  <c r="Y1007" i="1"/>
  <c r="Z1007" i="1"/>
  <c r="AA1007" i="1"/>
  <c r="Y1008" i="1"/>
  <c r="Z1008" i="1"/>
  <c r="AA1008" i="1"/>
  <c r="Y1009" i="1"/>
  <c r="Z1009" i="1"/>
  <c r="AA1009" i="1"/>
  <c r="Y1010" i="1"/>
  <c r="Z1010" i="1"/>
  <c r="AA1010" i="1"/>
  <c r="Y1011" i="1"/>
  <c r="Z1011" i="1"/>
  <c r="AA1011" i="1"/>
  <c r="Y1012" i="1"/>
  <c r="Z1012" i="1"/>
  <c r="AA1012" i="1"/>
  <c r="Y1013" i="1"/>
  <c r="Z1013" i="1"/>
  <c r="AA1013" i="1"/>
  <c r="Y1014" i="1"/>
  <c r="Z1014" i="1"/>
  <c r="AA1014" i="1"/>
  <c r="Y1015" i="1"/>
  <c r="Z1015" i="1"/>
  <c r="AA1015" i="1"/>
  <c r="Y1016" i="1"/>
  <c r="Z1016" i="1"/>
  <c r="AA1016" i="1"/>
  <c r="Y1017" i="1"/>
  <c r="Z1017" i="1"/>
  <c r="AA1017" i="1"/>
  <c r="Y1018" i="1"/>
  <c r="Z1018" i="1"/>
  <c r="AA1018" i="1"/>
  <c r="Y1019" i="1"/>
  <c r="Z1019" i="1"/>
  <c r="AA1019" i="1"/>
  <c r="Y1020" i="1"/>
  <c r="Z1020" i="1"/>
  <c r="AA1020" i="1"/>
  <c r="Y1021" i="1"/>
  <c r="Z1021" i="1"/>
  <c r="AA1021" i="1"/>
  <c r="Y1022" i="1"/>
  <c r="Z1022" i="1"/>
  <c r="AA1022" i="1"/>
  <c r="Y1023" i="1"/>
  <c r="Z1023" i="1"/>
  <c r="AA1023" i="1"/>
  <c r="Y1024" i="1"/>
  <c r="Z1024" i="1"/>
  <c r="AA1024" i="1"/>
  <c r="Y1025" i="1"/>
  <c r="Z1025" i="1"/>
  <c r="AA1025" i="1"/>
  <c r="Y1026" i="1"/>
  <c r="Z1026" i="1"/>
  <c r="AA1026" i="1"/>
  <c r="Y1027" i="1"/>
  <c r="Z1027" i="1"/>
  <c r="AA1027" i="1"/>
  <c r="Y1028" i="1"/>
  <c r="Z1028" i="1"/>
  <c r="AA1028" i="1"/>
  <c r="Y1029" i="1"/>
  <c r="Z1029" i="1"/>
  <c r="AA1029" i="1"/>
  <c r="Y1030" i="1"/>
  <c r="Z1030" i="1"/>
  <c r="AA1030" i="1"/>
  <c r="Y1031" i="1"/>
  <c r="Z1031" i="1"/>
  <c r="AA1031" i="1"/>
  <c r="Y1032" i="1"/>
  <c r="Z1032" i="1"/>
  <c r="AA1032" i="1"/>
  <c r="Y1033" i="1"/>
  <c r="Z1033" i="1"/>
  <c r="AA1033" i="1"/>
  <c r="Y1034" i="1"/>
  <c r="Z1034" i="1"/>
  <c r="AA1034" i="1"/>
  <c r="Y1035" i="1"/>
  <c r="Z1035" i="1"/>
  <c r="AA1035" i="1"/>
  <c r="Y1036" i="1"/>
  <c r="Z1036" i="1"/>
  <c r="AA1036" i="1"/>
  <c r="Y1037" i="1"/>
  <c r="Z1037" i="1"/>
  <c r="AA1037" i="1"/>
  <c r="Y1038" i="1"/>
  <c r="Z1038" i="1"/>
  <c r="AA1038" i="1"/>
  <c r="Y1039" i="1"/>
  <c r="Z1039" i="1"/>
  <c r="AA1039" i="1"/>
  <c r="Y1040" i="1"/>
  <c r="Z1040" i="1"/>
  <c r="AA1040" i="1"/>
  <c r="Y1041" i="1"/>
  <c r="Z1041" i="1"/>
  <c r="AA1041" i="1"/>
  <c r="Y1042" i="1"/>
  <c r="Z1042" i="1"/>
  <c r="AA1042" i="1"/>
  <c r="Y1043" i="1"/>
  <c r="Z1043" i="1"/>
  <c r="AA1043" i="1"/>
  <c r="Y1044" i="1"/>
  <c r="Z1044" i="1"/>
  <c r="AA1044" i="1"/>
  <c r="Y1045" i="1"/>
  <c r="Z1045" i="1"/>
  <c r="AA1045" i="1"/>
  <c r="Y1046" i="1"/>
  <c r="Z1046" i="1"/>
  <c r="AA1046" i="1"/>
  <c r="Y1047" i="1"/>
  <c r="Z1047" i="1"/>
  <c r="AA1047" i="1"/>
  <c r="Y1048" i="1"/>
  <c r="Z1048" i="1"/>
  <c r="AA1048" i="1"/>
  <c r="Y1049" i="1"/>
  <c r="Z1049" i="1"/>
  <c r="AA1049" i="1"/>
  <c r="Y1050" i="1"/>
  <c r="Z1050" i="1"/>
  <c r="AA1050" i="1"/>
  <c r="Y1051" i="1"/>
  <c r="Z1051" i="1"/>
  <c r="AA1051" i="1"/>
  <c r="Y1052" i="1"/>
  <c r="Z1052" i="1"/>
  <c r="AA1052" i="1"/>
  <c r="Y1053" i="1"/>
  <c r="Z1053" i="1"/>
  <c r="AA1053" i="1"/>
  <c r="Y1054" i="1"/>
  <c r="Z1054" i="1"/>
  <c r="AA1054" i="1"/>
  <c r="Y1055" i="1"/>
  <c r="Z1055" i="1"/>
  <c r="AA1055" i="1"/>
  <c r="Y1056" i="1"/>
  <c r="Z1056" i="1"/>
  <c r="AA1056" i="1"/>
  <c r="Y1057" i="1"/>
  <c r="Z1057" i="1"/>
  <c r="AA1057" i="1"/>
  <c r="Y1058" i="1"/>
  <c r="Z1058" i="1"/>
  <c r="AA1058" i="1"/>
  <c r="Y1059" i="1"/>
  <c r="Z1059" i="1"/>
  <c r="AA1059" i="1"/>
  <c r="Y1060" i="1"/>
  <c r="Z1060" i="1"/>
  <c r="AA1060" i="1"/>
  <c r="Y1061" i="1"/>
  <c r="Z1061" i="1"/>
  <c r="AA1061" i="1"/>
  <c r="Y1062" i="1"/>
  <c r="Z1062" i="1"/>
  <c r="AA1062" i="1"/>
  <c r="Y1063" i="1"/>
  <c r="Z1063" i="1"/>
  <c r="AA1063" i="1"/>
  <c r="Y1064" i="1"/>
  <c r="Z1064" i="1"/>
  <c r="AA1064" i="1"/>
  <c r="Y1065" i="1"/>
  <c r="Z1065" i="1"/>
  <c r="AA1065" i="1"/>
  <c r="Y1066" i="1"/>
  <c r="Z1066" i="1"/>
  <c r="AA1066" i="1"/>
  <c r="Y1067" i="1"/>
  <c r="Z1067" i="1"/>
  <c r="AA1067" i="1"/>
  <c r="Y1068" i="1"/>
  <c r="Z1068" i="1"/>
  <c r="AA1068" i="1"/>
  <c r="Y1069" i="1"/>
  <c r="Z1069" i="1"/>
  <c r="AA1069" i="1"/>
  <c r="Y1070" i="1"/>
  <c r="Z1070" i="1"/>
  <c r="AA1070" i="1"/>
  <c r="Y1071" i="1"/>
  <c r="Z1071" i="1"/>
  <c r="AA1071" i="1"/>
  <c r="Y1072" i="1"/>
  <c r="Z1072" i="1"/>
  <c r="AA1072" i="1"/>
  <c r="Y1073" i="1"/>
  <c r="Z1073" i="1"/>
  <c r="AA1073" i="1"/>
  <c r="Y1074" i="1"/>
  <c r="Z1074" i="1"/>
  <c r="AA1074" i="1"/>
  <c r="Y1075" i="1"/>
  <c r="Z1075" i="1"/>
  <c r="AA1075" i="1"/>
  <c r="Y1076" i="1"/>
  <c r="Z1076" i="1"/>
  <c r="AA1076" i="1"/>
  <c r="Y1077" i="1"/>
  <c r="Z1077" i="1"/>
  <c r="AA1077" i="1"/>
  <c r="Y1078" i="1"/>
  <c r="Z1078" i="1"/>
  <c r="AA1078" i="1"/>
  <c r="Y1079" i="1"/>
  <c r="Z1079" i="1"/>
  <c r="AA1079" i="1"/>
  <c r="Y1080" i="1"/>
  <c r="Z1080" i="1"/>
  <c r="AA1080" i="1"/>
  <c r="Y1081" i="1"/>
  <c r="Z1081" i="1"/>
  <c r="AA1081" i="1"/>
  <c r="Y1082" i="1"/>
  <c r="Z1082" i="1"/>
  <c r="AA1082" i="1"/>
  <c r="Y1083" i="1"/>
  <c r="Z1083" i="1"/>
  <c r="AA1083" i="1"/>
  <c r="Y1084" i="1"/>
  <c r="Z1084" i="1"/>
  <c r="AA1084" i="1"/>
  <c r="Y1085" i="1"/>
  <c r="Z1085" i="1"/>
  <c r="AA1085" i="1"/>
  <c r="Y1086" i="1"/>
  <c r="Z1086" i="1"/>
  <c r="AA1086" i="1"/>
  <c r="Y1087" i="1"/>
  <c r="Z1087" i="1"/>
  <c r="AA1087" i="1"/>
  <c r="Y3" i="1"/>
  <c r="AA3" i="1"/>
  <c r="Z3" i="1"/>
  <c r="Y2" i="1"/>
  <c r="AB2" i="1" s="1"/>
  <c r="O946" i="1"/>
  <c r="O947" i="1"/>
  <c r="W947" i="1" s="1"/>
  <c r="W948" i="1" s="1"/>
  <c r="W949" i="1" s="1"/>
  <c r="W950" i="1" s="1"/>
  <c r="W951" i="1" s="1"/>
  <c r="W952" i="1" s="1"/>
  <c r="W953" i="1" s="1"/>
  <c r="W954" i="1" s="1"/>
  <c r="W955" i="1" s="1"/>
  <c r="W956" i="1" s="1"/>
  <c r="W957" i="1" s="1"/>
  <c r="W958" i="1" s="1"/>
  <c r="W959" i="1" s="1"/>
  <c r="W960" i="1" s="1"/>
  <c r="W961" i="1" s="1"/>
  <c r="W962" i="1" s="1"/>
  <c r="W963" i="1" s="1"/>
  <c r="W964" i="1" s="1"/>
  <c r="W965" i="1" s="1"/>
  <c r="W966" i="1" s="1"/>
  <c r="W967" i="1" s="1"/>
  <c r="W968" i="1" s="1"/>
  <c r="W969" i="1" s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W970" i="1" s="1"/>
  <c r="W971" i="1" s="1"/>
  <c r="W972" i="1" s="1"/>
  <c r="W973" i="1" s="1"/>
  <c r="W974" i="1" s="1"/>
  <c r="W975" i="1" s="1"/>
  <c r="W976" i="1" s="1"/>
  <c r="W977" i="1" s="1"/>
  <c r="W978" i="1" s="1"/>
  <c r="W979" i="1" s="1"/>
  <c r="W980" i="1" s="1"/>
  <c r="W981" i="1" s="1"/>
  <c r="W982" i="1" s="1"/>
  <c r="W983" i="1" s="1"/>
  <c r="W984" i="1" s="1"/>
  <c r="W985" i="1" s="1"/>
  <c r="W986" i="1" s="1"/>
  <c r="W987" i="1" s="1"/>
  <c r="W988" i="1" s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W989" i="1" s="1"/>
  <c r="W990" i="1" s="1"/>
  <c r="W991" i="1" s="1"/>
  <c r="W992" i="1" s="1"/>
  <c r="W993" i="1" s="1"/>
  <c r="W994" i="1" s="1"/>
  <c r="W995" i="1" s="1"/>
  <c r="W996" i="1" s="1"/>
  <c r="W997" i="1" s="1"/>
  <c r="W998" i="1" s="1"/>
  <c r="W999" i="1" s="1"/>
  <c r="W1000" i="1" s="1"/>
  <c r="W1001" i="1" s="1"/>
  <c r="W1002" i="1" s="1"/>
  <c r="W1003" i="1" s="1"/>
  <c r="W1004" i="1" s="1"/>
  <c r="W1005" i="1" s="1"/>
  <c r="W1006" i="1" s="1"/>
  <c r="W1007" i="1" s="1"/>
  <c r="W1008" i="1" s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W1009" i="1" s="1"/>
  <c r="W1010" i="1" s="1"/>
  <c r="W1011" i="1" s="1"/>
  <c r="W1012" i="1" s="1"/>
  <c r="W1013" i="1" s="1"/>
  <c r="W1014" i="1" s="1"/>
  <c r="W1015" i="1" s="1"/>
  <c r="W1016" i="1" s="1"/>
  <c r="W1017" i="1" s="1"/>
  <c r="W1018" i="1" s="1"/>
  <c r="W1019" i="1" s="1"/>
  <c r="W1020" i="1" s="1"/>
  <c r="W1021" i="1" s="1"/>
  <c r="W1022" i="1" s="1"/>
  <c r="W1023" i="1" s="1"/>
  <c r="W1024" i="1" s="1"/>
  <c r="W1025" i="1" s="1"/>
  <c r="W1026" i="1" s="1"/>
  <c r="W1027" i="1" s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W1028" i="1" s="1"/>
  <c r="W1029" i="1" s="1"/>
  <c r="W1030" i="1" s="1"/>
  <c r="W1031" i="1" s="1"/>
  <c r="W1032" i="1" s="1"/>
  <c r="W1033" i="1" s="1"/>
  <c r="W1034" i="1" s="1"/>
  <c r="W1035" i="1" s="1"/>
  <c r="W1036" i="1" s="1"/>
  <c r="W1037" i="1" s="1"/>
  <c r="W1038" i="1" s="1"/>
  <c r="W1039" i="1" s="1"/>
  <c r="W1040" i="1" s="1"/>
  <c r="W1041" i="1" s="1"/>
  <c r="W1042" i="1" s="1"/>
  <c r="W1043" i="1" s="1"/>
  <c r="W1044" i="1" s="1"/>
  <c r="W1045" i="1" s="1"/>
  <c r="W1046" i="1" s="1"/>
  <c r="W1047" i="1" s="1"/>
  <c r="W1048" i="1" s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W1049" i="1" s="1"/>
  <c r="W1050" i="1" s="1"/>
  <c r="W1051" i="1" s="1"/>
  <c r="W1052" i="1" s="1"/>
  <c r="W1053" i="1" s="1"/>
  <c r="W1054" i="1" s="1"/>
  <c r="W1055" i="1" s="1"/>
  <c r="W1056" i="1" s="1"/>
  <c r="W1057" i="1" s="1"/>
  <c r="W1058" i="1" s="1"/>
  <c r="W1059" i="1" s="1"/>
  <c r="W1060" i="1" s="1"/>
  <c r="W1061" i="1" s="1"/>
  <c r="W1062" i="1" s="1"/>
  <c r="W1063" i="1" s="1"/>
  <c r="W1064" i="1" s="1"/>
  <c r="W1065" i="1" s="1"/>
  <c r="W1066" i="1" s="1"/>
  <c r="W1067" i="1" s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W1068" i="1" s="1"/>
  <c r="W1069" i="1" s="1"/>
  <c r="W1070" i="1" s="1"/>
  <c r="W1071" i="1" s="1"/>
  <c r="W1072" i="1" s="1"/>
  <c r="W1073" i="1" s="1"/>
  <c r="W1074" i="1" s="1"/>
  <c r="W1075" i="1" s="1"/>
  <c r="W1076" i="1" s="1"/>
  <c r="W1077" i="1" s="1"/>
  <c r="W1078" i="1" s="1"/>
  <c r="W1079" i="1" s="1"/>
  <c r="W1080" i="1" s="1"/>
  <c r="W1081" i="1" s="1"/>
  <c r="W1082" i="1" s="1"/>
  <c r="W1083" i="1" s="1"/>
  <c r="W1084" i="1" s="1"/>
  <c r="W1085" i="1" s="1"/>
  <c r="W1086" i="1" s="1"/>
  <c r="W1087" i="1" s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AK958" i="1" s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AK982" i="1" s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AK1014" i="1" s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AK1038" i="1" s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AK1062" i="1" s="1"/>
  <c r="M1063" i="1"/>
  <c r="M1064" i="1"/>
  <c r="M1065" i="1"/>
  <c r="M1066" i="1"/>
  <c r="M1067" i="1"/>
  <c r="M1068" i="1"/>
  <c r="M1069" i="1"/>
  <c r="AH1069" i="1" s="1"/>
  <c r="M1070" i="1"/>
  <c r="M1071" i="1"/>
  <c r="AH1071" i="1" s="1"/>
  <c r="M1072" i="1"/>
  <c r="M1073" i="1"/>
  <c r="M1074" i="1"/>
  <c r="M1075" i="1"/>
  <c r="M1076" i="1"/>
  <c r="M1077" i="1"/>
  <c r="AH1077" i="1" s="1"/>
  <c r="M1078" i="1"/>
  <c r="M1079" i="1"/>
  <c r="M1080" i="1"/>
  <c r="M1081" i="1"/>
  <c r="M1082" i="1"/>
  <c r="M1083" i="1"/>
  <c r="AK1083" i="1" s="1"/>
  <c r="M1084" i="1"/>
  <c r="M1085" i="1"/>
  <c r="AH1085" i="1" s="1"/>
  <c r="M1086" i="1"/>
  <c r="M1087" i="1"/>
  <c r="AH1087" i="1" s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W779" i="1" s="1"/>
  <c r="W780" i="1" s="1"/>
  <c r="W781" i="1" s="1"/>
  <c r="W782" i="1" s="1"/>
  <c r="W783" i="1" s="1"/>
  <c r="W784" i="1" s="1"/>
  <c r="W785" i="1" s="1"/>
  <c r="W786" i="1" s="1"/>
  <c r="W787" i="1" s="1"/>
  <c r="W788" i="1" s="1"/>
  <c r="W789" i="1" s="1"/>
  <c r="W790" i="1" s="1"/>
  <c r="W791" i="1" s="1"/>
  <c r="W792" i="1" s="1"/>
  <c r="W793" i="1" s="1"/>
  <c r="W794" i="1" s="1"/>
  <c r="W795" i="1" s="1"/>
  <c r="W796" i="1" s="1"/>
  <c r="W797" i="1" s="1"/>
  <c r="W798" i="1" s="1"/>
  <c r="W799" i="1" s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W800" i="1" s="1"/>
  <c r="W801" i="1" s="1"/>
  <c r="W802" i="1" s="1"/>
  <c r="W803" i="1" s="1"/>
  <c r="W804" i="1" s="1"/>
  <c r="W805" i="1" s="1"/>
  <c r="W806" i="1" s="1"/>
  <c r="W807" i="1" s="1"/>
  <c r="W808" i="1" s="1"/>
  <c r="W809" i="1" s="1"/>
  <c r="W810" i="1" s="1"/>
  <c r="W811" i="1" s="1"/>
  <c r="W812" i="1" s="1"/>
  <c r="W813" i="1" s="1"/>
  <c r="W814" i="1" s="1"/>
  <c r="W815" i="1" s="1"/>
  <c r="W816" i="1" s="1"/>
  <c r="W817" i="1" s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W818" i="1" s="1"/>
  <c r="W819" i="1" s="1"/>
  <c r="W820" i="1" s="1"/>
  <c r="W821" i="1" s="1"/>
  <c r="W822" i="1" s="1"/>
  <c r="W823" i="1" s="1"/>
  <c r="W824" i="1" s="1"/>
  <c r="W825" i="1" s="1"/>
  <c r="W826" i="1" s="1"/>
  <c r="W827" i="1" s="1"/>
  <c r="W828" i="1" s="1"/>
  <c r="W829" i="1" s="1"/>
  <c r="W830" i="1" s="1"/>
  <c r="W831" i="1" s="1"/>
  <c r="W832" i="1" s="1"/>
  <c r="W833" i="1" s="1"/>
  <c r="W834" i="1" s="1"/>
  <c r="W835" i="1" s="1"/>
  <c r="W836" i="1" s="1"/>
  <c r="W837" i="1" s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W838" i="1" s="1"/>
  <c r="W839" i="1" s="1"/>
  <c r="W840" i="1" s="1"/>
  <c r="W841" i="1" s="1"/>
  <c r="W842" i="1" s="1"/>
  <c r="W843" i="1" s="1"/>
  <c r="W844" i="1" s="1"/>
  <c r="W845" i="1" s="1"/>
  <c r="W846" i="1" s="1"/>
  <c r="W847" i="1" s="1"/>
  <c r="W848" i="1" s="1"/>
  <c r="W849" i="1" s="1"/>
  <c r="W850" i="1" s="1"/>
  <c r="W851" i="1" s="1"/>
  <c r="W852" i="1" s="1"/>
  <c r="W853" i="1" s="1"/>
  <c r="W854" i="1" s="1"/>
  <c r="W855" i="1" s="1"/>
  <c r="W856" i="1" s="1"/>
  <c r="W857" i="1" s="1"/>
  <c r="W858" i="1" s="1"/>
  <c r="W859" i="1" s="1"/>
  <c r="W860" i="1" s="1"/>
  <c r="W861" i="1" s="1"/>
  <c r="W862" i="1" s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W863" i="1" s="1"/>
  <c r="W864" i="1" s="1"/>
  <c r="W865" i="1" s="1"/>
  <c r="W866" i="1" s="1"/>
  <c r="W867" i="1" s="1"/>
  <c r="W868" i="1" s="1"/>
  <c r="W869" i="1" s="1"/>
  <c r="W870" i="1" s="1"/>
  <c r="W871" i="1" s="1"/>
  <c r="W872" i="1" s="1"/>
  <c r="W873" i="1" s="1"/>
  <c r="W874" i="1" s="1"/>
  <c r="W875" i="1" s="1"/>
  <c r="W876" i="1" s="1"/>
  <c r="W877" i="1" s="1"/>
  <c r="W878" i="1" s="1"/>
  <c r="W879" i="1" s="1"/>
  <c r="W880" i="1" s="1"/>
  <c r="W881" i="1" s="1"/>
  <c r="W882" i="1" s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W883" i="1" s="1"/>
  <c r="W884" i="1" s="1"/>
  <c r="W885" i="1" s="1"/>
  <c r="W886" i="1" s="1"/>
  <c r="W887" i="1" s="1"/>
  <c r="W888" i="1" s="1"/>
  <c r="W889" i="1" s="1"/>
  <c r="W890" i="1" s="1"/>
  <c r="W891" i="1" s="1"/>
  <c r="W892" i="1" s="1"/>
  <c r="W893" i="1" s="1"/>
  <c r="W894" i="1" s="1"/>
  <c r="W895" i="1" s="1"/>
  <c r="W896" i="1" s="1"/>
  <c r="W897" i="1" s="1"/>
  <c r="W898" i="1" s="1"/>
  <c r="W899" i="1" s="1"/>
  <c r="W900" i="1" s="1"/>
  <c r="W901" i="1" s="1"/>
  <c r="W902" i="1" s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W903" i="1" s="1"/>
  <c r="W904" i="1" s="1"/>
  <c r="W905" i="1" s="1"/>
  <c r="W906" i="1" s="1"/>
  <c r="W907" i="1" s="1"/>
  <c r="W908" i="1" s="1"/>
  <c r="W909" i="1" s="1"/>
  <c r="W910" i="1" s="1"/>
  <c r="W911" i="1" s="1"/>
  <c r="W912" i="1" s="1"/>
  <c r="W913" i="1" s="1"/>
  <c r="W914" i="1" s="1"/>
  <c r="W915" i="1" s="1"/>
  <c r="W916" i="1" s="1"/>
  <c r="W917" i="1" s="1"/>
  <c r="W918" i="1" s="1"/>
  <c r="W919" i="1" s="1"/>
  <c r="W920" i="1" s="1"/>
  <c r="W921" i="1" s="1"/>
  <c r="W922" i="1" s="1"/>
  <c r="W923" i="1" s="1"/>
  <c r="W924" i="1" s="1"/>
  <c r="W925" i="1" s="1"/>
  <c r="W926" i="1" s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W927" i="1" s="1"/>
  <c r="W928" i="1" s="1"/>
  <c r="W929" i="1" s="1"/>
  <c r="W930" i="1" s="1"/>
  <c r="W931" i="1" s="1"/>
  <c r="W932" i="1" s="1"/>
  <c r="W933" i="1" s="1"/>
  <c r="W934" i="1" s="1"/>
  <c r="W935" i="1" s="1"/>
  <c r="W936" i="1" s="1"/>
  <c r="W937" i="1" s="1"/>
  <c r="W938" i="1" s="1"/>
  <c r="W939" i="1" s="1"/>
  <c r="W940" i="1" s="1"/>
  <c r="W941" i="1" s="1"/>
  <c r="W942" i="1" s="1"/>
  <c r="W943" i="1" s="1"/>
  <c r="W944" i="1" s="1"/>
  <c r="W945" i="1" s="1"/>
  <c r="W946" i="1" s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760" i="1"/>
  <c r="W760" i="1" s="1"/>
  <c r="W761" i="1" s="1"/>
  <c r="W762" i="1" s="1"/>
  <c r="W763" i="1" s="1"/>
  <c r="W764" i="1" s="1"/>
  <c r="W765" i="1" s="1"/>
  <c r="W766" i="1" s="1"/>
  <c r="W767" i="1" s="1"/>
  <c r="W768" i="1" s="1"/>
  <c r="W769" i="1" s="1"/>
  <c r="W770" i="1" s="1"/>
  <c r="W771" i="1" s="1"/>
  <c r="W772" i="1" s="1"/>
  <c r="W773" i="1" s="1"/>
  <c r="W774" i="1" s="1"/>
  <c r="W775" i="1" s="1"/>
  <c r="W776" i="1" s="1"/>
  <c r="W777" i="1" s="1"/>
  <c r="W778" i="1" s="1"/>
  <c r="O761" i="1"/>
  <c r="O762" i="1"/>
  <c r="O763" i="1"/>
  <c r="O764" i="1"/>
  <c r="O765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76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W20" i="1" s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W40" i="1" s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W63" i="1" s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W81" i="1" s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W100" i="1" s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W124" i="1" s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W167" i="1" s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W187" i="1" s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W205" i="1" s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W230" i="1" s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W249" i="1" s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W269" i="1" s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W287" i="1" s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W306" i="1" s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W330" i="1" s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W350" i="1" s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W370" i="1" s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W393" i="1" s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W411" i="1" s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W429" i="1" s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W452" i="1" s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W471" i="1" s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W496" i="1" s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W516" i="1" s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W534" i="1" s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W575" i="1" s="1"/>
  <c r="W576" i="1" s="1"/>
  <c r="W577" i="1" s="1"/>
  <c r="W578" i="1" s="1"/>
  <c r="W579" i="1" s="1"/>
  <c r="W580" i="1" s="1"/>
  <c r="W581" i="1" s="1"/>
  <c r="W582" i="1" s="1"/>
  <c r="W583" i="1" s="1"/>
  <c r="W584" i="1" s="1"/>
  <c r="W585" i="1" s="1"/>
  <c r="W586" i="1" s="1"/>
  <c r="W587" i="1" s="1"/>
  <c r="W588" i="1" s="1"/>
  <c r="W589" i="1" s="1"/>
  <c r="W590" i="1" s="1"/>
  <c r="W591" i="1" s="1"/>
  <c r="W592" i="1" s="1"/>
  <c r="W593" i="1" s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W594" i="1" s="1"/>
  <c r="W595" i="1" s="1"/>
  <c r="W596" i="1" s="1"/>
  <c r="W597" i="1" s="1"/>
  <c r="W598" i="1" s="1"/>
  <c r="W599" i="1" s="1"/>
  <c r="W600" i="1" s="1"/>
  <c r="W601" i="1" s="1"/>
  <c r="W602" i="1" s="1"/>
  <c r="W603" i="1" s="1"/>
  <c r="W604" i="1" s="1"/>
  <c r="W605" i="1" s="1"/>
  <c r="W606" i="1" s="1"/>
  <c r="W607" i="1" s="1"/>
  <c r="W608" i="1" s="1"/>
  <c r="W609" i="1" s="1"/>
  <c r="W610" i="1" s="1"/>
  <c r="W611" i="1" s="1"/>
  <c r="W612" i="1" s="1"/>
  <c r="W613" i="1" s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W614" i="1" s="1"/>
  <c r="W615" i="1" s="1"/>
  <c r="W616" i="1" s="1"/>
  <c r="W617" i="1" s="1"/>
  <c r="W618" i="1" s="1"/>
  <c r="W619" i="1" s="1"/>
  <c r="W620" i="1" s="1"/>
  <c r="W621" i="1" s="1"/>
  <c r="W622" i="1" s="1"/>
  <c r="W623" i="1" s="1"/>
  <c r="W624" i="1" s="1"/>
  <c r="W625" i="1" s="1"/>
  <c r="W626" i="1" s="1"/>
  <c r="W627" i="1" s="1"/>
  <c r="W628" i="1" s="1"/>
  <c r="W629" i="1" s="1"/>
  <c r="W630" i="1" s="1"/>
  <c r="W631" i="1" s="1"/>
  <c r="W632" i="1" s="1"/>
  <c r="W633" i="1" s="1"/>
  <c r="W634" i="1" s="1"/>
  <c r="W635" i="1" s="1"/>
  <c r="W636" i="1" s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W637" i="1" s="1"/>
  <c r="W638" i="1" s="1"/>
  <c r="W639" i="1" s="1"/>
  <c r="W640" i="1" s="1"/>
  <c r="W641" i="1" s="1"/>
  <c r="W642" i="1" s="1"/>
  <c r="W643" i="1" s="1"/>
  <c r="W644" i="1" s="1"/>
  <c r="W645" i="1" s="1"/>
  <c r="W646" i="1" s="1"/>
  <c r="W647" i="1" s="1"/>
  <c r="W648" i="1" s="1"/>
  <c r="W649" i="1" s="1"/>
  <c r="W650" i="1" s="1"/>
  <c r="W651" i="1" s="1"/>
  <c r="W652" i="1" s="1"/>
  <c r="W653" i="1" s="1"/>
  <c r="W654" i="1" s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W655" i="1" s="1"/>
  <c r="W656" i="1" s="1"/>
  <c r="W657" i="1" s="1"/>
  <c r="W658" i="1" s="1"/>
  <c r="W659" i="1" s="1"/>
  <c r="W660" i="1" s="1"/>
  <c r="W661" i="1" s="1"/>
  <c r="W662" i="1" s="1"/>
  <c r="W663" i="1" s="1"/>
  <c r="W664" i="1" s="1"/>
  <c r="W665" i="1" s="1"/>
  <c r="W666" i="1" s="1"/>
  <c r="W667" i="1" s="1"/>
  <c r="W668" i="1" s="1"/>
  <c r="W669" i="1" s="1"/>
  <c r="W670" i="1" s="1"/>
  <c r="W671" i="1" s="1"/>
  <c r="W672" i="1" s="1"/>
  <c r="W673" i="1" s="1"/>
  <c r="W674" i="1" s="1"/>
  <c r="W675" i="1" s="1"/>
  <c r="W676" i="1" s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W677" i="1" s="1"/>
  <c r="W678" i="1" s="1"/>
  <c r="W679" i="1" s="1"/>
  <c r="W680" i="1" s="1"/>
  <c r="W681" i="1" s="1"/>
  <c r="W682" i="1" s="1"/>
  <c r="W683" i="1" s="1"/>
  <c r="W684" i="1" s="1"/>
  <c r="W685" i="1" s="1"/>
  <c r="W686" i="1" s="1"/>
  <c r="W687" i="1" s="1"/>
  <c r="W688" i="1" s="1"/>
  <c r="W689" i="1" s="1"/>
  <c r="W690" i="1" s="1"/>
  <c r="W691" i="1" s="1"/>
  <c r="W692" i="1" s="1"/>
  <c r="W693" i="1" s="1"/>
  <c r="W694" i="1" s="1"/>
  <c r="W695" i="1" s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W696" i="1" s="1"/>
  <c r="W697" i="1" s="1"/>
  <c r="W698" i="1" s="1"/>
  <c r="W699" i="1" s="1"/>
  <c r="W700" i="1" s="1"/>
  <c r="W701" i="1" s="1"/>
  <c r="W702" i="1" s="1"/>
  <c r="W703" i="1" s="1"/>
  <c r="W704" i="1" s="1"/>
  <c r="W705" i="1" s="1"/>
  <c r="W706" i="1" s="1"/>
  <c r="W707" i="1" s="1"/>
  <c r="W708" i="1" s="1"/>
  <c r="W709" i="1" s="1"/>
  <c r="W710" i="1" s="1"/>
  <c r="W711" i="1" s="1"/>
  <c r="W712" i="1" s="1"/>
  <c r="W713" i="1" s="1"/>
  <c r="W714" i="1" s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W740" i="1" s="1"/>
  <c r="W741" i="1" s="1"/>
  <c r="W742" i="1" s="1"/>
  <c r="W743" i="1" s="1"/>
  <c r="W744" i="1" s="1"/>
  <c r="W745" i="1" s="1"/>
  <c r="W746" i="1" s="1"/>
  <c r="W747" i="1" s="1"/>
  <c r="W748" i="1" s="1"/>
  <c r="W749" i="1" s="1"/>
  <c r="W750" i="1" s="1"/>
  <c r="W751" i="1" s="1"/>
  <c r="W752" i="1" s="1"/>
  <c r="W753" i="1" s="1"/>
  <c r="W754" i="1" s="1"/>
  <c r="W755" i="1" s="1"/>
  <c r="W756" i="1" s="1"/>
  <c r="W757" i="1" s="1"/>
  <c r="W758" i="1" s="1"/>
  <c r="W759" i="1" s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2" i="1"/>
  <c r="M3" i="1"/>
  <c r="AK3" i="1" s="1"/>
  <c r="M4" i="1"/>
  <c r="AK4" i="1" s="1"/>
  <c r="M5" i="1"/>
  <c r="AK5" i="1" s="1"/>
  <c r="M6" i="1"/>
  <c r="AK6" i="1" s="1"/>
  <c r="M7" i="1"/>
  <c r="AK7" i="1" s="1"/>
  <c r="M8" i="1"/>
  <c r="AK8" i="1" s="1"/>
  <c r="M9" i="1"/>
  <c r="AK9" i="1" s="1"/>
  <c r="M10" i="1"/>
  <c r="AK10" i="1" s="1"/>
  <c r="M11" i="1"/>
  <c r="AK11" i="1" s="1"/>
  <c r="M12" i="1"/>
  <c r="AK12" i="1" s="1"/>
  <c r="M13" i="1"/>
  <c r="AK13" i="1" s="1"/>
  <c r="M14" i="1"/>
  <c r="AK14" i="1" s="1"/>
  <c r="M15" i="1"/>
  <c r="AH20" i="1" s="1"/>
  <c r="M16" i="1"/>
  <c r="AK16" i="1" s="1"/>
  <c r="M17" i="1"/>
  <c r="AK17" i="1" s="1"/>
  <c r="M18" i="1"/>
  <c r="AK18" i="1" s="1"/>
  <c r="M19" i="1"/>
  <c r="AK19" i="1" s="1"/>
  <c r="M20" i="1"/>
  <c r="M21" i="1"/>
  <c r="T21" i="1" s="1"/>
  <c r="M22" i="1"/>
  <c r="T22" i="1" s="1"/>
  <c r="M23" i="1"/>
  <c r="M24" i="1"/>
  <c r="T24" i="1" s="1"/>
  <c r="M25" i="1"/>
  <c r="T25" i="1" s="1"/>
  <c r="M26" i="1"/>
  <c r="T26" i="1" s="1"/>
  <c r="M27" i="1"/>
  <c r="T27" i="1" s="1"/>
  <c r="M28" i="1"/>
  <c r="T28" i="1" s="1"/>
  <c r="M29" i="1"/>
  <c r="T29" i="1" s="1"/>
  <c r="M30" i="1"/>
  <c r="T30" i="1" s="1"/>
  <c r="M31" i="1"/>
  <c r="M32" i="1"/>
  <c r="T32" i="1" s="1"/>
  <c r="M33" i="1"/>
  <c r="T33" i="1" s="1"/>
  <c r="M34" i="1"/>
  <c r="T34" i="1" s="1"/>
  <c r="M35" i="1"/>
  <c r="T35" i="1" s="1"/>
  <c r="M36" i="1"/>
  <c r="T36" i="1" s="1"/>
  <c r="M37" i="1"/>
  <c r="T37" i="1" s="1"/>
  <c r="M38" i="1"/>
  <c r="T38" i="1" s="1"/>
  <c r="M39" i="1"/>
  <c r="T39" i="1" s="1"/>
  <c r="M40" i="1"/>
  <c r="M41" i="1"/>
  <c r="T41" i="1" s="1"/>
  <c r="M42" i="1"/>
  <c r="T42" i="1" s="1"/>
  <c r="M43" i="1"/>
  <c r="T43" i="1" s="1"/>
  <c r="M44" i="1"/>
  <c r="T44" i="1" s="1"/>
  <c r="M45" i="1"/>
  <c r="T45" i="1" s="1"/>
  <c r="M46" i="1"/>
  <c r="T46" i="1" s="1"/>
  <c r="M47" i="1"/>
  <c r="T47" i="1" s="1"/>
  <c r="M48" i="1"/>
  <c r="T48" i="1" s="1"/>
  <c r="M49" i="1"/>
  <c r="T49" i="1" s="1"/>
  <c r="M50" i="1"/>
  <c r="T50" i="1" s="1"/>
  <c r="M51" i="1"/>
  <c r="T51" i="1" s="1"/>
  <c r="M52" i="1"/>
  <c r="T52" i="1" s="1"/>
  <c r="M53" i="1"/>
  <c r="T53" i="1" s="1"/>
  <c r="M54" i="1"/>
  <c r="T54" i="1" s="1"/>
  <c r="M55" i="1"/>
  <c r="T55" i="1" s="1"/>
  <c r="M56" i="1"/>
  <c r="T56" i="1" s="1"/>
  <c r="M57" i="1"/>
  <c r="T57" i="1" s="1"/>
  <c r="M58" i="1"/>
  <c r="T58" i="1" s="1"/>
  <c r="M59" i="1"/>
  <c r="T59" i="1" s="1"/>
  <c r="M60" i="1"/>
  <c r="T60" i="1" s="1"/>
  <c r="M61" i="1"/>
  <c r="T61" i="1" s="1"/>
  <c r="M62" i="1"/>
  <c r="T62" i="1" s="1"/>
  <c r="M63" i="1"/>
  <c r="M64" i="1"/>
  <c r="T64" i="1" s="1"/>
  <c r="M65" i="1"/>
  <c r="T65" i="1" s="1"/>
  <c r="M66" i="1"/>
  <c r="T66" i="1" s="1"/>
  <c r="M67" i="1"/>
  <c r="T67" i="1" s="1"/>
  <c r="M68" i="1"/>
  <c r="T68" i="1" s="1"/>
  <c r="M69" i="1"/>
  <c r="T69" i="1" s="1"/>
  <c r="M70" i="1"/>
  <c r="T70" i="1" s="1"/>
  <c r="M71" i="1"/>
  <c r="M72" i="1"/>
  <c r="T72" i="1" s="1"/>
  <c r="M73" i="1"/>
  <c r="T73" i="1" s="1"/>
  <c r="M74" i="1"/>
  <c r="T74" i="1" s="1"/>
  <c r="M75" i="1"/>
  <c r="T75" i="1" s="1"/>
  <c r="M76" i="1"/>
  <c r="T76" i="1" s="1"/>
  <c r="M77" i="1"/>
  <c r="T77" i="1" s="1"/>
  <c r="M78" i="1"/>
  <c r="T78" i="1" s="1"/>
  <c r="M79" i="1"/>
  <c r="M80" i="1"/>
  <c r="T80" i="1" s="1"/>
  <c r="M81" i="1"/>
  <c r="M82" i="1"/>
  <c r="M83" i="1"/>
  <c r="M84" i="1"/>
  <c r="T84" i="1" s="1"/>
  <c r="M85" i="1"/>
  <c r="T85" i="1" s="1"/>
  <c r="M86" i="1"/>
  <c r="M87" i="1"/>
  <c r="M88" i="1"/>
  <c r="T88" i="1" s="1"/>
  <c r="M89" i="1"/>
  <c r="M90" i="1"/>
  <c r="M91" i="1"/>
  <c r="T91" i="1" s="1"/>
  <c r="M92" i="1"/>
  <c r="T92" i="1" s="1"/>
  <c r="M93" i="1"/>
  <c r="T93" i="1" s="1"/>
  <c r="M94" i="1"/>
  <c r="T94" i="1" s="1"/>
  <c r="M95" i="1"/>
  <c r="M96" i="1"/>
  <c r="T96" i="1" s="1"/>
  <c r="M97" i="1"/>
  <c r="T97" i="1" s="1"/>
  <c r="M98" i="1"/>
  <c r="T98" i="1" s="1"/>
  <c r="M99" i="1"/>
  <c r="T99" i="1" s="1"/>
  <c r="M100" i="1"/>
  <c r="M101" i="1"/>
  <c r="M102" i="1"/>
  <c r="M103" i="1"/>
  <c r="M104" i="1"/>
  <c r="T104" i="1" s="1"/>
  <c r="M105" i="1"/>
  <c r="M106" i="1"/>
  <c r="T106" i="1" s="1"/>
  <c r="M107" i="1"/>
  <c r="T107" i="1" s="1"/>
  <c r="M108" i="1"/>
  <c r="M109" i="1"/>
  <c r="M110" i="1"/>
  <c r="M111" i="1"/>
  <c r="M112" i="1"/>
  <c r="T112" i="1" s="1"/>
  <c r="M113" i="1"/>
  <c r="M114" i="1"/>
  <c r="T114" i="1" s="1"/>
  <c r="M115" i="1"/>
  <c r="T115" i="1" s="1"/>
  <c r="M116" i="1"/>
  <c r="M117" i="1"/>
  <c r="M118" i="1"/>
  <c r="M119" i="1"/>
  <c r="M120" i="1"/>
  <c r="T120" i="1" s="1"/>
  <c r="M121" i="1"/>
  <c r="M122" i="1"/>
  <c r="T122" i="1" s="1"/>
  <c r="M123" i="1"/>
  <c r="T123" i="1" s="1"/>
  <c r="M124" i="1"/>
  <c r="M125" i="1"/>
  <c r="M126" i="1"/>
  <c r="T126" i="1" s="1"/>
  <c r="M127" i="1"/>
  <c r="M128" i="1"/>
  <c r="M129" i="1"/>
  <c r="M130" i="1"/>
  <c r="M131" i="1"/>
  <c r="T131" i="1" s="1"/>
  <c r="M132" i="1"/>
  <c r="T132" i="1" s="1"/>
  <c r="M133" i="1"/>
  <c r="M134" i="1"/>
  <c r="T134" i="1" s="1"/>
  <c r="M135" i="1"/>
  <c r="M136" i="1"/>
  <c r="M137" i="1"/>
  <c r="M138" i="1"/>
  <c r="M139" i="1"/>
  <c r="T139" i="1" s="1"/>
  <c r="M140" i="1"/>
  <c r="T140" i="1" s="1"/>
  <c r="M141" i="1"/>
  <c r="M142" i="1"/>
  <c r="T142" i="1" s="1"/>
  <c r="M143" i="1"/>
  <c r="M144" i="1"/>
  <c r="M145" i="1"/>
  <c r="T145" i="1" s="1"/>
  <c r="M146" i="1"/>
  <c r="T146" i="1" s="1"/>
  <c r="M147" i="1"/>
  <c r="M148" i="1"/>
  <c r="M149" i="1"/>
  <c r="M150" i="1"/>
  <c r="T150" i="1" s="1"/>
  <c r="M151" i="1"/>
  <c r="M152" i="1"/>
  <c r="M153" i="1"/>
  <c r="T153" i="1" s="1"/>
  <c r="M154" i="1"/>
  <c r="T154" i="1" s="1"/>
  <c r="M155" i="1"/>
  <c r="M156" i="1"/>
  <c r="M157" i="1"/>
  <c r="M158" i="1"/>
  <c r="T158" i="1" s="1"/>
  <c r="M159" i="1"/>
  <c r="M160" i="1"/>
  <c r="M161" i="1"/>
  <c r="T161" i="1" s="1"/>
  <c r="M162" i="1"/>
  <c r="T162" i="1" s="1"/>
  <c r="M163" i="1"/>
  <c r="M164" i="1"/>
  <c r="M165" i="1"/>
  <c r="M166" i="1"/>
  <c r="T166" i="1" s="1"/>
  <c r="M167" i="1"/>
  <c r="M168" i="1"/>
  <c r="M169" i="1"/>
  <c r="M170" i="1"/>
  <c r="T170" i="1" s="1"/>
  <c r="M171" i="1"/>
  <c r="M172" i="1"/>
  <c r="T172" i="1" s="1"/>
  <c r="M173" i="1"/>
  <c r="T173" i="1" s="1"/>
  <c r="M174" i="1"/>
  <c r="M175" i="1"/>
  <c r="M176" i="1"/>
  <c r="M177" i="1"/>
  <c r="M178" i="1"/>
  <c r="T178" i="1" s="1"/>
  <c r="M179" i="1"/>
  <c r="M180" i="1"/>
  <c r="T180" i="1" s="1"/>
  <c r="M181" i="1"/>
  <c r="T181" i="1" s="1"/>
  <c r="M182" i="1"/>
  <c r="M183" i="1"/>
  <c r="M184" i="1"/>
  <c r="M185" i="1"/>
  <c r="T185" i="1" s="1"/>
  <c r="M186" i="1"/>
  <c r="T186" i="1" s="1"/>
  <c r="M187" i="1"/>
  <c r="M188" i="1"/>
  <c r="M189" i="1"/>
  <c r="M190" i="1"/>
  <c r="M191" i="1"/>
  <c r="M192" i="1"/>
  <c r="T192" i="1" s="1"/>
  <c r="M193" i="1"/>
  <c r="M194" i="1"/>
  <c r="M195" i="1"/>
  <c r="T195" i="1" s="1"/>
  <c r="M196" i="1"/>
  <c r="M197" i="1"/>
  <c r="M198" i="1"/>
  <c r="M199" i="1"/>
  <c r="M200" i="1"/>
  <c r="T200" i="1" s="1"/>
  <c r="M201" i="1"/>
  <c r="M202" i="1"/>
  <c r="T202" i="1" s="1"/>
  <c r="M203" i="1"/>
  <c r="T203" i="1" s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T350" i="1" s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2" i="1"/>
  <c r="Q1029" i="1" l="1"/>
  <c r="R496" i="1"/>
  <c r="R497" i="1" s="1"/>
  <c r="R498" i="1" s="1"/>
  <c r="R499" i="1" s="1"/>
  <c r="R500" i="1" s="1"/>
  <c r="R501" i="1" s="1"/>
  <c r="R502" i="1" s="1"/>
  <c r="R503" i="1" s="1"/>
  <c r="R504" i="1" s="1"/>
  <c r="R505" i="1" s="1"/>
  <c r="R506" i="1" s="1"/>
  <c r="R507" i="1" s="1"/>
  <c r="R508" i="1" s="1"/>
  <c r="R509" i="1" s="1"/>
  <c r="R510" i="1" s="1"/>
  <c r="R511" i="1" s="1"/>
  <c r="R512" i="1" s="1"/>
  <c r="R513" i="1" s="1"/>
  <c r="R514" i="1" s="1"/>
  <c r="R515" i="1" s="1"/>
  <c r="X520" i="1"/>
  <c r="X488" i="1"/>
  <c r="X440" i="1"/>
  <c r="X384" i="1"/>
  <c r="X312" i="1"/>
  <c r="X128" i="1"/>
  <c r="T128" i="1"/>
  <c r="X482" i="1"/>
  <c r="X544" i="1"/>
  <c r="X512" i="1"/>
  <c r="X480" i="1"/>
  <c r="X416" i="1"/>
  <c r="X392" i="1"/>
  <c r="X296" i="1"/>
  <c r="X224" i="1"/>
  <c r="X168" i="1"/>
  <c r="T168" i="1"/>
  <c r="X160" i="1"/>
  <c r="T160" i="1"/>
  <c r="X136" i="1"/>
  <c r="T136" i="1"/>
  <c r="X536" i="1"/>
  <c r="X424" i="1"/>
  <c r="X400" i="1"/>
  <c r="X376" i="1"/>
  <c r="X320" i="1"/>
  <c r="X288" i="1"/>
  <c r="X272" i="1"/>
  <c r="X240" i="1"/>
  <c r="X176" i="1"/>
  <c r="T176" i="1"/>
  <c r="X152" i="1"/>
  <c r="T152" i="1"/>
  <c r="X504" i="1"/>
  <c r="X464" i="1"/>
  <c r="X432" i="1"/>
  <c r="X408" i="1"/>
  <c r="X328" i="1"/>
  <c r="X304" i="1"/>
  <c r="X280" i="1"/>
  <c r="X248" i="1"/>
  <c r="X232" i="1"/>
  <c r="X216" i="1"/>
  <c r="X208" i="1"/>
  <c r="X184" i="1"/>
  <c r="T184" i="1"/>
  <c r="X546" i="1"/>
  <c r="X538" i="1"/>
  <c r="X530" i="1"/>
  <c r="X522" i="1"/>
  <c r="X514" i="1"/>
  <c r="X506" i="1"/>
  <c r="X498" i="1"/>
  <c r="X490" i="1"/>
  <c r="X466" i="1"/>
  <c r="X442" i="1"/>
  <c r="X426" i="1"/>
  <c r="X410" i="1"/>
  <c r="X394" i="1"/>
  <c r="X378" i="1"/>
  <c r="X322" i="1"/>
  <c r="X314" i="1"/>
  <c r="X298" i="1"/>
  <c r="X290" i="1"/>
  <c r="X274" i="1"/>
  <c r="X258" i="1"/>
  <c r="X226" i="1"/>
  <c r="X218" i="1"/>
  <c r="AK194" i="1"/>
  <c r="T194" i="1"/>
  <c r="X138" i="1"/>
  <c r="T138" i="1"/>
  <c r="X130" i="1"/>
  <c r="T130" i="1"/>
  <c r="X90" i="1"/>
  <c r="T90" i="1"/>
  <c r="X82" i="1"/>
  <c r="T82" i="1"/>
  <c r="X545" i="1"/>
  <c r="X537" i="1"/>
  <c r="X529" i="1"/>
  <c r="X521" i="1"/>
  <c r="X513" i="1"/>
  <c r="X505" i="1"/>
  <c r="X497" i="1"/>
  <c r="X489" i="1"/>
  <c r="X481" i="1"/>
  <c r="X473" i="1"/>
  <c r="X457" i="1"/>
  <c r="X449" i="1"/>
  <c r="X441" i="1"/>
  <c r="X433" i="1"/>
  <c r="X425" i="1"/>
  <c r="X417" i="1"/>
  <c r="X409" i="1"/>
  <c r="X401" i="1"/>
  <c r="X385" i="1"/>
  <c r="X377" i="1"/>
  <c r="X369" i="1"/>
  <c r="X361" i="1"/>
  <c r="X353" i="1"/>
  <c r="X345" i="1"/>
  <c r="X337" i="1"/>
  <c r="X329" i="1"/>
  <c r="X321" i="1"/>
  <c r="X313" i="1"/>
  <c r="X281" i="1"/>
  <c r="X273" i="1"/>
  <c r="X225" i="1"/>
  <c r="X217" i="1"/>
  <c r="X209" i="1"/>
  <c r="X201" i="1"/>
  <c r="T201" i="1"/>
  <c r="X193" i="1"/>
  <c r="T193" i="1"/>
  <c r="X177" i="1"/>
  <c r="T177" i="1"/>
  <c r="X169" i="1"/>
  <c r="T169" i="1"/>
  <c r="X137" i="1"/>
  <c r="T137" i="1"/>
  <c r="X129" i="1"/>
  <c r="T129" i="1"/>
  <c r="X121" i="1"/>
  <c r="T121" i="1"/>
  <c r="X551" i="1"/>
  <c r="X543" i="1"/>
  <c r="X535" i="1"/>
  <c r="X527" i="1"/>
  <c r="X519" i="1"/>
  <c r="X511" i="1"/>
  <c r="X503" i="1"/>
  <c r="X495" i="1"/>
  <c r="X487" i="1"/>
  <c r="X479" i="1"/>
  <c r="X463" i="1"/>
  <c r="X455" i="1"/>
  <c r="X447" i="1"/>
  <c r="X439" i="1"/>
  <c r="X431" i="1"/>
  <c r="X423" i="1"/>
  <c r="X415" i="1"/>
  <c r="X407" i="1"/>
  <c r="X399" i="1"/>
  <c r="X391" i="1"/>
  <c r="X383" i="1"/>
  <c r="X375" i="1"/>
  <c r="X367" i="1"/>
  <c r="X359" i="1"/>
  <c r="X351" i="1"/>
  <c r="X343" i="1"/>
  <c r="X335" i="1"/>
  <c r="X327" i="1"/>
  <c r="X319" i="1"/>
  <c r="X311" i="1"/>
  <c r="X303" i="1"/>
  <c r="X295" i="1"/>
  <c r="X279" i="1"/>
  <c r="X271" i="1"/>
  <c r="X263" i="1"/>
  <c r="X255" i="1"/>
  <c r="X247" i="1"/>
  <c r="X239" i="1"/>
  <c r="X231" i="1"/>
  <c r="X223" i="1"/>
  <c r="X215" i="1"/>
  <c r="X207" i="1"/>
  <c r="X199" i="1"/>
  <c r="T199" i="1"/>
  <c r="X191" i="1"/>
  <c r="T191" i="1"/>
  <c r="X183" i="1"/>
  <c r="T183" i="1"/>
  <c r="X175" i="1"/>
  <c r="T175" i="1"/>
  <c r="X159" i="1"/>
  <c r="T159" i="1"/>
  <c r="X151" i="1"/>
  <c r="T151" i="1"/>
  <c r="X143" i="1"/>
  <c r="T143" i="1"/>
  <c r="X135" i="1"/>
  <c r="T135" i="1"/>
  <c r="X127" i="1"/>
  <c r="T127" i="1"/>
  <c r="X119" i="1"/>
  <c r="T119" i="1"/>
  <c r="X111" i="1"/>
  <c r="T111" i="1"/>
  <c r="X103" i="1"/>
  <c r="T103" i="1"/>
  <c r="X95" i="1"/>
  <c r="T95" i="1"/>
  <c r="X87" i="1"/>
  <c r="T87" i="1"/>
  <c r="X79" i="1"/>
  <c r="T79" i="1"/>
  <c r="X71" i="1"/>
  <c r="T71" i="1"/>
  <c r="X31" i="1"/>
  <c r="T31" i="1"/>
  <c r="X23" i="1"/>
  <c r="T23" i="1"/>
  <c r="X550" i="1"/>
  <c r="X542" i="1"/>
  <c r="X526" i="1"/>
  <c r="X518" i="1"/>
  <c r="X510" i="1"/>
  <c r="X502" i="1"/>
  <c r="X494" i="1"/>
  <c r="X486" i="1"/>
  <c r="X478" i="1"/>
  <c r="X470" i="1"/>
  <c r="X462" i="1"/>
  <c r="X454" i="1"/>
  <c r="X446" i="1"/>
  <c r="X438" i="1"/>
  <c r="X430" i="1"/>
  <c r="X422" i="1"/>
  <c r="X414" i="1"/>
  <c r="X390" i="1"/>
  <c r="X382" i="1"/>
  <c r="X374" i="1"/>
  <c r="X366" i="1"/>
  <c r="X358" i="1"/>
  <c r="X342" i="1"/>
  <c r="X334" i="1"/>
  <c r="X302" i="1"/>
  <c r="X294" i="1"/>
  <c r="X246" i="1"/>
  <c r="X238" i="1"/>
  <c r="X198" i="1"/>
  <c r="T198" i="1"/>
  <c r="X190" i="1"/>
  <c r="T190" i="1"/>
  <c r="X182" i="1"/>
  <c r="T182" i="1"/>
  <c r="X174" i="1"/>
  <c r="T174" i="1"/>
  <c r="X118" i="1"/>
  <c r="T118" i="1"/>
  <c r="X110" i="1"/>
  <c r="T110" i="1"/>
  <c r="X102" i="1"/>
  <c r="T102" i="1"/>
  <c r="X86" i="1"/>
  <c r="T86" i="1"/>
  <c r="R230" i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X549" i="1"/>
  <c r="X533" i="1"/>
  <c r="X525" i="1"/>
  <c r="X517" i="1"/>
  <c r="X509" i="1"/>
  <c r="X501" i="1"/>
  <c r="X493" i="1"/>
  <c r="X485" i="1"/>
  <c r="X477" i="1"/>
  <c r="X469" i="1"/>
  <c r="X461" i="1"/>
  <c r="X453" i="1"/>
  <c r="X445" i="1"/>
  <c r="X437" i="1"/>
  <c r="X413" i="1"/>
  <c r="X405" i="1"/>
  <c r="X397" i="1"/>
  <c r="X365" i="1"/>
  <c r="X357" i="1"/>
  <c r="X349" i="1"/>
  <c r="X341" i="1"/>
  <c r="X333" i="1"/>
  <c r="X325" i="1"/>
  <c r="X317" i="1"/>
  <c r="X309" i="1"/>
  <c r="X301" i="1"/>
  <c r="X293" i="1"/>
  <c r="X285" i="1"/>
  <c r="X277" i="1"/>
  <c r="X261" i="1"/>
  <c r="X253" i="1"/>
  <c r="X245" i="1"/>
  <c r="X237" i="1"/>
  <c r="X197" i="1"/>
  <c r="T197" i="1"/>
  <c r="X189" i="1"/>
  <c r="T189" i="1"/>
  <c r="X165" i="1"/>
  <c r="T165" i="1"/>
  <c r="X157" i="1"/>
  <c r="T157" i="1"/>
  <c r="X149" i="1"/>
  <c r="T149" i="1"/>
  <c r="X141" i="1"/>
  <c r="T141" i="1"/>
  <c r="X133" i="1"/>
  <c r="T133" i="1"/>
  <c r="X125" i="1"/>
  <c r="T125" i="1"/>
  <c r="X117" i="1"/>
  <c r="T117" i="1"/>
  <c r="X109" i="1"/>
  <c r="T109" i="1"/>
  <c r="X101" i="1"/>
  <c r="T101" i="1"/>
  <c r="AH1068" i="1"/>
  <c r="AK1060" i="1"/>
  <c r="X548" i="1"/>
  <c r="X540" i="1"/>
  <c r="X532" i="1"/>
  <c r="X524" i="1"/>
  <c r="X508" i="1"/>
  <c r="X500" i="1"/>
  <c r="X492" i="1"/>
  <c r="X476" i="1"/>
  <c r="X468" i="1"/>
  <c r="X460" i="1"/>
  <c r="X444" i="1"/>
  <c r="X436" i="1"/>
  <c r="X428" i="1"/>
  <c r="X420" i="1"/>
  <c r="X412" i="1"/>
  <c r="X388" i="1"/>
  <c r="X380" i="1"/>
  <c r="X372" i="1"/>
  <c r="X364" i="1"/>
  <c r="X356" i="1"/>
  <c r="X348" i="1"/>
  <c r="X340" i="1"/>
  <c r="X332" i="1"/>
  <c r="AK276" i="1"/>
  <c r="X268" i="1"/>
  <c r="X260" i="1"/>
  <c r="X252" i="1"/>
  <c r="X244" i="1"/>
  <c r="X236" i="1"/>
  <c r="X228" i="1"/>
  <c r="X220" i="1"/>
  <c r="X212" i="1"/>
  <c r="X204" i="1"/>
  <c r="T204" i="1"/>
  <c r="X196" i="1"/>
  <c r="T196" i="1"/>
  <c r="X188" i="1"/>
  <c r="T188" i="1"/>
  <c r="X164" i="1"/>
  <c r="T164" i="1"/>
  <c r="X156" i="1"/>
  <c r="T156" i="1"/>
  <c r="X148" i="1"/>
  <c r="T148" i="1"/>
  <c r="X116" i="1"/>
  <c r="T116" i="1"/>
  <c r="X108" i="1"/>
  <c r="T108" i="1"/>
  <c r="AH25" i="1"/>
  <c r="AK794" i="1"/>
  <c r="AK770" i="1"/>
  <c r="S452" i="1"/>
  <c r="S453" i="1" s="1"/>
  <c r="S454" i="1" s="1"/>
  <c r="S455" i="1" s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470" i="1" s="1"/>
  <c r="S472" i="1" s="1"/>
  <c r="S473" i="1" s="1"/>
  <c r="S474" i="1" s="1"/>
  <c r="S475" i="1" s="1"/>
  <c r="S476" i="1" s="1"/>
  <c r="S477" i="1" s="1"/>
  <c r="S478" i="1" s="1"/>
  <c r="S479" i="1" s="1"/>
  <c r="S480" i="1" s="1"/>
  <c r="S481" i="1" s="1"/>
  <c r="S482" i="1" s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X547" i="1"/>
  <c r="X539" i="1"/>
  <c r="X531" i="1"/>
  <c r="X523" i="1"/>
  <c r="X515" i="1"/>
  <c r="X507" i="1"/>
  <c r="X499" i="1"/>
  <c r="X491" i="1"/>
  <c r="X483" i="1"/>
  <c r="X475" i="1"/>
  <c r="X467" i="1"/>
  <c r="X459" i="1"/>
  <c r="X451" i="1"/>
  <c r="X443" i="1"/>
  <c r="X435" i="1"/>
  <c r="X427" i="1"/>
  <c r="X419" i="1"/>
  <c r="X403" i="1"/>
  <c r="X395" i="1"/>
  <c r="X387" i="1"/>
  <c r="X379" i="1"/>
  <c r="X371" i="1"/>
  <c r="X363" i="1"/>
  <c r="X355" i="1"/>
  <c r="X347" i="1"/>
  <c r="X339" i="1"/>
  <c r="X331" i="1"/>
  <c r="X323" i="1"/>
  <c r="X315" i="1"/>
  <c r="X307" i="1"/>
  <c r="X299" i="1"/>
  <c r="X291" i="1"/>
  <c r="X283" i="1"/>
  <c r="X275" i="1"/>
  <c r="X267" i="1"/>
  <c r="X259" i="1"/>
  <c r="X251" i="1"/>
  <c r="X243" i="1"/>
  <c r="X235" i="1"/>
  <c r="X227" i="1"/>
  <c r="X219" i="1"/>
  <c r="X211" i="1"/>
  <c r="X179" i="1"/>
  <c r="T179" i="1"/>
  <c r="X171" i="1"/>
  <c r="T171" i="1"/>
  <c r="X163" i="1"/>
  <c r="T163" i="1"/>
  <c r="X155" i="1"/>
  <c r="T155" i="1"/>
  <c r="X147" i="1"/>
  <c r="T147" i="1"/>
  <c r="X83" i="1"/>
  <c r="T83" i="1"/>
  <c r="X474" i="1"/>
  <c r="X458" i="1"/>
  <c r="X418" i="1"/>
  <c r="X402" i="1"/>
  <c r="X386" i="1"/>
  <c r="X282" i="1"/>
  <c r="X266" i="1"/>
  <c r="X250" i="1"/>
  <c r="X210" i="1"/>
  <c r="R330" i="1"/>
  <c r="R331" i="1" s="1"/>
  <c r="R332" i="1" s="1"/>
  <c r="R333" i="1" s="1"/>
  <c r="R334" i="1" s="1"/>
  <c r="R335" i="1" s="1"/>
  <c r="R452" i="1"/>
  <c r="R453" i="1" s="1"/>
  <c r="R454" i="1" s="1"/>
  <c r="R455" i="1" s="1"/>
  <c r="R456" i="1" s="1"/>
  <c r="R457" i="1" s="1"/>
  <c r="R458" i="1" s="1"/>
  <c r="R459" i="1" s="1"/>
  <c r="R460" i="1" s="1"/>
  <c r="R461" i="1" s="1"/>
  <c r="R462" i="1" s="1"/>
  <c r="R463" i="1" s="1"/>
  <c r="R464" i="1" s="1"/>
  <c r="R465" i="1" s="1"/>
  <c r="R466" i="1" s="1"/>
  <c r="R467" i="1" s="1"/>
  <c r="R468" i="1" s="1"/>
  <c r="R469" i="1" s="1"/>
  <c r="R470" i="1" s="1"/>
  <c r="R471" i="1" s="1"/>
  <c r="R472" i="1" s="1"/>
  <c r="X113" i="1"/>
  <c r="T113" i="1"/>
  <c r="X105" i="1"/>
  <c r="T105" i="1"/>
  <c r="X89" i="1"/>
  <c r="T89" i="1"/>
  <c r="AK919" i="1"/>
  <c r="AH903" i="1"/>
  <c r="AH863" i="1"/>
  <c r="AK823" i="1"/>
  <c r="AK854" i="1"/>
  <c r="AK1007" i="1"/>
  <c r="AK991" i="1"/>
  <c r="S230" i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AK1005" i="1"/>
  <c r="S1068" i="1"/>
  <c r="R1068" i="1"/>
  <c r="R1069" i="1" s="1"/>
  <c r="S496" i="1"/>
  <c r="R1028" i="1"/>
  <c r="R1029" i="1" s="1"/>
  <c r="R1030" i="1" s="1"/>
  <c r="S1028" i="1"/>
  <c r="S1029" i="1" s="1"/>
  <c r="S1030" i="1" s="1"/>
  <c r="S1031" i="1" s="1"/>
  <c r="S1032" i="1" s="1"/>
  <c r="S1033" i="1" s="1"/>
  <c r="S1034" i="1" s="1"/>
  <c r="S1035" i="1" s="1"/>
  <c r="S1036" i="1" s="1"/>
  <c r="S1037" i="1" s="1"/>
  <c r="S1038" i="1" s="1"/>
  <c r="S1039" i="1" s="1"/>
  <c r="S1040" i="1" s="1"/>
  <c r="S1041" i="1" s="1"/>
  <c r="S1042" i="1" s="1"/>
  <c r="S1043" i="1" s="1"/>
  <c r="S1044" i="1" s="1"/>
  <c r="S1045" i="1" s="1"/>
  <c r="S1046" i="1" s="1"/>
  <c r="S1047" i="1" s="1"/>
  <c r="S1048" i="1" s="1"/>
  <c r="S330" i="1"/>
  <c r="S331" i="1" s="1"/>
  <c r="S332" i="1" s="1"/>
  <c r="S333" i="1" s="1"/>
  <c r="S334" i="1" s="1"/>
  <c r="S335" i="1" s="1"/>
  <c r="S336" i="1" s="1"/>
  <c r="S337" i="1" s="1"/>
  <c r="S338" i="1" s="1"/>
  <c r="S339" i="1" s="1"/>
  <c r="S340" i="1" s="1"/>
  <c r="S341" i="1" s="1"/>
  <c r="S342" i="1" s="1"/>
  <c r="S343" i="1" s="1"/>
  <c r="S344" i="1" s="1"/>
  <c r="S345" i="1" s="1"/>
  <c r="S346" i="1" s="1"/>
  <c r="S347" i="1" s="1"/>
  <c r="S348" i="1" s="1"/>
  <c r="S349" i="1" s="1"/>
  <c r="S351" i="1" s="1"/>
  <c r="S352" i="1" s="1"/>
  <c r="S353" i="1" s="1"/>
  <c r="S354" i="1" s="1"/>
  <c r="S355" i="1" s="1"/>
  <c r="S356" i="1" s="1"/>
  <c r="S357" i="1" s="1"/>
  <c r="S358" i="1" s="1"/>
  <c r="S359" i="1" s="1"/>
  <c r="S360" i="1" s="1"/>
  <c r="S361" i="1" s="1"/>
  <c r="S362" i="1" s="1"/>
  <c r="S363" i="1" s="1"/>
  <c r="S364" i="1" s="1"/>
  <c r="S365" i="1" s="1"/>
  <c r="S366" i="1" s="1"/>
  <c r="S367" i="1" s="1"/>
  <c r="S368" i="1" s="1"/>
  <c r="S369" i="1" s="1"/>
  <c r="S1049" i="1"/>
  <c r="S1050" i="1" s="1"/>
  <c r="S1051" i="1" s="1"/>
  <c r="S1052" i="1" s="1"/>
  <c r="S1053" i="1" s="1"/>
  <c r="S1054" i="1" s="1"/>
  <c r="S1055" i="1" s="1"/>
  <c r="S1056" i="1" s="1"/>
  <c r="S1057" i="1" s="1"/>
  <c r="S1058" i="1" s="1"/>
  <c r="S1059" i="1" s="1"/>
  <c r="S1060" i="1" s="1"/>
  <c r="S1061" i="1" s="1"/>
  <c r="S1062" i="1" s="1"/>
  <c r="S1063" i="1" s="1"/>
  <c r="S1064" i="1" s="1"/>
  <c r="S1065" i="1" s="1"/>
  <c r="S1066" i="1" s="1"/>
  <c r="S1067" i="1" s="1"/>
  <c r="R696" i="1"/>
  <c r="S696" i="1"/>
  <c r="S697" i="1" s="1"/>
  <c r="S698" i="1" s="1"/>
  <c r="S699" i="1" s="1"/>
  <c r="S700" i="1" s="1"/>
  <c r="S701" i="1" s="1"/>
  <c r="S702" i="1" s="1"/>
  <c r="S703" i="1" s="1"/>
  <c r="S704" i="1" s="1"/>
  <c r="S705" i="1" s="1"/>
  <c r="S706" i="1" s="1"/>
  <c r="S707" i="1" s="1"/>
  <c r="S708" i="1" s="1"/>
  <c r="S709" i="1" s="1"/>
  <c r="S710" i="1" s="1"/>
  <c r="S711" i="1" s="1"/>
  <c r="S712" i="1" s="1"/>
  <c r="S713" i="1" s="1"/>
  <c r="S714" i="1" s="1"/>
  <c r="R306" i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R321" i="1" s="1"/>
  <c r="R322" i="1" s="1"/>
  <c r="R323" i="1" s="1"/>
  <c r="R324" i="1" s="1"/>
  <c r="R325" i="1" s="1"/>
  <c r="R326" i="1" s="1"/>
  <c r="R327" i="1" s="1"/>
  <c r="R328" i="1" s="1"/>
  <c r="R329" i="1" s="1"/>
  <c r="S306" i="1"/>
  <c r="R1049" i="1"/>
  <c r="R1050" i="1" s="1"/>
  <c r="R1051" i="1" s="1"/>
  <c r="R1052" i="1" s="1"/>
  <c r="R818" i="1"/>
  <c r="S818" i="1"/>
  <c r="S819" i="1" s="1"/>
  <c r="S820" i="1" s="1"/>
  <c r="S821" i="1" s="1"/>
  <c r="S822" i="1" s="1"/>
  <c r="S823" i="1" s="1"/>
  <c r="S824" i="1" s="1"/>
  <c r="S825" i="1" s="1"/>
  <c r="S826" i="1" s="1"/>
  <c r="S827" i="1" s="1"/>
  <c r="S828" i="1" s="1"/>
  <c r="S829" i="1" s="1"/>
  <c r="S830" i="1" s="1"/>
  <c r="S831" i="1" s="1"/>
  <c r="S832" i="1" s="1"/>
  <c r="S833" i="1" s="1"/>
  <c r="S834" i="1" s="1"/>
  <c r="S835" i="1" s="1"/>
  <c r="S836" i="1" s="1"/>
  <c r="S837" i="1" s="1"/>
  <c r="R863" i="1"/>
  <c r="S863" i="1"/>
  <c r="S864" i="1" s="1"/>
  <c r="S865" i="1" s="1"/>
  <c r="S866" i="1" s="1"/>
  <c r="S867" i="1" s="1"/>
  <c r="S868" i="1" s="1"/>
  <c r="S869" i="1" s="1"/>
  <c r="S870" i="1" s="1"/>
  <c r="S871" i="1" s="1"/>
  <c r="S872" i="1" s="1"/>
  <c r="S873" i="1" s="1"/>
  <c r="S874" i="1" s="1"/>
  <c r="S875" i="1" s="1"/>
  <c r="S876" i="1" s="1"/>
  <c r="S877" i="1" s="1"/>
  <c r="S878" i="1" s="1"/>
  <c r="S879" i="1" s="1"/>
  <c r="S880" i="1" s="1"/>
  <c r="S881" i="1" s="1"/>
  <c r="S882" i="1" s="1"/>
  <c r="S575" i="1"/>
  <c r="S576" i="1" s="1"/>
  <c r="S577" i="1" s="1"/>
  <c r="S578" i="1" s="1"/>
  <c r="S579" i="1" s="1"/>
  <c r="S580" i="1" s="1"/>
  <c r="S581" i="1" s="1"/>
  <c r="S582" i="1" s="1"/>
  <c r="S583" i="1" s="1"/>
  <c r="S584" i="1" s="1"/>
  <c r="S585" i="1" s="1"/>
  <c r="S586" i="1" s="1"/>
  <c r="S587" i="1" s="1"/>
  <c r="S588" i="1" s="1"/>
  <c r="S589" i="1" s="1"/>
  <c r="S590" i="1" s="1"/>
  <c r="S591" i="1" s="1"/>
  <c r="S592" i="1" s="1"/>
  <c r="S593" i="1" s="1"/>
  <c r="R575" i="1"/>
  <c r="R576" i="1" s="1"/>
  <c r="R577" i="1" s="1"/>
  <c r="R578" i="1" s="1"/>
  <c r="R579" i="1" s="1"/>
  <c r="R580" i="1" s="1"/>
  <c r="R581" i="1" s="1"/>
  <c r="R582" i="1" s="1"/>
  <c r="R583" i="1" s="1"/>
  <c r="R584" i="1" s="1"/>
  <c r="R585" i="1" s="1"/>
  <c r="R586" i="1" s="1"/>
  <c r="R587" i="1" s="1"/>
  <c r="R588" i="1" s="1"/>
  <c r="R589" i="1" s="1"/>
  <c r="R590" i="1" s="1"/>
  <c r="R591" i="1" s="1"/>
  <c r="R592" i="1" s="1"/>
  <c r="R593" i="1" s="1"/>
  <c r="R760" i="1"/>
  <c r="S760" i="1"/>
  <c r="S761" i="1" s="1"/>
  <c r="S762" i="1" s="1"/>
  <c r="S763" i="1" s="1"/>
  <c r="S764" i="1" s="1"/>
  <c r="S765" i="1" s="1"/>
  <c r="S766" i="1" s="1"/>
  <c r="S767" i="1" s="1"/>
  <c r="S768" i="1" s="1"/>
  <c r="S769" i="1" s="1"/>
  <c r="S770" i="1" s="1"/>
  <c r="S771" i="1" s="1"/>
  <c r="S772" i="1" s="1"/>
  <c r="S773" i="1" s="1"/>
  <c r="S774" i="1" s="1"/>
  <c r="S775" i="1" s="1"/>
  <c r="S776" i="1" s="1"/>
  <c r="S777" i="1" s="1"/>
  <c r="S778" i="1" s="1"/>
  <c r="R779" i="1"/>
  <c r="S779" i="1"/>
  <c r="S780" i="1" s="1"/>
  <c r="S781" i="1" s="1"/>
  <c r="S782" i="1" s="1"/>
  <c r="S783" i="1" s="1"/>
  <c r="S784" i="1" s="1"/>
  <c r="S785" i="1" s="1"/>
  <c r="S786" i="1" s="1"/>
  <c r="S787" i="1" s="1"/>
  <c r="S788" i="1" s="1"/>
  <c r="S789" i="1" s="1"/>
  <c r="S790" i="1" s="1"/>
  <c r="S791" i="1" s="1"/>
  <c r="S792" i="1" s="1"/>
  <c r="S793" i="1" s="1"/>
  <c r="S794" i="1" s="1"/>
  <c r="S795" i="1" s="1"/>
  <c r="S796" i="1" s="1"/>
  <c r="S797" i="1" s="1"/>
  <c r="S798" i="1" s="1"/>
  <c r="S799" i="1" s="1"/>
  <c r="R989" i="1"/>
  <c r="R990" i="1" s="1"/>
  <c r="R991" i="1" s="1"/>
  <c r="R992" i="1" s="1"/>
  <c r="S989" i="1"/>
  <c r="S990" i="1" s="1"/>
  <c r="S991" i="1" s="1"/>
  <c r="S992" i="1" s="1"/>
  <c r="S993" i="1" s="1"/>
  <c r="S994" i="1" s="1"/>
  <c r="S995" i="1" s="1"/>
  <c r="S996" i="1" s="1"/>
  <c r="S997" i="1" s="1"/>
  <c r="S998" i="1" s="1"/>
  <c r="S999" i="1" s="1"/>
  <c r="S1000" i="1" s="1"/>
  <c r="S1001" i="1" s="1"/>
  <c r="S1002" i="1" s="1"/>
  <c r="S1003" i="1" s="1"/>
  <c r="S1004" i="1" s="1"/>
  <c r="S1005" i="1" s="1"/>
  <c r="S1006" i="1" s="1"/>
  <c r="S1007" i="1" s="1"/>
  <c r="S1008" i="1" s="1"/>
  <c r="R927" i="1"/>
  <c r="R928" i="1" s="1"/>
  <c r="S927" i="1"/>
  <c r="S928" i="1" s="1"/>
  <c r="S929" i="1" s="1"/>
  <c r="S930" i="1" s="1"/>
  <c r="S931" i="1" s="1"/>
  <c r="S932" i="1" s="1"/>
  <c r="S933" i="1" s="1"/>
  <c r="S934" i="1" s="1"/>
  <c r="S935" i="1" s="1"/>
  <c r="S936" i="1" s="1"/>
  <c r="S937" i="1" s="1"/>
  <c r="S938" i="1" s="1"/>
  <c r="S939" i="1" s="1"/>
  <c r="S940" i="1" s="1"/>
  <c r="S941" i="1" s="1"/>
  <c r="S942" i="1" s="1"/>
  <c r="S943" i="1" s="1"/>
  <c r="S944" i="1" s="1"/>
  <c r="S945" i="1" s="1"/>
  <c r="S946" i="1" s="1"/>
  <c r="S411" i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R411" i="1"/>
  <c r="R412" i="1" s="1"/>
  <c r="S1009" i="1"/>
  <c r="S1010" i="1" s="1"/>
  <c r="S1011" i="1" s="1"/>
  <c r="S1012" i="1" s="1"/>
  <c r="S1013" i="1" s="1"/>
  <c r="S1014" i="1" s="1"/>
  <c r="S1015" i="1" s="1"/>
  <c r="S1016" i="1" s="1"/>
  <c r="S1017" i="1" s="1"/>
  <c r="S1018" i="1" s="1"/>
  <c r="S1019" i="1" s="1"/>
  <c r="S1020" i="1" s="1"/>
  <c r="S1021" i="1" s="1"/>
  <c r="S1022" i="1" s="1"/>
  <c r="S1023" i="1" s="1"/>
  <c r="S1024" i="1" s="1"/>
  <c r="S1025" i="1" s="1"/>
  <c r="S1026" i="1" s="1"/>
  <c r="S1027" i="1" s="1"/>
  <c r="R1009" i="1"/>
  <c r="R1010" i="1" s="1"/>
  <c r="R1011" i="1" s="1"/>
  <c r="R1012" i="1" s="1"/>
  <c r="R1013" i="1" s="1"/>
  <c r="R1014" i="1" s="1"/>
  <c r="R1015" i="1" s="1"/>
  <c r="R1016" i="1" s="1"/>
  <c r="R1017" i="1" s="1"/>
  <c r="R1018" i="1" s="1"/>
  <c r="R1019" i="1" s="1"/>
  <c r="R1020" i="1" s="1"/>
  <c r="R1021" i="1" s="1"/>
  <c r="R1022" i="1" s="1"/>
  <c r="R903" i="1"/>
  <c r="R904" i="1" s="1"/>
  <c r="R905" i="1" s="1"/>
  <c r="R906" i="1" s="1"/>
  <c r="S903" i="1"/>
  <c r="S904" i="1" s="1"/>
  <c r="S905" i="1" s="1"/>
  <c r="S906" i="1" s="1"/>
  <c r="S907" i="1" s="1"/>
  <c r="S908" i="1" s="1"/>
  <c r="S909" i="1" s="1"/>
  <c r="S910" i="1" s="1"/>
  <c r="S911" i="1" s="1"/>
  <c r="S912" i="1" s="1"/>
  <c r="S913" i="1" s="1"/>
  <c r="S914" i="1" s="1"/>
  <c r="S915" i="1" s="1"/>
  <c r="S916" i="1" s="1"/>
  <c r="S917" i="1" s="1"/>
  <c r="S918" i="1" s="1"/>
  <c r="S919" i="1" s="1"/>
  <c r="S920" i="1" s="1"/>
  <c r="S921" i="1" s="1"/>
  <c r="S922" i="1" s="1"/>
  <c r="S923" i="1" s="1"/>
  <c r="S924" i="1" s="1"/>
  <c r="S925" i="1" s="1"/>
  <c r="S926" i="1" s="1"/>
  <c r="S740" i="1"/>
  <c r="S741" i="1" s="1"/>
  <c r="S742" i="1" s="1"/>
  <c r="S743" i="1" s="1"/>
  <c r="S744" i="1" s="1"/>
  <c r="S745" i="1" s="1"/>
  <c r="S746" i="1" s="1"/>
  <c r="S747" i="1" s="1"/>
  <c r="S748" i="1" s="1"/>
  <c r="S749" i="1" s="1"/>
  <c r="S750" i="1" s="1"/>
  <c r="S751" i="1" s="1"/>
  <c r="S752" i="1" s="1"/>
  <c r="S753" i="1" s="1"/>
  <c r="S754" i="1" s="1"/>
  <c r="S755" i="1" s="1"/>
  <c r="S756" i="1" s="1"/>
  <c r="S757" i="1" s="1"/>
  <c r="S758" i="1" s="1"/>
  <c r="S759" i="1" s="1"/>
  <c r="R740" i="1"/>
  <c r="R655" i="1"/>
  <c r="S655" i="1"/>
  <c r="S656" i="1" s="1"/>
  <c r="S657" i="1" s="1"/>
  <c r="S658" i="1" s="1"/>
  <c r="S659" i="1" s="1"/>
  <c r="S660" i="1" s="1"/>
  <c r="S661" i="1" s="1"/>
  <c r="S662" i="1" s="1"/>
  <c r="S663" i="1" s="1"/>
  <c r="S664" i="1" s="1"/>
  <c r="S665" i="1" s="1"/>
  <c r="S666" i="1" s="1"/>
  <c r="S667" i="1" s="1"/>
  <c r="S668" i="1" s="1"/>
  <c r="S669" i="1" s="1"/>
  <c r="S670" i="1" s="1"/>
  <c r="S671" i="1" s="1"/>
  <c r="S672" i="1" s="1"/>
  <c r="S673" i="1" s="1"/>
  <c r="S674" i="1" s="1"/>
  <c r="S675" i="1" s="1"/>
  <c r="S676" i="1" s="1"/>
  <c r="S20" i="1"/>
  <c r="R269" i="1"/>
  <c r="R270" i="1" s="1"/>
  <c r="R271" i="1" s="1"/>
  <c r="R272" i="1" s="1"/>
  <c r="S269" i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S280" i="1" s="1"/>
  <c r="S281" i="1" s="1"/>
  <c r="S282" i="1" s="1"/>
  <c r="S283" i="1" s="1"/>
  <c r="S284" i="1" s="1"/>
  <c r="S285" i="1" s="1"/>
  <c r="S286" i="1" s="1"/>
  <c r="R637" i="1"/>
  <c r="S637" i="1"/>
  <c r="S638" i="1" s="1"/>
  <c r="S639" i="1" s="1"/>
  <c r="S640" i="1" s="1"/>
  <c r="S641" i="1" s="1"/>
  <c r="S642" i="1" s="1"/>
  <c r="S643" i="1" s="1"/>
  <c r="S644" i="1" s="1"/>
  <c r="S645" i="1" s="1"/>
  <c r="S646" i="1" s="1"/>
  <c r="S647" i="1" s="1"/>
  <c r="S648" i="1" s="1"/>
  <c r="S649" i="1" s="1"/>
  <c r="S650" i="1" s="1"/>
  <c r="S651" i="1" s="1"/>
  <c r="S652" i="1" s="1"/>
  <c r="S653" i="1" s="1"/>
  <c r="S654" i="1" s="1"/>
  <c r="R614" i="1"/>
  <c r="S614" i="1"/>
  <c r="S615" i="1" s="1"/>
  <c r="S616" i="1" s="1"/>
  <c r="S617" i="1" s="1"/>
  <c r="S618" i="1" s="1"/>
  <c r="S619" i="1" s="1"/>
  <c r="S620" i="1" s="1"/>
  <c r="S621" i="1" s="1"/>
  <c r="S622" i="1" s="1"/>
  <c r="S623" i="1" s="1"/>
  <c r="S624" i="1" s="1"/>
  <c r="S625" i="1" s="1"/>
  <c r="S626" i="1" s="1"/>
  <c r="S627" i="1" s="1"/>
  <c r="S628" i="1" s="1"/>
  <c r="S629" i="1" s="1"/>
  <c r="S630" i="1" s="1"/>
  <c r="S631" i="1" s="1"/>
  <c r="S632" i="1" s="1"/>
  <c r="S633" i="1" s="1"/>
  <c r="S634" i="1" s="1"/>
  <c r="S635" i="1" s="1"/>
  <c r="S636" i="1" s="1"/>
  <c r="R534" i="1"/>
  <c r="R535" i="1" s="1"/>
  <c r="R536" i="1" s="1"/>
  <c r="S534" i="1"/>
  <c r="S535" i="1" s="1"/>
  <c r="S536" i="1" s="1"/>
  <c r="S537" i="1" s="1"/>
  <c r="S538" i="1" s="1"/>
  <c r="S539" i="1" s="1"/>
  <c r="S540" i="1" s="1"/>
  <c r="S541" i="1" s="1"/>
  <c r="S542" i="1" s="1"/>
  <c r="S543" i="1" s="1"/>
  <c r="S544" i="1" s="1"/>
  <c r="S545" i="1" s="1"/>
  <c r="S546" i="1" s="1"/>
  <c r="S547" i="1" s="1"/>
  <c r="S548" i="1" s="1"/>
  <c r="S549" i="1" s="1"/>
  <c r="S550" i="1" s="1"/>
  <c r="S551" i="1" s="1"/>
  <c r="R370" i="1"/>
  <c r="R371" i="1" s="1"/>
  <c r="R372" i="1" s="1"/>
  <c r="S370" i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R187" i="1"/>
  <c r="S187" i="1"/>
  <c r="R677" i="1"/>
  <c r="R678" i="1" s="1"/>
  <c r="S677" i="1"/>
  <c r="S678" i="1" s="1"/>
  <c r="S679" i="1" s="1"/>
  <c r="S680" i="1" s="1"/>
  <c r="S681" i="1" s="1"/>
  <c r="S682" i="1" s="1"/>
  <c r="S683" i="1" s="1"/>
  <c r="S684" i="1" s="1"/>
  <c r="S685" i="1" s="1"/>
  <c r="S686" i="1" s="1"/>
  <c r="S687" i="1" s="1"/>
  <c r="S688" i="1" s="1"/>
  <c r="S689" i="1" s="1"/>
  <c r="S690" i="1" s="1"/>
  <c r="S691" i="1" s="1"/>
  <c r="S692" i="1" s="1"/>
  <c r="S693" i="1" s="1"/>
  <c r="S694" i="1" s="1"/>
  <c r="S695" i="1" s="1"/>
  <c r="S970" i="1"/>
  <c r="S971" i="1" s="1"/>
  <c r="S972" i="1" s="1"/>
  <c r="S973" i="1" s="1"/>
  <c r="S974" i="1" s="1"/>
  <c r="S975" i="1" s="1"/>
  <c r="S976" i="1" s="1"/>
  <c r="S977" i="1" s="1"/>
  <c r="S978" i="1" s="1"/>
  <c r="S979" i="1" s="1"/>
  <c r="S980" i="1" s="1"/>
  <c r="S981" i="1" s="1"/>
  <c r="S982" i="1" s="1"/>
  <c r="S983" i="1" s="1"/>
  <c r="S984" i="1" s="1"/>
  <c r="S985" i="1" s="1"/>
  <c r="S986" i="1" s="1"/>
  <c r="S987" i="1" s="1"/>
  <c r="S988" i="1" s="1"/>
  <c r="R429" i="1"/>
  <c r="S429" i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R124" i="1"/>
  <c r="S124" i="1"/>
  <c r="R970" i="1"/>
  <c r="R971" i="1" s="1"/>
  <c r="R972" i="1" s="1"/>
  <c r="R973" i="1" s="1"/>
  <c r="R974" i="1" s="1"/>
  <c r="R947" i="1"/>
  <c r="S947" i="1"/>
  <c r="S948" i="1" s="1"/>
  <c r="S949" i="1" s="1"/>
  <c r="S950" i="1" s="1"/>
  <c r="S951" i="1" s="1"/>
  <c r="S952" i="1" s="1"/>
  <c r="S953" i="1" s="1"/>
  <c r="S954" i="1" s="1"/>
  <c r="S955" i="1" s="1"/>
  <c r="S956" i="1" s="1"/>
  <c r="S957" i="1" s="1"/>
  <c r="S958" i="1" s="1"/>
  <c r="S959" i="1" s="1"/>
  <c r="S960" i="1" s="1"/>
  <c r="S961" i="1" s="1"/>
  <c r="S962" i="1" s="1"/>
  <c r="S963" i="1" s="1"/>
  <c r="S964" i="1" s="1"/>
  <c r="S965" i="1" s="1"/>
  <c r="S966" i="1" s="1"/>
  <c r="S967" i="1" s="1"/>
  <c r="S968" i="1" s="1"/>
  <c r="S969" i="1" s="1"/>
  <c r="R883" i="1"/>
  <c r="S883" i="1"/>
  <c r="S884" i="1" s="1"/>
  <c r="S885" i="1" s="1"/>
  <c r="S886" i="1" s="1"/>
  <c r="S887" i="1" s="1"/>
  <c r="S888" i="1" s="1"/>
  <c r="S889" i="1" s="1"/>
  <c r="S890" i="1" s="1"/>
  <c r="S891" i="1" s="1"/>
  <c r="S892" i="1" s="1"/>
  <c r="S893" i="1" s="1"/>
  <c r="S894" i="1" s="1"/>
  <c r="S895" i="1" s="1"/>
  <c r="S896" i="1" s="1"/>
  <c r="S897" i="1" s="1"/>
  <c r="S898" i="1" s="1"/>
  <c r="S899" i="1" s="1"/>
  <c r="S900" i="1" s="1"/>
  <c r="S901" i="1" s="1"/>
  <c r="S902" i="1" s="1"/>
  <c r="R552" i="1"/>
  <c r="S552" i="1"/>
  <c r="S553" i="1" s="1"/>
  <c r="S554" i="1" s="1"/>
  <c r="S555" i="1" s="1"/>
  <c r="S556" i="1" s="1"/>
  <c r="S557" i="1" s="1"/>
  <c r="S558" i="1" s="1"/>
  <c r="S559" i="1" s="1"/>
  <c r="S560" i="1" s="1"/>
  <c r="S561" i="1" s="1"/>
  <c r="S562" i="1" s="1"/>
  <c r="S563" i="1" s="1"/>
  <c r="S564" i="1" s="1"/>
  <c r="S565" i="1" s="1"/>
  <c r="S566" i="1" s="1"/>
  <c r="S567" i="1" s="1"/>
  <c r="S568" i="1" s="1"/>
  <c r="S569" i="1" s="1"/>
  <c r="S570" i="1" s="1"/>
  <c r="S571" i="1" s="1"/>
  <c r="S572" i="1" s="1"/>
  <c r="S573" i="1" s="1"/>
  <c r="S574" i="1" s="1"/>
  <c r="R81" i="1"/>
  <c r="S81" i="1"/>
  <c r="R63" i="1"/>
  <c r="S63" i="1"/>
  <c r="R594" i="1"/>
  <c r="S594" i="1"/>
  <c r="S595" i="1" s="1"/>
  <c r="S596" i="1" s="1"/>
  <c r="S597" i="1" s="1"/>
  <c r="S598" i="1" s="1"/>
  <c r="S599" i="1" s="1"/>
  <c r="S600" i="1" s="1"/>
  <c r="S601" i="1" s="1"/>
  <c r="S602" i="1" s="1"/>
  <c r="S603" i="1" s="1"/>
  <c r="S604" i="1" s="1"/>
  <c r="S605" i="1" s="1"/>
  <c r="S606" i="1" s="1"/>
  <c r="S607" i="1" s="1"/>
  <c r="S608" i="1" s="1"/>
  <c r="S609" i="1" s="1"/>
  <c r="S610" i="1" s="1"/>
  <c r="S611" i="1" s="1"/>
  <c r="S612" i="1" s="1"/>
  <c r="S613" i="1" s="1"/>
  <c r="R205" i="1"/>
  <c r="S205" i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R20" i="1"/>
  <c r="R838" i="1"/>
  <c r="R839" i="1" s="1"/>
  <c r="R840" i="1" s="1"/>
  <c r="S838" i="1"/>
  <c r="S839" i="1" s="1"/>
  <c r="S840" i="1" s="1"/>
  <c r="S841" i="1" s="1"/>
  <c r="S842" i="1" s="1"/>
  <c r="S843" i="1" s="1"/>
  <c r="S844" i="1" s="1"/>
  <c r="S845" i="1" s="1"/>
  <c r="S846" i="1" s="1"/>
  <c r="S847" i="1" s="1"/>
  <c r="S848" i="1" s="1"/>
  <c r="S849" i="1" s="1"/>
  <c r="S850" i="1" s="1"/>
  <c r="S851" i="1" s="1"/>
  <c r="S852" i="1" s="1"/>
  <c r="S853" i="1" s="1"/>
  <c r="S854" i="1" s="1"/>
  <c r="S855" i="1" s="1"/>
  <c r="S856" i="1" s="1"/>
  <c r="S857" i="1" s="1"/>
  <c r="S858" i="1" s="1"/>
  <c r="S859" i="1" s="1"/>
  <c r="S860" i="1" s="1"/>
  <c r="S861" i="1" s="1"/>
  <c r="S862" i="1" s="1"/>
  <c r="S800" i="1"/>
  <c r="S801" i="1" s="1"/>
  <c r="S802" i="1" s="1"/>
  <c r="S803" i="1" s="1"/>
  <c r="S804" i="1" s="1"/>
  <c r="S805" i="1" s="1"/>
  <c r="S806" i="1" s="1"/>
  <c r="S807" i="1" s="1"/>
  <c r="S808" i="1" s="1"/>
  <c r="S809" i="1" s="1"/>
  <c r="S810" i="1" s="1"/>
  <c r="S811" i="1" s="1"/>
  <c r="S812" i="1" s="1"/>
  <c r="S813" i="1" s="1"/>
  <c r="S814" i="1" s="1"/>
  <c r="S815" i="1" s="1"/>
  <c r="S816" i="1" s="1"/>
  <c r="S817" i="1" s="1"/>
  <c r="R800" i="1"/>
  <c r="R801" i="1" s="1"/>
  <c r="R802" i="1" s="1"/>
  <c r="R715" i="1"/>
  <c r="S715" i="1"/>
  <c r="S716" i="1" s="1"/>
  <c r="S717" i="1" s="1"/>
  <c r="S718" i="1" s="1"/>
  <c r="S719" i="1" s="1"/>
  <c r="S720" i="1" s="1"/>
  <c r="S721" i="1" s="1"/>
  <c r="S722" i="1" s="1"/>
  <c r="S723" i="1" s="1"/>
  <c r="S724" i="1" s="1"/>
  <c r="S725" i="1" s="1"/>
  <c r="S726" i="1" s="1"/>
  <c r="S727" i="1" s="1"/>
  <c r="S728" i="1" s="1"/>
  <c r="S729" i="1" s="1"/>
  <c r="S730" i="1" s="1"/>
  <c r="S731" i="1" s="1"/>
  <c r="S732" i="1" s="1"/>
  <c r="S733" i="1" s="1"/>
  <c r="S734" i="1" s="1"/>
  <c r="S735" i="1" s="1"/>
  <c r="S736" i="1" s="1"/>
  <c r="S737" i="1" s="1"/>
  <c r="S738" i="1" s="1"/>
  <c r="S739" i="1" s="1"/>
  <c r="R516" i="1"/>
  <c r="S516" i="1"/>
  <c r="S517" i="1" s="1"/>
  <c r="S518" i="1" s="1"/>
  <c r="S519" i="1" s="1"/>
  <c r="S520" i="1" s="1"/>
  <c r="S521" i="1" s="1"/>
  <c r="S522" i="1" s="1"/>
  <c r="S523" i="1" s="1"/>
  <c r="S524" i="1" s="1"/>
  <c r="S525" i="1" s="1"/>
  <c r="S526" i="1" s="1"/>
  <c r="S527" i="1" s="1"/>
  <c r="S528" i="1" s="1"/>
  <c r="S529" i="1" s="1"/>
  <c r="S530" i="1" s="1"/>
  <c r="S531" i="1" s="1"/>
  <c r="S532" i="1" s="1"/>
  <c r="S533" i="1" s="1"/>
  <c r="R287" i="1"/>
  <c r="S287" i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 s="1"/>
  <c r="S302" i="1" s="1"/>
  <c r="S303" i="1" s="1"/>
  <c r="S304" i="1" s="1"/>
  <c r="S305" i="1" s="1"/>
  <c r="R393" i="1"/>
  <c r="S393" i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R100" i="1"/>
  <c r="S100" i="1"/>
  <c r="R40" i="1"/>
  <c r="S40" i="1"/>
  <c r="R249" i="1"/>
  <c r="S249" i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R167" i="1"/>
  <c r="S167" i="1"/>
  <c r="R144" i="1"/>
  <c r="S144" i="1"/>
  <c r="V947" i="1"/>
  <c r="V948" i="1" s="1"/>
  <c r="V949" i="1" s="1"/>
  <c r="V950" i="1" s="1"/>
  <c r="V951" i="1" s="1"/>
  <c r="V952" i="1" s="1"/>
  <c r="V953" i="1" s="1"/>
  <c r="V954" i="1" s="1"/>
  <c r="V955" i="1" s="1"/>
  <c r="V956" i="1" s="1"/>
  <c r="V957" i="1" s="1"/>
  <c r="V958" i="1" s="1"/>
  <c r="V959" i="1" s="1"/>
  <c r="V960" i="1" s="1"/>
  <c r="V961" i="1" s="1"/>
  <c r="V962" i="1" s="1"/>
  <c r="V963" i="1" s="1"/>
  <c r="V964" i="1" s="1"/>
  <c r="V965" i="1" s="1"/>
  <c r="V966" i="1" s="1"/>
  <c r="V967" i="1" s="1"/>
  <c r="V968" i="1" s="1"/>
  <c r="V969" i="1" s="1"/>
  <c r="AB20" i="1"/>
  <c r="I5" i="4"/>
  <c r="J5" i="4"/>
  <c r="L5" i="4"/>
  <c r="AK203" i="1"/>
  <c r="X203" i="1"/>
  <c r="AK115" i="1"/>
  <c r="X115" i="1"/>
  <c r="AK67" i="1"/>
  <c r="X67" i="1"/>
  <c r="AK945" i="1"/>
  <c r="AK450" i="1"/>
  <c r="X450" i="1"/>
  <c r="AK434" i="1"/>
  <c r="X434" i="1"/>
  <c r="AH370" i="1"/>
  <c r="AK362" i="1"/>
  <c r="X362" i="1"/>
  <c r="AK354" i="1"/>
  <c r="X354" i="1"/>
  <c r="AK346" i="1"/>
  <c r="X346" i="1"/>
  <c r="AH187" i="1"/>
  <c r="AK91" i="1"/>
  <c r="X91" i="1"/>
  <c r="AK195" i="1"/>
  <c r="X195" i="1"/>
  <c r="AK123" i="1"/>
  <c r="X123" i="1"/>
  <c r="AK75" i="1"/>
  <c r="X75" i="1"/>
  <c r="AK43" i="1"/>
  <c r="X43" i="1"/>
  <c r="AK27" i="1"/>
  <c r="X27" i="1"/>
  <c r="AK881" i="1"/>
  <c r="AH970" i="1"/>
  <c r="AK107" i="1"/>
  <c r="X107" i="1"/>
  <c r="AK825" i="1"/>
  <c r="AH1082" i="1"/>
  <c r="AK131" i="1"/>
  <c r="X131" i="1"/>
  <c r="AK51" i="1"/>
  <c r="X51" i="1"/>
  <c r="AK35" i="1"/>
  <c r="X35" i="1"/>
  <c r="AK865" i="1"/>
  <c r="AK801" i="1"/>
  <c r="AK139" i="1"/>
  <c r="X139" i="1"/>
  <c r="AK99" i="1"/>
  <c r="X99" i="1"/>
  <c r="AK59" i="1"/>
  <c r="X59" i="1"/>
  <c r="AK929" i="1"/>
  <c r="AK889" i="1"/>
  <c r="AK817" i="1"/>
  <c r="AK576" i="1"/>
  <c r="AK568" i="1"/>
  <c r="AH552" i="1"/>
  <c r="AK528" i="1"/>
  <c r="X528" i="1"/>
  <c r="AH496" i="1"/>
  <c r="AK472" i="1"/>
  <c r="X472" i="1"/>
  <c r="AK456" i="1"/>
  <c r="X456" i="1"/>
  <c r="AK448" i="1"/>
  <c r="X448" i="1"/>
  <c r="AK368" i="1"/>
  <c r="X368" i="1"/>
  <c r="AK360" i="1"/>
  <c r="X360" i="1"/>
  <c r="AK352" i="1"/>
  <c r="X352" i="1"/>
  <c r="AK344" i="1"/>
  <c r="X344" i="1"/>
  <c r="AK336" i="1"/>
  <c r="X336" i="1"/>
  <c r="AK264" i="1"/>
  <c r="X264" i="1"/>
  <c r="AK256" i="1"/>
  <c r="X256" i="1"/>
  <c r="AK200" i="1"/>
  <c r="X200" i="1"/>
  <c r="AK192" i="1"/>
  <c r="X192" i="1"/>
  <c r="AK120" i="1"/>
  <c r="X120" i="1"/>
  <c r="AK112" i="1"/>
  <c r="X112" i="1"/>
  <c r="AK104" i="1"/>
  <c r="X104" i="1"/>
  <c r="AK96" i="1"/>
  <c r="X96" i="1"/>
  <c r="AK88" i="1"/>
  <c r="X88" i="1"/>
  <c r="AK80" i="1"/>
  <c r="X80" i="1"/>
  <c r="AK72" i="1"/>
  <c r="X72" i="1"/>
  <c r="AK64" i="1"/>
  <c r="X64" i="1"/>
  <c r="AK56" i="1"/>
  <c r="X56" i="1"/>
  <c r="AK48" i="1"/>
  <c r="X48" i="1"/>
  <c r="AK40" i="1"/>
  <c r="AK32" i="1"/>
  <c r="X32" i="1"/>
  <c r="AK24" i="1"/>
  <c r="X24" i="1"/>
  <c r="AK305" i="1"/>
  <c r="X305" i="1"/>
  <c r="AH249" i="1"/>
  <c r="AK241" i="1"/>
  <c r="X241" i="1"/>
  <c r="AK153" i="1"/>
  <c r="X153" i="1"/>
  <c r="AK65" i="1"/>
  <c r="X65" i="1"/>
  <c r="AK41" i="1"/>
  <c r="X41" i="1"/>
  <c r="AH393" i="1"/>
  <c r="AK145" i="1"/>
  <c r="X145" i="1"/>
  <c r="AK81" i="1"/>
  <c r="AK57" i="1"/>
  <c r="X57" i="1"/>
  <c r="AK25" i="1"/>
  <c r="X25" i="1"/>
  <c r="AK736" i="1"/>
  <c r="AK406" i="1"/>
  <c r="X406" i="1"/>
  <c r="AK398" i="1"/>
  <c r="X398" i="1"/>
  <c r="AK326" i="1"/>
  <c r="X326" i="1"/>
  <c r="AK318" i="1"/>
  <c r="X318" i="1"/>
  <c r="AK310" i="1"/>
  <c r="X310" i="1"/>
  <c r="AK286" i="1"/>
  <c r="X286" i="1"/>
  <c r="AK278" i="1"/>
  <c r="X278" i="1"/>
  <c r="AK270" i="1"/>
  <c r="X270" i="1"/>
  <c r="AK262" i="1"/>
  <c r="X262" i="1"/>
  <c r="AK254" i="1"/>
  <c r="X254" i="1"/>
  <c r="AH230" i="1"/>
  <c r="AK222" i="1"/>
  <c r="X222" i="1"/>
  <c r="AK214" i="1"/>
  <c r="X214" i="1"/>
  <c r="AK206" i="1"/>
  <c r="X206" i="1"/>
  <c r="AK166" i="1"/>
  <c r="X166" i="1"/>
  <c r="AK158" i="1"/>
  <c r="X158" i="1"/>
  <c r="AK150" i="1"/>
  <c r="X150" i="1"/>
  <c r="AK142" i="1"/>
  <c r="X142" i="1"/>
  <c r="AK134" i="1"/>
  <c r="X134" i="1"/>
  <c r="AK126" i="1"/>
  <c r="X126" i="1"/>
  <c r="AK94" i="1"/>
  <c r="X94" i="1"/>
  <c r="AK78" i="1"/>
  <c r="X78" i="1"/>
  <c r="AK70" i="1"/>
  <c r="X70" i="1"/>
  <c r="AK62" i="1"/>
  <c r="X62" i="1"/>
  <c r="AK54" i="1"/>
  <c r="X54" i="1"/>
  <c r="AK46" i="1"/>
  <c r="X46" i="1"/>
  <c r="AK38" i="1"/>
  <c r="X38" i="1"/>
  <c r="AK30" i="1"/>
  <c r="X30" i="1"/>
  <c r="AK297" i="1"/>
  <c r="X297" i="1"/>
  <c r="AK265" i="1"/>
  <c r="X265" i="1"/>
  <c r="AK185" i="1"/>
  <c r="X185" i="1"/>
  <c r="AK161" i="1"/>
  <c r="X161" i="1"/>
  <c r="AK97" i="1"/>
  <c r="X97" i="1"/>
  <c r="AK73" i="1"/>
  <c r="X73" i="1"/>
  <c r="AK49" i="1"/>
  <c r="X49" i="1"/>
  <c r="AH696" i="1"/>
  <c r="AK592" i="1"/>
  <c r="AH637" i="1"/>
  <c r="AK541" i="1"/>
  <c r="X541" i="1"/>
  <c r="AK421" i="1"/>
  <c r="X421" i="1"/>
  <c r="AK389" i="1"/>
  <c r="X389" i="1"/>
  <c r="AK381" i="1"/>
  <c r="X381" i="1"/>
  <c r="AK373" i="1"/>
  <c r="X373" i="1"/>
  <c r="AK229" i="1"/>
  <c r="X229" i="1"/>
  <c r="AK221" i="1"/>
  <c r="X221" i="1"/>
  <c r="AK213" i="1"/>
  <c r="X213" i="1"/>
  <c r="AK181" i="1"/>
  <c r="X181" i="1"/>
  <c r="AK173" i="1"/>
  <c r="X173" i="1"/>
  <c r="AK93" i="1"/>
  <c r="X93" i="1"/>
  <c r="AK85" i="1"/>
  <c r="X85" i="1"/>
  <c r="AK77" i="1"/>
  <c r="X77" i="1"/>
  <c r="AK69" i="1"/>
  <c r="X69" i="1"/>
  <c r="AK61" i="1"/>
  <c r="X61" i="1"/>
  <c r="AK53" i="1"/>
  <c r="X53" i="1"/>
  <c r="AK45" i="1"/>
  <c r="X45" i="1"/>
  <c r="AK37" i="1"/>
  <c r="X37" i="1"/>
  <c r="AK29" i="1"/>
  <c r="X29" i="1"/>
  <c r="AK21" i="1"/>
  <c r="X21" i="1"/>
  <c r="V715" i="1"/>
  <c r="V716" i="1" s="1"/>
  <c r="V717" i="1" s="1"/>
  <c r="V718" i="1" s="1"/>
  <c r="V719" i="1" s="1"/>
  <c r="V720" i="1" s="1"/>
  <c r="V721" i="1" s="1"/>
  <c r="V722" i="1" s="1"/>
  <c r="V723" i="1" s="1"/>
  <c r="V724" i="1" s="1"/>
  <c r="V725" i="1" s="1"/>
  <c r="V726" i="1" s="1"/>
  <c r="V727" i="1" s="1"/>
  <c r="V728" i="1" s="1"/>
  <c r="V729" i="1" s="1"/>
  <c r="V730" i="1" s="1"/>
  <c r="V731" i="1" s="1"/>
  <c r="V732" i="1" s="1"/>
  <c r="V733" i="1" s="1"/>
  <c r="V734" i="1" s="1"/>
  <c r="V735" i="1" s="1"/>
  <c r="V736" i="1" s="1"/>
  <c r="V737" i="1" s="1"/>
  <c r="V738" i="1" s="1"/>
  <c r="V739" i="1" s="1"/>
  <c r="W715" i="1"/>
  <c r="W716" i="1" s="1"/>
  <c r="W717" i="1" s="1"/>
  <c r="W718" i="1" s="1"/>
  <c r="W719" i="1" s="1"/>
  <c r="W720" i="1" s="1"/>
  <c r="W721" i="1" s="1"/>
  <c r="W722" i="1" s="1"/>
  <c r="W723" i="1" s="1"/>
  <c r="W724" i="1" s="1"/>
  <c r="W725" i="1" s="1"/>
  <c r="W726" i="1" s="1"/>
  <c r="W727" i="1" s="1"/>
  <c r="W728" i="1" s="1"/>
  <c r="W729" i="1" s="1"/>
  <c r="W730" i="1" s="1"/>
  <c r="W731" i="1" s="1"/>
  <c r="W732" i="1" s="1"/>
  <c r="W733" i="1" s="1"/>
  <c r="W734" i="1" s="1"/>
  <c r="W735" i="1" s="1"/>
  <c r="W736" i="1" s="1"/>
  <c r="W737" i="1" s="1"/>
  <c r="W738" i="1" s="1"/>
  <c r="W739" i="1" s="1"/>
  <c r="AK601" i="1"/>
  <c r="AK465" i="1"/>
  <c r="X465" i="1"/>
  <c r="AK289" i="1"/>
  <c r="X289" i="1"/>
  <c r="AK257" i="1"/>
  <c r="X257" i="1"/>
  <c r="AK233" i="1"/>
  <c r="X233" i="1"/>
  <c r="AK33" i="1"/>
  <c r="X33" i="1"/>
  <c r="AK720" i="1"/>
  <c r="AK653" i="1"/>
  <c r="AK628" i="1"/>
  <c r="AK484" i="1"/>
  <c r="X484" i="1"/>
  <c r="AH452" i="1"/>
  <c r="AK404" i="1"/>
  <c r="X404" i="1"/>
  <c r="AK396" i="1"/>
  <c r="X396" i="1"/>
  <c r="AK324" i="1"/>
  <c r="X324" i="1"/>
  <c r="AK316" i="1"/>
  <c r="X316" i="1"/>
  <c r="AK308" i="1"/>
  <c r="X308" i="1"/>
  <c r="AK300" i="1"/>
  <c r="X300" i="1"/>
  <c r="AK292" i="1"/>
  <c r="X292" i="1"/>
  <c r="AK284" i="1"/>
  <c r="X284" i="1"/>
  <c r="AK180" i="1"/>
  <c r="X180" i="1"/>
  <c r="AK172" i="1"/>
  <c r="X172" i="1"/>
  <c r="AK140" i="1"/>
  <c r="X140" i="1"/>
  <c r="AK132" i="1"/>
  <c r="X132" i="1"/>
  <c r="AH124" i="1"/>
  <c r="AK92" i="1"/>
  <c r="X92" i="1"/>
  <c r="AK84" i="1"/>
  <c r="X84" i="1"/>
  <c r="AK76" i="1"/>
  <c r="X76" i="1"/>
  <c r="AK68" i="1"/>
  <c r="X68" i="1"/>
  <c r="AK60" i="1"/>
  <c r="X60" i="1"/>
  <c r="AK52" i="1"/>
  <c r="X52" i="1"/>
  <c r="AK44" i="1"/>
  <c r="X44" i="1"/>
  <c r="AK36" i="1"/>
  <c r="X36" i="1"/>
  <c r="AK28" i="1"/>
  <c r="X28" i="1"/>
  <c r="X276" i="1"/>
  <c r="AK338" i="1"/>
  <c r="X338" i="1"/>
  <c r="AH330" i="1"/>
  <c r="AH306" i="1"/>
  <c r="AK242" i="1"/>
  <c r="X242" i="1"/>
  <c r="AK234" i="1"/>
  <c r="X234" i="1"/>
  <c r="AK202" i="1"/>
  <c r="X202" i="1"/>
  <c r="AK186" i="1"/>
  <c r="X186" i="1"/>
  <c r="AK178" i="1"/>
  <c r="X178" i="1"/>
  <c r="AK170" i="1"/>
  <c r="X170" i="1"/>
  <c r="AK162" i="1"/>
  <c r="X162" i="1"/>
  <c r="AK154" i="1"/>
  <c r="X154" i="1"/>
  <c r="AK146" i="1"/>
  <c r="X146" i="1"/>
  <c r="AK122" i="1"/>
  <c r="X122" i="1"/>
  <c r="AK114" i="1"/>
  <c r="X114" i="1"/>
  <c r="AK106" i="1"/>
  <c r="X106" i="1"/>
  <c r="AK98" i="1"/>
  <c r="X98" i="1"/>
  <c r="AK74" i="1"/>
  <c r="X74" i="1"/>
  <c r="AK66" i="1"/>
  <c r="X66" i="1"/>
  <c r="AK58" i="1"/>
  <c r="X58" i="1"/>
  <c r="AK50" i="1"/>
  <c r="X50" i="1"/>
  <c r="AK42" i="1"/>
  <c r="X42" i="1"/>
  <c r="AK34" i="1"/>
  <c r="X34" i="1"/>
  <c r="AK26" i="1"/>
  <c r="X26" i="1"/>
  <c r="V552" i="1"/>
  <c r="V553" i="1" s="1"/>
  <c r="V554" i="1" s="1"/>
  <c r="V555" i="1" s="1"/>
  <c r="V556" i="1" s="1"/>
  <c r="V557" i="1" s="1"/>
  <c r="V558" i="1" s="1"/>
  <c r="V559" i="1" s="1"/>
  <c r="V560" i="1" s="1"/>
  <c r="V561" i="1" s="1"/>
  <c r="V562" i="1" s="1"/>
  <c r="V563" i="1" s="1"/>
  <c r="V564" i="1" s="1"/>
  <c r="V565" i="1" s="1"/>
  <c r="V566" i="1" s="1"/>
  <c r="V567" i="1" s="1"/>
  <c r="V568" i="1" s="1"/>
  <c r="V569" i="1" s="1"/>
  <c r="V570" i="1" s="1"/>
  <c r="V571" i="1" s="1"/>
  <c r="V572" i="1" s="1"/>
  <c r="V573" i="1" s="1"/>
  <c r="V574" i="1" s="1"/>
  <c r="W552" i="1"/>
  <c r="W553" i="1" s="1"/>
  <c r="W554" i="1" s="1"/>
  <c r="W555" i="1" s="1"/>
  <c r="W556" i="1" s="1"/>
  <c r="W557" i="1" s="1"/>
  <c r="W558" i="1" s="1"/>
  <c r="W559" i="1" s="1"/>
  <c r="W560" i="1" s="1"/>
  <c r="W561" i="1" s="1"/>
  <c r="W562" i="1" s="1"/>
  <c r="W563" i="1" s="1"/>
  <c r="W564" i="1" s="1"/>
  <c r="W565" i="1" s="1"/>
  <c r="W566" i="1" s="1"/>
  <c r="W567" i="1" s="1"/>
  <c r="W568" i="1" s="1"/>
  <c r="W569" i="1" s="1"/>
  <c r="W570" i="1" s="1"/>
  <c r="W571" i="1" s="1"/>
  <c r="W572" i="1" s="1"/>
  <c r="W573" i="1" s="1"/>
  <c r="W574" i="1" s="1"/>
  <c r="V144" i="1"/>
  <c r="W144" i="1"/>
  <c r="AH800" i="1"/>
  <c r="AH1049" i="1"/>
  <c r="AK1009" i="1"/>
  <c r="X969" i="1"/>
  <c r="X194" i="1"/>
  <c r="AK984" i="1"/>
  <c r="AK55" i="1"/>
  <c r="X55" i="1"/>
  <c r="AK47" i="1"/>
  <c r="X47" i="1"/>
  <c r="AK39" i="1"/>
  <c r="X39" i="1"/>
  <c r="AK22" i="1"/>
  <c r="X22" i="1"/>
  <c r="AK852" i="1"/>
  <c r="AK796" i="1"/>
  <c r="AK780" i="1"/>
  <c r="AK772" i="1"/>
  <c r="AK931" i="1"/>
  <c r="AK891" i="1"/>
  <c r="AH883" i="1"/>
  <c r="AK867" i="1"/>
  <c r="AK803" i="1"/>
  <c r="AK1036" i="1"/>
  <c r="AK1012" i="1"/>
  <c r="AK956" i="1"/>
  <c r="V970" i="1"/>
  <c r="V971" i="1" s="1"/>
  <c r="V972" i="1" s="1"/>
  <c r="V973" i="1" s="1"/>
  <c r="V974" i="1" s="1"/>
  <c r="V975" i="1" s="1"/>
  <c r="V976" i="1" s="1"/>
  <c r="V977" i="1" s="1"/>
  <c r="V978" i="1" s="1"/>
  <c r="V979" i="1" s="1"/>
  <c r="V980" i="1" s="1"/>
  <c r="V981" i="1" s="1"/>
  <c r="V982" i="1" s="1"/>
  <c r="V983" i="1" s="1"/>
  <c r="V984" i="1" s="1"/>
  <c r="V985" i="1" s="1"/>
  <c r="V986" i="1" s="1"/>
  <c r="V987" i="1" s="1"/>
  <c r="V988" i="1" s="1"/>
  <c r="X988" i="1" s="1"/>
  <c r="X958" i="1"/>
  <c r="AH760" i="1"/>
  <c r="V306" i="1"/>
  <c r="X306" i="1" s="1"/>
  <c r="V637" i="1"/>
  <c r="V638" i="1" s="1"/>
  <c r="V639" i="1" s="1"/>
  <c r="V640" i="1" s="1"/>
  <c r="V641" i="1" s="1"/>
  <c r="V642" i="1" s="1"/>
  <c r="V643" i="1" s="1"/>
  <c r="V644" i="1" s="1"/>
  <c r="V645" i="1" s="1"/>
  <c r="V646" i="1" s="1"/>
  <c r="V647" i="1" s="1"/>
  <c r="V648" i="1" s="1"/>
  <c r="V649" i="1" s="1"/>
  <c r="V650" i="1" s="1"/>
  <c r="V651" i="1" s="1"/>
  <c r="V652" i="1" s="1"/>
  <c r="V653" i="1" s="1"/>
  <c r="V654" i="1" s="1"/>
  <c r="X654" i="1" s="1"/>
  <c r="V1049" i="1"/>
  <c r="V1050" i="1" s="1"/>
  <c r="V1051" i="1" s="1"/>
  <c r="V393" i="1"/>
  <c r="X393" i="1" s="1"/>
  <c r="V800" i="1"/>
  <c r="V801" i="1" s="1"/>
  <c r="V802" i="1" s="1"/>
  <c r="V803" i="1" s="1"/>
  <c r="V804" i="1" s="1"/>
  <c r="V805" i="1" s="1"/>
  <c r="V806" i="1" s="1"/>
  <c r="V807" i="1" s="1"/>
  <c r="V808" i="1" s="1"/>
  <c r="V809" i="1" s="1"/>
  <c r="V810" i="1" s="1"/>
  <c r="V63" i="1"/>
  <c r="X63" i="1" s="1"/>
  <c r="V471" i="1"/>
  <c r="X471" i="1" s="1"/>
  <c r="V883" i="1"/>
  <c r="V884" i="1" s="1"/>
  <c r="V885" i="1" s="1"/>
  <c r="V886" i="1" s="1"/>
  <c r="V887" i="1" s="1"/>
  <c r="V888" i="1" s="1"/>
  <c r="V889" i="1" s="1"/>
  <c r="V890" i="1" s="1"/>
  <c r="V230" i="1"/>
  <c r="X230" i="1" s="1"/>
  <c r="V20" i="1"/>
  <c r="X20" i="1" s="1"/>
  <c r="V81" i="1"/>
  <c r="X81" i="1" s="1"/>
  <c r="V167" i="1"/>
  <c r="X167" i="1" s="1"/>
  <c r="V249" i="1"/>
  <c r="X249" i="1" s="1"/>
  <c r="V330" i="1"/>
  <c r="X330" i="1" s="1"/>
  <c r="V411" i="1"/>
  <c r="X411" i="1" s="1"/>
  <c r="V496" i="1"/>
  <c r="X496" i="1" s="1"/>
  <c r="V575" i="1"/>
  <c r="V576" i="1" s="1"/>
  <c r="V577" i="1" s="1"/>
  <c r="V578" i="1" s="1"/>
  <c r="V579" i="1" s="1"/>
  <c r="V580" i="1" s="1"/>
  <c r="V581" i="1" s="1"/>
  <c r="V582" i="1" s="1"/>
  <c r="V583" i="1" s="1"/>
  <c r="V584" i="1" s="1"/>
  <c r="V585" i="1" s="1"/>
  <c r="V586" i="1" s="1"/>
  <c r="V587" i="1" s="1"/>
  <c r="V588" i="1" s="1"/>
  <c r="V589" i="1" s="1"/>
  <c r="V590" i="1" s="1"/>
  <c r="V591" i="1" s="1"/>
  <c r="V592" i="1" s="1"/>
  <c r="V593" i="1" s="1"/>
  <c r="X593" i="1" s="1"/>
  <c r="V655" i="1"/>
  <c r="V656" i="1" s="1"/>
  <c r="V657" i="1" s="1"/>
  <c r="V658" i="1" s="1"/>
  <c r="V659" i="1" s="1"/>
  <c r="V660" i="1" s="1"/>
  <c r="V661" i="1" s="1"/>
  <c r="V662" i="1" s="1"/>
  <c r="V663" i="1" s="1"/>
  <c r="V664" i="1" s="1"/>
  <c r="V665" i="1" s="1"/>
  <c r="V666" i="1" s="1"/>
  <c r="V667" i="1" s="1"/>
  <c r="V668" i="1" s="1"/>
  <c r="V669" i="1" s="1"/>
  <c r="V670" i="1" s="1"/>
  <c r="V671" i="1" s="1"/>
  <c r="V672" i="1" s="1"/>
  <c r="V673" i="1" s="1"/>
  <c r="V674" i="1" s="1"/>
  <c r="V675" i="1" s="1"/>
  <c r="V676" i="1" s="1"/>
  <c r="X676" i="1" s="1"/>
  <c r="V740" i="1"/>
  <c r="V741" i="1" s="1"/>
  <c r="V742" i="1" s="1"/>
  <c r="V743" i="1" s="1"/>
  <c r="V744" i="1" s="1"/>
  <c r="V745" i="1" s="1"/>
  <c r="V746" i="1" s="1"/>
  <c r="V747" i="1" s="1"/>
  <c r="V748" i="1" s="1"/>
  <c r="V749" i="1" s="1"/>
  <c r="V750" i="1" s="1"/>
  <c r="V751" i="1" s="1"/>
  <c r="V752" i="1" s="1"/>
  <c r="V753" i="1" s="1"/>
  <c r="V754" i="1" s="1"/>
  <c r="V755" i="1" s="1"/>
  <c r="V756" i="1" s="1"/>
  <c r="V757" i="1" s="1"/>
  <c r="V758" i="1" s="1"/>
  <c r="V759" i="1" s="1"/>
  <c r="X759" i="1" s="1"/>
  <c r="V818" i="1"/>
  <c r="V819" i="1" s="1"/>
  <c r="V820" i="1" s="1"/>
  <c r="V821" i="1" s="1"/>
  <c r="V822" i="1" s="1"/>
  <c r="V823" i="1" s="1"/>
  <c r="V824" i="1" s="1"/>
  <c r="V825" i="1" s="1"/>
  <c r="V826" i="1" s="1"/>
  <c r="V903" i="1"/>
  <c r="V904" i="1" s="1"/>
  <c r="V905" i="1" s="1"/>
  <c r="V906" i="1" s="1"/>
  <c r="V989" i="1"/>
  <c r="V990" i="1" s="1"/>
  <c r="V991" i="1" s="1"/>
  <c r="V992" i="1" s="1"/>
  <c r="V993" i="1" s="1"/>
  <c r="V994" i="1" s="1"/>
  <c r="V995" i="1" s="1"/>
  <c r="V996" i="1" s="1"/>
  <c r="V997" i="1" s="1"/>
  <c r="V998" i="1" s="1"/>
  <c r="V999" i="1" s="1"/>
  <c r="V1068" i="1"/>
  <c r="V1069" i="1" s="1"/>
  <c r="V1070" i="1" s="1"/>
  <c r="V1071" i="1" s="1"/>
  <c r="AI20" i="1"/>
  <c r="V100" i="1"/>
  <c r="X100" i="1" s="1"/>
  <c r="V187" i="1"/>
  <c r="X187" i="1" s="1"/>
  <c r="V269" i="1"/>
  <c r="X269" i="1" s="1"/>
  <c r="V350" i="1"/>
  <c r="X350" i="1" s="1"/>
  <c r="V429" i="1"/>
  <c r="X429" i="1" s="1"/>
  <c r="V516" i="1"/>
  <c r="X516" i="1" s="1"/>
  <c r="V594" i="1"/>
  <c r="V595" i="1" s="1"/>
  <c r="V596" i="1" s="1"/>
  <c r="V597" i="1" s="1"/>
  <c r="V598" i="1" s="1"/>
  <c r="V599" i="1" s="1"/>
  <c r="V600" i="1" s="1"/>
  <c r="V601" i="1" s="1"/>
  <c r="V602" i="1" s="1"/>
  <c r="V603" i="1" s="1"/>
  <c r="V604" i="1" s="1"/>
  <c r="V605" i="1" s="1"/>
  <c r="V606" i="1" s="1"/>
  <c r="V607" i="1" s="1"/>
  <c r="V608" i="1" s="1"/>
  <c r="V609" i="1" s="1"/>
  <c r="V610" i="1" s="1"/>
  <c r="V611" i="1" s="1"/>
  <c r="V612" i="1" s="1"/>
  <c r="V613" i="1" s="1"/>
  <c r="X613" i="1" s="1"/>
  <c r="V677" i="1"/>
  <c r="V678" i="1" s="1"/>
  <c r="V679" i="1" s="1"/>
  <c r="V680" i="1" s="1"/>
  <c r="V681" i="1" s="1"/>
  <c r="V682" i="1" s="1"/>
  <c r="V683" i="1" s="1"/>
  <c r="V684" i="1" s="1"/>
  <c r="V685" i="1" s="1"/>
  <c r="V686" i="1" s="1"/>
  <c r="V687" i="1" s="1"/>
  <c r="V688" i="1" s="1"/>
  <c r="V689" i="1" s="1"/>
  <c r="V690" i="1" s="1"/>
  <c r="V691" i="1" s="1"/>
  <c r="V692" i="1" s="1"/>
  <c r="V693" i="1" s="1"/>
  <c r="V694" i="1" s="1"/>
  <c r="V695" i="1" s="1"/>
  <c r="X695" i="1" s="1"/>
  <c r="V760" i="1"/>
  <c r="V761" i="1" s="1"/>
  <c r="V762" i="1" s="1"/>
  <c r="V838" i="1"/>
  <c r="V839" i="1" s="1"/>
  <c r="V840" i="1" s="1"/>
  <c r="V841" i="1" s="1"/>
  <c r="V842" i="1" s="1"/>
  <c r="V927" i="1"/>
  <c r="V928" i="1" s="1"/>
  <c r="V929" i="1" s="1"/>
  <c r="V930" i="1" s="1"/>
  <c r="V931" i="1" s="1"/>
  <c r="V932" i="1" s="1"/>
  <c r="V933" i="1" s="1"/>
  <c r="V934" i="1" s="1"/>
  <c r="V935" i="1" s="1"/>
  <c r="V936" i="1" s="1"/>
  <c r="V937" i="1" s="1"/>
  <c r="V938" i="1" s="1"/>
  <c r="V1009" i="1"/>
  <c r="V1010" i="1" s="1"/>
  <c r="V1011" i="1" s="1"/>
  <c r="V1012" i="1" s="1"/>
  <c r="V1013" i="1" s="1"/>
  <c r="V40" i="1"/>
  <c r="X40" i="1" s="1"/>
  <c r="V124" i="1"/>
  <c r="X124" i="1" s="1"/>
  <c r="V205" i="1"/>
  <c r="X205" i="1" s="1"/>
  <c r="V287" i="1"/>
  <c r="X287" i="1" s="1"/>
  <c r="V370" i="1"/>
  <c r="X370" i="1" s="1"/>
  <c r="V452" i="1"/>
  <c r="X452" i="1" s="1"/>
  <c r="V534" i="1"/>
  <c r="X534" i="1" s="1"/>
  <c r="V614" i="1"/>
  <c r="V615" i="1" s="1"/>
  <c r="V616" i="1" s="1"/>
  <c r="V617" i="1" s="1"/>
  <c r="V618" i="1" s="1"/>
  <c r="V619" i="1" s="1"/>
  <c r="V620" i="1" s="1"/>
  <c r="V621" i="1" s="1"/>
  <c r="V622" i="1" s="1"/>
  <c r="V623" i="1" s="1"/>
  <c r="V624" i="1" s="1"/>
  <c r="V625" i="1" s="1"/>
  <c r="V626" i="1" s="1"/>
  <c r="V627" i="1" s="1"/>
  <c r="V628" i="1" s="1"/>
  <c r="V629" i="1" s="1"/>
  <c r="V630" i="1" s="1"/>
  <c r="V631" i="1" s="1"/>
  <c r="V632" i="1" s="1"/>
  <c r="V633" i="1" s="1"/>
  <c r="V634" i="1" s="1"/>
  <c r="V635" i="1" s="1"/>
  <c r="V636" i="1" s="1"/>
  <c r="X636" i="1" s="1"/>
  <c r="V696" i="1"/>
  <c r="V697" i="1" s="1"/>
  <c r="V698" i="1" s="1"/>
  <c r="V699" i="1" s="1"/>
  <c r="V700" i="1" s="1"/>
  <c r="V701" i="1" s="1"/>
  <c r="V702" i="1" s="1"/>
  <c r="V703" i="1" s="1"/>
  <c r="V704" i="1" s="1"/>
  <c r="V705" i="1" s="1"/>
  <c r="V706" i="1" s="1"/>
  <c r="V707" i="1" s="1"/>
  <c r="V708" i="1" s="1"/>
  <c r="V709" i="1" s="1"/>
  <c r="V710" i="1" s="1"/>
  <c r="V711" i="1" s="1"/>
  <c r="V712" i="1" s="1"/>
  <c r="V713" i="1" s="1"/>
  <c r="V714" i="1" s="1"/>
  <c r="X714" i="1" s="1"/>
  <c r="V779" i="1"/>
  <c r="V780" i="1" s="1"/>
  <c r="V781" i="1" s="1"/>
  <c r="V782" i="1" s="1"/>
  <c r="V783" i="1" s="1"/>
  <c r="V784" i="1" s="1"/>
  <c r="V785" i="1" s="1"/>
  <c r="V786" i="1" s="1"/>
  <c r="V787" i="1" s="1"/>
  <c r="V788" i="1" s="1"/>
  <c r="V789" i="1" s="1"/>
  <c r="V790" i="1" s="1"/>
  <c r="V791" i="1" s="1"/>
  <c r="V792" i="1" s="1"/>
  <c r="V793" i="1" s="1"/>
  <c r="V794" i="1" s="1"/>
  <c r="V863" i="1"/>
  <c r="V864" i="1" s="1"/>
  <c r="V865" i="1" s="1"/>
  <c r="V866" i="1" s="1"/>
  <c r="V867" i="1" s="1"/>
  <c r="V868" i="1" s="1"/>
  <c r="V869" i="1" s="1"/>
  <c r="V870" i="1" s="1"/>
  <c r="V871" i="1" s="1"/>
  <c r="V872" i="1" s="1"/>
  <c r="V873" i="1" s="1"/>
  <c r="V874" i="1" s="1"/>
  <c r="V1028" i="1"/>
  <c r="V1029" i="1" s="1"/>
  <c r="V1030" i="1" s="1"/>
  <c r="V1031" i="1" s="1"/>
  <c r="V1032" i="1" s="1"/>
  <c r="V1033" i="1" s="1"/>
  <c r="V1034" i="1" s="1"/>
  <c r="V1035" i="1" s="1"/>
  <c r="V1036" i="1" s="1"/>
  <c r="V1037" i="1" s="1"/>
  <c r="V1038" i="1" s="1"/>
  <c r="AJ20" i="1"/>
  <c r="AK20" i="1"/>
  <c r="AJ2" i="1"/>
  <c r="AB393" i="1"/>
  <c r="AB385" i="1"/>
  <c r="AB377" i="1"/>
  <c r="AB369" i="1"/>
  <c r="AB361" i="1"/>
  <c r="AB353" i="1"/>
  <c r="AB793" i="1"/>
  <c r="AB705" i="1"/>
  <c r="AB697" i="1"/>
  <c r="AB665" i="1"/>
  <c r="AB657" i="1"/>
  <c r="AB625" i="1"/>
  <c r="AB593" i="1"/>
  <c r="AB585" i="1"/>
  <c r="AB513" i="1"/>
  <c r="AB481" i="1"/>
  <c r="AB473" i="1"/>
  <c r="AB465" i="1"/>
  <c r="AB457" i="1"/>
  <c r="AB449" i="1"/>
  <c r="AB441" i="1"/>
  <c r="AB425" i="1"/>
  <c r="AB417" i="1"/>
  <c r="AB777" i="1"/>
  <c r="AB737" i="1"/>
  <c r="AB713" i="1"/>
  <c r="AB689" i="1"/>
  <c r="AB673" i="1"/>
  <c r="AB617" i="1"/>
  <c r="AB601" i="1"/>
  <c r="AB577" i="1"/>
  <c r="AB569" i="1"/>
  <c r="AB561" i="1"/>
  <c r="AB553" i="1"/>
  <c r="AB545" i="1"/>
  <c r="AB537" i="1"/>
  <c r="AB529" i="1"/>
  <c r="AB521" i="1"/>
  <c r="AB505" i="1"/>
  <c r="AB497" i="1"/>
  <c r="AB489" i="1"/>
  <c r="AB409" i="1"/>
  <c r="AB801" i="1"/>
  <c r="AB729" i="1"/>
  <c r="AB721" i="1"/>
  <c r="AB681" i="1"/>
  <c r="AB641" i="1"/>
  <c r="AB609" i="1"/>
  <c r="AB401" i="1"/>
  <c r="AB433" i="1"/>
  <c r="AK748" i="1"/>
  <c r="AH748" i="1"/>
  <c r="AK668" i="1"/>
  <c r="AH668" i="1"/>
  <c r="AK693" i="1"/>
  <c r="AH693" i="1"/>
  <c r="AK756" i="1"/>
  <c r="AH756" i="1"/>
  <c r="AK724" i="1"/>
  <c r="AH724" i="1"/>
  <c r="AK700" i="1"/>
  <c r="AH700" i="1"/>
  <c r="AK684" i="1"/>
  <c r="AH684" i="1"/>
  <c r="AK747" i="1"/>
  <c r="AH747" i="1"/>
  <c r="AH715" i="1"/>
  <c r="AK683" i="1"/>
  <c r="AH683" i="1"/>
  <c r="AK643" i="1"/>
  <c r="AH643" i="1"/>
  <c r="AK619" i="1"/>
  <c r="AH619" i="1"/>
  <c r="AK579" i="1"/>
  <c r="AH579" i="1"/>
  <c r="AK539" i="1"/>
  <c r="AH539" i="1"/>
  <c r="AK507" i="1"/>
  <c r="AH507" i="1"/>
  <c r="AK467" i="1"/>
  <c r="AH467" i="1"/>
  <c r="AK443" i="1"/>
  <c r="AH443" i="1"/>
  <c r="AK419" i="1"/>
  <c r="AH419" i="1"/>
  <c r="AK395" i="1"/>
  <c r="AH395" i="1"/>
  <c r="AK387" i="1"/>
  <c r="AH387" i="1"/>
  <c r="AK371" i="1"/>
  <c r="AH371" i="1"/>
  <c r="AK355" i="1"/>
  <c r="AH355" i="1"/>
  <c r="AK347" i="1"/>
  <c r="AH347" i="1"/>
  <c r="AK339" i="1"/>
  <c r="AH339" i="1"/>
  <c r="AK331" i="1"/>
  <c r="AH331" i="1"/>
  <c r="AK323" i="1"/>
  <c r="AH323" i="1"/>
  <c r="AK315" i="1"/>
  <c r="AH315" i="1"/>
  <c r="AK307" i="1"/>
  <c r="AH307" i="1"/>
  <c r="AK299" i="1"/>
  <c r="AH299" i="1"/>
  <c r="AK291" i="1"/>
  <c r="AH291" i="1"/>
  <c r="AK283" i="1"/>
  <c r="AH283" i="1"/>
  <c r="AK275" i="1"/>
  <c r="AH275" i="1"/>
  <c r="AK267" i="1"/>
  <c r="AH267" i="1"/>
  <c r="AK259" i="1"/>
  <c r="AH259" i="1"/>
  <c r="AK251" i="1"/>
  <c r="AH251" i="1"/>
  <c r="AK243" i="1"/>
  <c r="AH243" i="1"/>
  <c r="AK235" i="1"/>
  <c r="AH235" i="1"/>
  <c r="AK227" i="1"/>
  <c r="AH227" i="1"/>
  <c r="AK219" i="1"/>
  <c r="AH219" i="1"/>
  <c r="AK211" i="1"/>
  <c r="AH211" i="1"/>
  <c r="AK757" i="1"/>
  <c r="AH757" i="1"/>
  <c r="AK741" i="1"/>
  <c r="AH741" i="1"/>
  <c r="AK717" i="1"/>
  <c r="AH717" i="1"/>
  <c r="AK701" i="1"/>
  <c r="AH701" i="1"/>
  <c r="AH740" i="1"/>
  <c r="AK708" i="1"/>
  <c r="AH708" i="1"/>
  <c r="AK692" i="1"/>
  <c r="AH692" i="1"/>
  <c r="AK660" i="1"/>
  <c r="AH660" i="1"/>
  <c r="AK739" i="1"/>
  <c r="AH739" i="1"/>
  <c r="AK723" i="1"/>
  <c r="AH723" i="1"/>
  <c r="AK699" i="1"/>
  <c r="AH699" i="1"/>
  <c r="AK675" i="1"/>
  <c r="AH675" i="1"/>
  <c r="AK659" i="1"/>
  <c r="AH659" i="1"/>
  <c r="AK635" i="1"/>
  <c r="AH635" i="1"/>
  <c r="AK603" i="1"/>
  <c r="AH603" i="1"/>
  <c r="AK587" i="1"/>
  <c r="AH587" i="1"/>
  <c r="AK563" i="1"/>
  <c r="AH563" i="1"/>
  <c r="AK547" i="1"/>
  <c r="AH547" i="1"/>
  <c r="AK523" i="1"/>
  <c r="AH523" i="1"/>
  <c r="AK499" i="1"/>
  <c r="AH499" i="1"/>
  <c r="AK483" i="1"/>
  <c r="AH483" i="1"/>
  <c r="AK459" i="1"/>
  <c r="AH459" i="1"/>
  <c r="AK435" i="1"/>
  <c r="AH435" i="1"/>
  <c r="AH411" i="1"/>
  <c r="AK363" i="1"/>
  <c r="AH363" i="1"/>
  <c r="AK738" i="1"/>
  <c r="AH738" i="1"/>
  <c r="AK722" i="1"/>
  <c r="AH722" i="1"/>
  <c r="AK706" i="1"/>
  <c r="AH706" i="1"/>
  <c r="AK690" i="1"/>
  <c r="AH690" i="1"/>
  <c r="AK674" i="1"/>
  <c r="AH674" i="1"/>
  <c r="AK658" i="1"/>
  <c r="AH658" i="1"/>
  <c r="AK642" i="1"/>
  <c r="AH642" i="1"/>
  <c r="AK626" i="1"/>
  <c r="AH626" i="1"/>
  <c r="AK610" i="1"/>
  <c r="AH610" i="1"/>
  <c r="AH594" i="1"/>
  <c r="AK578" i="1"/>
  <c r="AH578" i="1"/>
  <c r="AK562" i="1"/>
  <c r="AH562" i="1"/>
  <c r="AK546" i="1"/>
  <c r="AH546" i="1"/>
  <c r="AK538" i="1"/>
  <c r="AH538" i="1"/>
  <c r="AK530" i="1"/>
  <c r="AH530" i="1"/>
  <c r="AK514" i="1"/>
  <c r="AH514" i="1"/>
  <c r="AK506" i="1"/>
  <c r="AH506" i="1"/>
  <c r="AK498" i="1"/>
  <c r="AH498" i="1"/>
  <c r="AK749" i="1"/>
  <c r="AH749" i="1"/>
  <c r="AK725" i="1"/>
  <c r="AH725" i="1"/>
  <c r="AK709" i="1"/>
  <c r="AH709" i="1"/>
  <c r="AK685" i="1"/>
  <c r="AH685" i="1"/>
  <c r="AK669" i="1"/>
  <c r="AH669" i="1"/>
  <c r="AK661" i="1"/>
  <c r="AH661" i="1"/>
  <c r="AK732" i="1"/>
  <c r="AH732" i="1"/>
  <c r="AK676" i="1"/>
  <c r="AH676" i="1"/>
  <c r="AK755" i="1"/>
  <c r="AH755" i="1"/>
  <c r="AK731" i="1"/>
  <c r="AH731" i="1"/>
  <c r="AK707" i="1"/>
  <c r="AH707" i="1"/>
  <c r="AK691" i="1"/>
  <c r="AH691" i="1"/>
  <c r="AK667" i="1"/>
  <c r="AH667" i="1"/>
  <c r="AK651" i="1"/>
  <c r="AH651" i="1"/>
  <c r="AK627" i="1"/>
  <c r="AH627" i="1"/>
  <c r="AK611" i="1"/>
  <c r="AH611" i="1"/>
  <c r="AK595" i="1"/>
  <c r="AH595" i="1"/>
  <c r="AK571" i="1"/>
  <c r="AH571" i="1"/>
  <c r="AK555" i="1"/>
  <c r="AH555" i="1"/>
  <c r="AK531" i="1"/>
  <c r="AH531" i="1"/>
  <c r="AK515" i="1"/>
  <c r="AH515" i="1"/>
  <c r="AK491" i="1"/>
  <c r="AH491" i="1"/>
  <c r="AK475" i="1"/>
  <c r="AH475" i="1"/>
  <c r="AK451" i="1"/>
  <c r="AH451" i="1"/>
  <c r="AK427" i="1"/>
  <c r="AH427" i="1"/>
  <c r="AK403" i="1"/>
  <c r="AH403" i="1"/>
  <c r="AK379" i="1"/>
  <c r="AH379" i="1"/>
  <c r="AK754" i="1"/>
  <c r="AH754" i="1"/>
  <c r="AK746" i="1"/>
  <c r="AH746" i="1"/>
  <c r="AK730" i="1"/>
  <c r="AH730" i="1"/>
  <c r="AK714" i="1"/>
  <c r="AH714" i="1"/>
  <c r="AK698" i="1"/>
  <c r="AH698" i="1"/>
  <c r="AK682" i="1"/>
  <c r="AH682" i="1"/>
  <c r="AK666" i="1"/>
  <c r="AH666" i="1"/>
  <c r="AK650" i="1"/>
  <c r="AH650" i="1"/>
  <c r="AK634" i="1"/>
  <c r="AH634" i="1"/>
  <c r="AK618" i="1"/>
  <c r="AH618" i="1"/>
  <c r="AK602" i="1"/>
  <c r="AH602" i="1"/>
  <c r="AK586" i="1"/>
  <c r="AH586" i="1"/>
  <c r="AK570" i="1"/>
  <c r="AH570" i="1"/>
  <c r="AK554" i="1"/>
  <c r="AH554" i="1"/>
  <c r="AK522" i="1"/>
  <c r="AH522" i="1"/>
  <c r="AK733" i="1"/>
  <c r="AH733" i="1"/>
  <c r="AJ677" i="1"/>
  <c r="AH677" i="1"/>
  <c r="AK716" i="1"/>
  <c r="AH716" i="1"/>
  <c r="AK751" i="1"/>
  <c r="AH751" i="1"/>
  <c r="AK735" i="1"/>
  <c r="AH735" i="1"/>
  <c r="AK711" i="1"/>
  <c r="AH711" i="1"/>
  <c r="AK695" i="1"/>
  <c r="AH695" i="1"/>
  <c r="AK671" i="1"/>
  <c r="AH671" i="1"/>
  <c r="AH655" i="1"/>
  <c r="AK639" i="1"/>
  <c r="AH639" i="1"/>
  <c r="AK623" i="1"/>
  <c r="AH623" i="1"/>
  <c r="AK607" i="1"/>
  <c r="AH607" i="1"/>
  <c r="AK591" i="1"/>
  <c r="AH591" i="1"/>
  <c r="AK567" i="1"/>
  <c r="AH567" i="1"/>
  <c r="AK551" i="1"/>
  <c r="AH551" i="1"/>
  <c r="AK535" i="1"/>
  <c r="AH535" i="1"/>
  <c r="AK519" i="1"/>
  <c r="AH519" i="1"/>
  <c r="AK495" i="1"/>
  <c r="AH495" i="1"/>
  <c r="AK479" i="1"/>
  <c r="AH479" i="1"/>
  <c r="AK463" i="1"/>
  <c r="AH463" i="1"/>
  <c r="AK447" i="1"/>
  <c r="AH447" i="1"/>
  <c r="AK431" i="1"/>
  <c r="AH431" i="1"/>
  <c r="AK415" i="1"/>
  <c r="AH415" i="1"/>
  <c r="AK391" i="1"/>
  <c r="AH391" i="1"/>
  <c r="AK375" i="1"/>
  <c r="AH375" i="1"/>
  <c r="AK359" i="1"/>
  <c r="AH359" i="1"/>
  <c r="AK343" i="1"/>
  <c r="AH343" i="1"/>
  <c r="AK327" i="1"/>
  <c r="AH327" i="1"/>
  <c r="AK311" i="1"/>
  <c r="AH311" i="1"/>
  <c r="AK295" i="1"/>
  <c r="AH295" i="1"/>
  <c r="AK279" i="1"/>
  <c r="AH279" i="1"/>
  <c r="AK263" i="1"/>
  <c r="AH263" i="1"/>
  <c r="AK239" i="1"/>
  <c r="AH239" i="1"/>
  <c r="AK223" i="1"/>
  <c r="AH223" i="1"/>
  <c r="AK207" i="1"/>
  <c r="AH207" i="1"/>
  <c r="AK191" i="1"/>
  <c r="AH191" i="1"/>
  <c r="AK175" i="1"/>
  <c r="AH175" i="1"/>
  <c r="AK167" i="1"/>
  <c r="AH167" i="1"/>
  <c r="AK151" i="1"/>
  <c r="AH151" i="1"/>
  <c r="AK143" i="1"/>
  <c r="AH143" i="1"/>
  <c r="AK135" i="1"/>
  <c r="AH135" i="1"/>
  <c r="AK127" i="1"/>
  <c r="AH127" i="1"/>
  <c r="AK119" i="1"/>
  <c r="AH119" i="1"/>
  <c r="AK111" i="1"/>
  <c r="AH111" i="1"/>
  <c r="AK103" i="1"/>
  <c r="AH103" i="1"/>
  <c r="AK95" i="1"/>
  <c r="AH95" i="1"/>
  <c r="AK87" i="1"/>
  <c r="AH87" i="1"/>
  <c r="AK79" i="1"/>
  <c r="AH79" i="1"/>
  <c r="AK63" i="1"/>
  <c r="AH63" i="1"/>
  <c r="AK31" i="1"/>
  <c r="AH36" i="1"/>
  <c r="AH56" i="1"/>
  <c r="AK23" i="1"/>
  <c r="AH28" i="1"/>
  <c r="AH48" i="1"/>
  <c r="AK15" i="1"/>
  <c r="AH40" i="1"/>
  <c r="AK941" i="1"/>
  <c r="AH941" i="1"/>
  <c r="AK933" i="1"/>
  <c r="AH933" i="1"/>
  <c r="AK925" i="1"/>
  <c r="AH925" i="1"/>
  <c r="AK917" i="1"/>
  <c r="AH917" i="1"/>
  <c r="AK909" i="1"/>
  <c r="AH909" i="1"/>
  <c r="AK901" i="1"/>
  <c r="AH901" i="1"/>
  <c r="AK893" i="1"/>
  <c r="AH893" i="1"/>
  <c r="AK885" i="1"/>
  <c r="AH885" i="1"/>
  <c r="AK877" i="1"/>
  <c r="AH877" i="1"/>
  <c r="AK869" i="1"/>
  <c r="AH869" i="1"/>
  <c r="AK861" i="1"/>
  <c r="AH861" i="1"/>
  <c r="AK853" i="1"/>
  <c r="AH853" i="1"/>
  <c r="AK845" i="1"/>
  <c r="AH845" i="1"/>
  <c r="AK837" i="1"/>
  <c r="AH837" i="1"/>
  <c r="AK829" i="1"/>
  <c r="AH829" i="1"/>
  <c r="AK821" i="1"/>
  <c r="AH821" i="1"/>
  <c r="AK813" i="1"/>
  <c r="AH813" i="1"/>
  <c r="AK805" i="1"/>
  <c r="AH805" i="1"/>
  <c r="AK797" i="1"/>
  <c r="AH797" i="1"/>
  <c r="AK789" i="1"/>
  <c r="AH789" i="1"/>
  <c r="AK781" i="1"/>
  <c r="AH781" i="1"/>
  <c r="AK773" i="1"/>
  <c r="AH773" i="1"/>
  <c r="AK765" i="1"/>
  <c r="AH765" i="1"/>
  <c r="AK759" i="1"/>
  <c r="AH759" i="1"/>
  <c r="AK743" i="1"/>
  <c r="AH743" i="1"/>
  <c r="AK727" i="1"/>
  <c r="AH727" i="1"/>
  <c r="AK719" i="1"/>
  <c r="AH719" i="1"/>
  <c r="AK703" i="1"/>
  <c r="AH703" i="1"/>
  <c r="AK687" i="1"/>
  <c r="AH687" i="1"/>
  <c r="AK679" i="1"/>
  <c r="AH679" i="1"/>
  <c r="AK663" i="1"/>
  <c r="AH663" i="1"/>
  <c r="AK647" i="1"/>
  <c r="AH647" i="1"/>
  <c r="AK631" i="1"/>
  <c r="AH631" i="1"/>
  <c r="AK615" i="1"/>
  <c r="AH615" i="1"/>
  <c r="AK599" i="1"/>
  <c r="AH599" i="1"/>
  <c r="AK583" i="1"/>
  <c r="AH583" i="1"/>
  <c r="AH575" i="1"/>
  <c r="AK559" i="1"/>
  <c r="AH559" i="1"/>
  <c r="AK543" i="1"/>
  <c r="AH543" i="1"/>
  <c r="AK527" i="1"/>
  <c r="AH527" i="1"/>
  <c r="AK511" i="1"/>
  <c r="AH511" i="1"/>
  <c r="AK503" i="1"/>
  <c r="AH503" i="1"/>
  <c r="AK487" i="1"/>
  <c r="AH487" i="1"/>
  <c r="AH471" i="1"/>
  <c r="AK455" i="1"/>
  <c r="AH455" i="1"/>
  <c r="AK439" i="1"/>
  <c r="AH439" i="1"/>
  <c r="AK423" i="1"/>
  <c r="AH423" i="1"/>
  <c r="AK407" i="1"/>
  <c r="AH407" i="1"/>
  <c r="AK399" i="1"/>
  <c r="AH399" i="1"/>
  <c r="AK383" i="1"/>
  <c r="AH383" i="1"/>
  <c r="AK367" i="1"/>
  <c r="AH367" i="1"/>
  <c r="AK351" i="1"/>
  <c r="AH351" i="1"/>
  <c r="AK335" i="1"/>
  <c r="AH335" i="1"/>
  <c r="AK319" i="1"/>
  <c r="AH319" i="1"/>
  <c r="AK303" i="1"/>
  <c r="AH303" i="1"/>
  <c r="AH287" i="1"/>
  <c r="AK271" i="1"/>
  <c r="AH271" i="1"/>
  <c r="AK255" i="1"/>
  <c r="AH255" i="1"/>
  <c r="AK247" i="1"/>
  <c r="AH247" i="1"/>
  <c r="AK231" i="1"/>
  <c r="AH231" i="1"/>
  <c r="AK215" i="1"/>
  <c r="AH215" i="1"/>
  <c r="AK199" i="1"/>
  <c r="AH199" i="1"/>
  <c r="AK183" i="1"/>
  <c r="AH183" i="1"/>
  <c r="AK159" i="1"/>
  <c r="AH159" i="1"/>
  <c r="AK71" i="1"/>
  <c r="AH71" i="1"/>
  <c r="AK758" i="1"/>
  <c r="AH758" i="1"/>
  <c r="AK750" i="1"/>
  <c r="AH750" i="1"/>
  <c r="AK742" i="1"/>
  <c r="AH742" i="1"/>
  <c r="AK734" i="1"/>
  <c r="AH734" i="1"/>
  <c r="AK726" i="1"/>
  <c r="AH726" i="1"/>
  <c r="AK718" i="1"/>
  <c r="AH718" i="1"/>
  <c r="AK710" i="1"/>
  <c r="AH710" i="1"/>
  <c r="AK702" i="1"/>
  <c r="AH702" i="1"/>
  <c r="AK694" i="1"/>
  <c r="AH694" i="1"/>
  <c r="AK686" i="1"/>
  <c r="AH686" i="1"/>
  <c r="AK678" i="1"/>
  <c r="AH678" i="1"/>
  <c r="AK670" i="1"/>
  <c r="AH670" i="1"/>
  <c r="AK662" i="1"/>
  <c r="AH662" i="1"/>
  <c r="AK654" i="1"/>
  <c r="AH654" i="1"/>
  <c r="AK646" i="1"/>
  <c r="AH646" i="1"/>
  <c r="AK638" i="1"/>
  <c r="AH638" i="1"/>
  <c r="AK630" i="1"/>
  <c r="AH630" i="1"/>
  <c r="AK622" i="1"/>
  <c r="AH622" i="1"/>
  <c r="AH614" i="1"/>
  <c r="AK606" i="1"/>
  <c r="AH606" i="1"/>
  <c r="AK598" i="1"/>
  <c r="AH598" i="1"/>
  <c r="AK590" i="1"/>
  <c r="AH590" i="1"/>
  <c r="AK582" i="1"/>
  <c r="AH582" i="1"/>
  <c r="AK574" i="1"/>
  <c r="AH574" i="1"/>
  <c r="AK566" i="1"/>
  <c r="AH566" i="1"/>
  <c r="AK558" i="1"/>
  <c r="AH558" i="1"/>
  <c r="AK550" i="1"/>
  <c r="AH550" i="1"/>
  <c r="AK542" i="1"/>
  <c r="AH542" i="1"/>
  <c r="AH534" i="1"/>
  <c r="AK526" i="1"/>
  <c r="AH526" i="1"/>
  <c r="AK518" i="1"/>
  <c r="AH518" i="1"/>
  <c r="AK510" i="1"/>
  <c r="AH510" i="1"/>
  <c r="AK502" i="1"/>
  <c r="AH502" i="1"/>
  <c r="AK494" i="1"/>
  <c r="AH494" i="1"/>
  <c r="AK486" i="1"/>
  <c r="AH486" i="1"/>
  <c r="AK478" i="1"/>
  <c r="AH478" i="1"/>
  <c r="AK458" i="1"/>
  <c r="AH458" i="1"/>
  <c r="AK752" i="1"/>
  <c r="AH752" i="1"/>
  <c r="AK744" i="1"/>
  <c r="AH744" i="1"/>
  <c r="AK728" i="1"/>
  <c r="AH728" i="1"/>
  <c r="AK712" i="1"/>
  <c r="AH712" i="1"/>
  <c r="AK704" i="1"/>
  <c r="AH704" i="1"/>
  <c r="AK688" i="1"/>
  <c r="AH688" i="1"/>
  <c r="AK680" i="1"/>
  <c r="AH680" i="1"/>
  <c r="AK672" i="1"/>
  <c r="AH672" i="1"/>
  <c r="AK664" i="1"/>
  <c r="AH664" i="1"/>
  <c r="AK656" i="1"/>
  <c r="AH656" i="1"/>
  <c r="AK648" i="1"/>
  <c r="AH648" i="1"/>
  <c r="AK640" i="1"/>
  <c r="AH640" i="1"/>
  <c r="AK632" i="1"/>
  <c r="AH632" i="1"/>
  <c r="AK624" i="1"/>
  <c r="AH624" i="1"/>
  <c r="AK616" i="1"/>
  <c r="AH616" i="1"/>
  <c r="AK608" i="1"/>
  <c r="AH608" i="1"/>
  <c r="AK600" i="1"/>
  <c r="AH600" i="1"/>
  <c r="AK584" i="1"/>
  <c r="AH584" i="1"/>
  <c r="AK560" i="1"/>
  <c r="AH560" i="1"/>
  <c r="AK544" i="1"/>
  <c r="AH544" i="1"/>
  <c r="AK536" i="1"/>
  <c r="AH536" i="1"/>
  <c r="AK520" i="1"/>
  <c r="AH520" i="1"/>
  <c r="AK512" i="1"/>
  <c r="AH512" i="1"/>
  <c r="AK504" i="1"/>
  <c r="AH504" i="1"/>
  <c r="AK488" i="1"/>
  <c r="AH488" i="1"/>
  <c r="AK480" i="1"/>
  <c r="AH480" i="1"/>
  <c r="AK464" i="1"/>
  <c r="AH464" i="1"/>
  <c r="AK440" i="1"/>
  <c r="AH440" i="1"/>
  <c r="AK432" i="1"/>
  <c r="AH432" i="1"/>
  <c r="AK424" i="1"/>
  <c r="AH424" i="1"/>
  <c r="AK416" i="1"/>
  <c r="AH416" i="1"/>
  <c r="AK408" i="1"/>
  <c r="AH408" i="1"/>
  <c r="AK400" i="1"/>
  <c r="AH400" i="1"/>
  <c r="AK392" i="1"/>
  <c r="AH392" i="1"/>
  <c r="AK384" i="1"/>
  <c r="AH384" i="1"/>
  <c r="AK376" i="1"/>
  <c r="AH376" i="1"/>
  <c r="AK328" i="1"/>
  <c r="AH328" i="1"/>
  <c r="AK320" i="1"/>
  <c r="AH320" i="1"/>
  <c r="AK312" i="1"/>
  <c r="AH312" i="1"/>
  <c r="AK304" i="1"/>
  <c r="AH304" i="1"/>
  <c r="AK296" i="1"/>
  <c r="AH296" i="1"/>
  <c r="AK288" i="1"/>
  <c r="AH288" i="1"/>
  <c r="AK280" i="1"/>
  <c r="AH280" i="1"/>
  <c r="AK272" i="1"/>
  <c r="AH272" i="1"/>
  <c r="AK248" i="1"/>
  <c r="AH248" i="1"/>
  <c r="AK240" i="1"/>
  <c r="AH240" i="1"/>
  <c r="AK232" i="1"/>
  <c r="AH232" i="1"/>
  <c r="AK224" i="1"/>
  <c r="AH224" i="1"/>
  <c r="AK216" i="1"/>
  <c r="AH216" i="1"/>
  <c r="AK208" i="1"/>
  <c r="AH208" i="1"/>
  <c r="AK184" i="1"/>
  <c r="AH184" i="1"/>
  <c r="AK176" i="1"/>
  <c r="AH176" i="1"/>
  <c r="AK168" i="1"/>
  <c r="AH168" i="1"/>
  <c r="AK160" i="1"/>
  <c r="AH160" i="1"/>
  <c r="AK152" i="1"/>
  <c r="AH152" i="1"/>
  <c r="AK136" i="1"/>
  <c r="AH136" i="1"/>
  <c r="AK128" i="1"/>
  <c r="AH128" i="1"/>
  <c r="AK942" i="1"/>
  <c r="AH942" i="1"/>
  <c r="AK934" i="1"/>
  <c r="AH934" i="1"/>
  <c r="AK926" i="1"/>
  <c r="AH926" i="1"/>
  <c r="AK918" i="1"/>
  <c r="AH918" i="1"/>
  <c r="AK910" i="1"/>
  <c r="AH910" i="1"/>
  <c r="AK902" i="1"/>
  <c r="AH902" i="1"/>
  <c r="AK894" i="1"/>
  <c r="AH894" i="1"/>
  <c r="AK886" i="1"/>
  <c r="AH886" i="1"/>
  <c r="AK878" i="1"/>
  <c r="AH878" i="1"/>
  <c r="AK870" i="1"/>
  <c r="AH870" i="1"/>
  <c r="AK862" i="1"/>
  <c r="AH862" i="1"/>
  <c r="AK846" i="1"/>
  <c r="AH846" i="1"/>
  <c r="AK838" i="1"/>
  <c r="AH838" i="1"/>
  <c r="AK830" i="1"/>
  <c r="AH830" i="1"/>
  <c r="AK822" i="1"/>
  <c r="AH822" i="1"/>
  <c r="AK814" i="1"/>
  <c r="AH814" i="1"/>
  <c r="AK806" i="1"/>
  <c r="AH806" i="1"/>
  <c r="AK798" i="1"/>
  <c r="AH798" i="1"/>
  <c r="AK790" i="1"/>
  <c r="AH790" i="1"/>
  <c r="AK782" i="1"/>
  <c r="AH782" i="1"/>
  <c r="AK774" i="1"/>
  <c r="AH774" i="1"/>
  <c r="AK766" i="1"/>
  <c r="AH766" i="1"/>
  <c r="AK1079" i="1"/>
  <c r="AH1079" i="1"/>
  <c r="AK1063" i="1"/>
  <c r="AH1063" i="1"/>
  <c r="AK1055" i="1"/>
  <c r="AH1055" i="1"/>
  <c r="AK1047" i="1"/>
  <c r="AH1047" i="1"/>
  <c r="AK1039" i="1"/>
  <c r="AH1039" i="1"/>
  <c r="AK1031" i="1"/>
  <c r="AH1031" i="1"/>
  <c r="AK1023" i="1"/>
  <c r="AH1023" i="1"/>
  <c r="AK1015" i="1"/>
  <c r="AH1015" i="1"/>
  <c r="AK999" i="1"/>
  <c r="AH999" i="1"/>
  <c r="AK983" i="1"/>
  <c r="AH983" i="1"/>
  <c r="AK975" i="1"/>
  <c r="AH975" i="1"/>
  <c r="AK967" i="1"/>
  <c r="AH967" i="1"/>
  <c r="AK959" i="1"/>
  <c r="AH959" i="1"/>
  <c r="AK951" i="1"/>
  <c r="AH951" i="1"/>
  <c r="AH39" i="1"/>
  <c r="AH31" i="1"/>
  <c r="AH23" i="1"/>
  <c r="AH58" i="1"/>
  <c r="AH50" i="1"/>
  <c r="AH42" i="1"/>
  <c r="AH75" i="1"/>
  <c r="AH67" i="1"/>
  <c r="AH96" i="1"/>
  <c r="AH85" i="1"/>
  <c r="AH112" i="1"/>
  <c r="AH140" i="1"/>
  <c r="AH144" i="1"/>
  <c r="AH178" i="1"/>
  <c r="AH194" i="1"/>
  <c r="AH214" i="1"/>
  <c r="AH256" i="1"/>
  <c r="AH289" i="1"/>
  <c r="AH310" i="1"/>
  <c r="AH350" i="1"/>
  <c r="AH381" i="1"/>
  <c r="AH456" i="1"/>
  <c r="AH653" i="1"/>
  <c r="AH772" i="1"/>
  <c r="AH825" i="1"/>
  <c r="AH891" i="1"/>
  <c r="AH958" i="1"/>
  <c r="AH1014" i="1"/>
  <c r="AK1086" i="1"/>
  <c r="AH1086" i="1"/>
  <c r="AK1078" i="1"/>
  <c r="AH1078" i="1"/>
  <c r="AK1070" i="1"/>
  <c r="AH1070" i="1"/>
  <c r="AK1054" i="1"/>
  <c r="AH1054" i="1"/>
  <c r="AK1046" i="1"/>
  <c r="AH1046" i="1"/>
  <c r="AK1030" i="1"/>
  <c r="AH1030" i="1"/>
  <c r="AK1022" i="1"/>
  <c r="AH1022" i="1"/>
  <c r="AK1006" i="1"/>
  <c r="AH1006" i="1"/>
  <c r="AK998" i="1"/>
  <c r="AH998" i="1"/>
  <c r="AK990" i="1"/>
  <c r="AH990" i="1"/>
  <c r="AK974" i="1"/>
  <c r="AH974" i="1"/>
  <c r="AK966" i="1"/>
  <c r="AH966" i="1"/>
  <c r="AK950" i="1"/>
  <c r="AH950" i="1"/>
  <c r="AH38" i="1"/>
  <c r="AH30" i="1"/>
  <c r="AH22" i="1"/>
  <c r="AH57" i="1"/>
  <c r="AH49" i="1"/>
  <c r="AH41" i="1"/>
  <c r="AH74" i="1"/>
  <c r="AH66" i="1"/>
  <c r="AH84" i="1"/>
  <c r="AH139" i="1"/>
  <c r="AH166" i="1"/>
  <c r="AH150" i="1"/>
  <c r="AH173" i="1"/>
  <c r="AH192" i="1"/>
  <c r="AH213" i="1"/>
  <c r="AH234" i="1"/>
  <c r="AH254" i="1"/>
  <c r="AH270" i="1"/>
  <c r="AH308" i="1"/>
  <c r="AH368" i="1"/>
  <c r="AH421" i="1"/>
  <c r="AH528" i="1"/>
  <c r="AH592" i="1"/>
  <c r="AH770" i="1"/>
  <c r="AH823" i="1"/>
  <c r="AH889" i="1"/>
  <c r="AH956" i="1"/>
  <c r="AH1012" i="1"/>
  <c r="AK470" i="1"/>
  <c r="AH470" i="1"/>
  <c r="AK462" i="1"/>
  <c r="AH462" i="1"/>
  <c r="AK454" i="1"/>
  <c r="AH454" i="1"/>
  <c r="AK446" i="1"/>
  <c r="AH446" i="1"/>
  <c r="AK438" i="1"/>
  <c r="AH438" i="1"/>
  <c r="AK430" i="1"/>
  <c r="AH430" i="1"/>
  <c r="AK422" i="1"/>
  <c r="AH422" i="1"/>
  <c r="AK414" i="1"/>
  <c r="AH414" i="1"/>
  <c r="AK390" i="1"/>
  <c r="AH390" i="1"/>
  <c r="AK382" i="1"/>
  <c r="AH382" i="1"/>
  <c r="AK374" i="1"/>
  <c r="AH374" i="1"/>
  <c r="AK366" i="1"/>
  <c r="AH366" i="1"/>
  <c r="AK358" i="1"/>
  <c r="AH358" i="1"/>
  <c r="AK342" i="1"/>
  <c r="AH342" i="1"/>
  <c r="AK334" i="1"/>
  <c r="AH334" i="1"/>
  <c r="AK302" i="1"/>
  <c r="AH302" i="1"/>
  <c r="AK294" i="1"/>
  <c r="AH294" i="1"/>
  <c r="AK246" i="1"/>
  <c r="AH246" i="1"/>
  <c r="AK238" i="1"/>
  <c r="AH238" i="1"/>
  <c r="AK198" i="1"/>
  <c r="AH198" i="1"/>
  <c r="AK190" i="1"/>
  <c r="AH190" i="1"/>
  <c r="AK182" i="1"/>
  <c r="AH182" i="1"/>
  <c r="AK174" i="1"/>
  <c r="AH174" i="1"/>
  <c r="AK118" i="1"/>
  <c r="AH118" i="1"/>
  <c r="AK110" i="1"/>
  <c r="AH110" i="1"/>
  <c r="AK102" i="1"/>
  <c r="AH102" i="1"/>
  <c r="AK86" i="1"/>
  <c r="AH86" i="1"/>
  <c r="AK940" i="1"/>
  <c r="AH940" i="1"/>
  <c r="AK932" i="1"/>
  <c r="AH932" i="1"/>
  <c r="AK924" i="1"/>
  <c r="AH924" i="1"/>
  <c r="AK916" i="1"/>
  <c r="AH916" i="1"/>
  <c r="AK908" i="1"/>
  <c r="AH908" i="1"/>
  <c r="AK900" i="1"/>
  <c r="AH900" i="1"/>
  <c r="AK892" i="1"/>
  <c r="AH892" i="1"/>
  <c r="AK884" i="1"/>
  <c r="AH884" i="1"/>
  <c r="AK876" i="1"/>
  <c r="AH876" i="1"/>
  <c r="AK868" i="1"/>
  <c r="AH868" i="1"/>
  <c r="AK860" i="1"/>
  <c r="AH860" i="1"/>
  <c r="AK844" i="1"/>
  <c r="AH844" i="1"/>
  <c r="AK836" i="1"/>
  <c r="AH836" i="1"/>
  <c r="AK828" i="1"/>
  <c r="AH828" i="1"/>
  <c r="AK820" i="1"/>
  <c r="AH820" i="1"/>
  <c r="AK812" i="1"/>
  <c r="AH812" i="1"/>
  <c r="AK804" i="1"/>
  <c r="AH804" i="1"/>
  <c r="AK788" i="1"/>
  <c r="AH788" i="1"/>
  <c r="AK764" i="1"/>
  <c r="AH764" i="1"/>
  <c r="AK1061" i="1"/>
  <c r="AH1061" i="1"/>
  <c r="AK1053" i="1"/>
  <c r="AH1053" i="1"/>
  <c r="AK1045" i="1"/>
  <c r="AH1045" i="1"/>
  <c r="AK1037" i="1"/>
  <c r="AH1037" i="1"/>
  <c r="AK1029" i="1"/>
  <c r="AH1029" i="1"/>
  <c r="AK1021" i="1"/>
  <c r="AH1021" i="1"/>
  <c r="AK1013" i="1"/>
  <c r="AH1013" i="1"/>
  <c r="AK997" i="1"/>
  <c r="AH997" i="1"/>
  <c r="AI989" i="1"/>
  <c r="AH989" i="1"/>
  <c r="AK981" i="1"/>
  <c r="AH981" i="1"/>
  <c r="AK973" i="1"/>
  <c r="AH973" i="1"/>
  <c r="AK965" i="1"/>
  <c r="AH965" i="1"/>
  <c r="AK957" i="1"/>
  <c r="AH957" i="1"/>
  <c r="AK949" i="1"/>
  <c r="AH949" i="1"/>
  <c r="AH37" i="1"/>
  <c r="AH29" i="1"/>
  <c r="AH21" i="1"/>
  <c r="AH73" i="1"/>
  <c r="AH65" i="1"/>
  <c r="AH94" i="1"/>
  <c r="AH123" i="1"/>
  <c r="AH107" i="1"/>
  <c r="AH162" i="1"/>
  <c r="AH146" i="1"/>
  <c r="AH172" i="1"/>
  <c r="AH205" i="1"/>
  <c r="AH233" i="1"/>
  <c r="AH269" i="1"/>
  <c r="AH305" i="1"/>
  <c r="AH326" i="1"/>
  <c r="AH362" i="1"/>
  <c r="AH373" i="1"/>
  <c r="AH450" i="1"/>
  <c r="AH736" i="1"/>
  <c r="AH796" i="1"/>
  <c r="AH854" i="1"/>
  <c r="AH919" i="1"/>
  <c r="AH984" i="1"/>
  <c r="AH1038" i="1"/>
  <c r="AK645" i="1"/>
  <c r="AH645" i="1"/>
  <c r="AK629" i="1"/>
  <c r="AH629" i="1"/>
  <c r="AK621" i="1"/>
  <c r="AH621" i="1"/>
  <c r="AK613" i="1"/>
  <c r="AH613" i="1"/>
  <c r="AK605" i="1"/>
  <c r="AH605" i="1"/>
  <c r="AK597" i="1"/>
  <c r="AH597" i="1"/>
  <c r="AK589" i="1"/>
  <c r="AH589" i="1"/>
  <c r="AK581" i="1"/>
  <c r="AH581" i="1"/>
  <c r="AK573" i="1"/>
  <c r="AH573" i="1"/>
  <c r="AK565" i="1"/>
  <c r="AH565" i="1"/>
  <c r="AK557" i="1"/>
  <c r="AH557" i="1"/>
  <c r="AK549" i="1"/>
  <c r="AH549" i="1"/>
  <c r="AK533" i="1"/>
  <c r="AH533" i="1"/>
  <c r="AK525" i="1"/>
  <c r="AH525" i="1"/>
  <c r="AK517" i="1"/>
  <c r="AH517" i="1"/>
  <c r="AK509" i="1"/>
  <c r="AH509" i="1"/>
  <c r="AK501" i="1"/>
  <c r="AH501" i="1"/>
  <c r="AK493" i="1"/>
  <c r="AH493" i="1"/>
  <c r="AK485" i="1"/>
  <c r="AH485" i="1"/>
  <c r="AK477" i="1"/>
  <c r="AH477" i="1"/>
  <c r="AK469" i="1"/>
  <c r="AH469" i="1"/>
  <c r="AK461" i="1"/>
  <c r="AH461" i="1"/>
  <c r="AK453" i="1"/>
  <c r="AH453" i="1"/>
  <c r="AK445" i="1"/>
  <c r="AH445" i="1"/>
  <c r="AK437" i="1"/>
  <c r="AH437" i="1"/>
  <c r="AJ429" i="1"/>
  <c r="AH429" i="1"/>
  <c r="AK413" i="1"/>
  <c r="AH413" i="1"/>
  <c r="AK405" i="1"/>
  <c r="AH405" i="1"/>
  <c r="AK397" i="1"/>
  <c r="AH397" i="1"/>
  <c r="AK365" i="1"/>
  <c r="AH365" i="1"/>
  <c r="AK357" i="1"/>
  <c r="AH357" i="1"/>
  <c r="AK349" i="1"/>
  <c r="AH349" i="1"/>
  <c r="AK341" i="1"/>
  <c r="AH341" i="1"/>
  <c r="AK333" i="1"/>
  <c r="AH333" i="1"/>
  <c r="AK325" i="1"/>
  <c r="AH325" i="1"/>
  <c r="AK317" i="1"/>
  <c r="AH317" i="1"/>
  <c r="AK309" i="1"/>
  <c r="AH309" i="1"/>
  <c r="AK301" i="1"/>
  <c r="AH301" i="1"/>
  <c r="AK293" i="1"/>
  <c r="AH293" i="1"/>
  <c r="AK285" i="1"/>
  <c r="AH285" i="1"/>
  <c r="AK277" i="1"/>
  <c r="AH277" i="1"/>
  <c r="AK261" i="1"/>
  <c r="AH261" i="1"/>
  <c r="AK253" i="1"/>
  <c r="AH253" i="1"/>
  <c r="AK245" i="1"/>
  <c r="AH245" i="1"/>
  <c r="AK237" i="1"/>
  <c r="AH237" i="1"/>
  <c r="AK197" i="1"/>
  <c r="AH197" i="1"/>
  <c r="AK189" i="1"/>
  <c r="AH189" i="1"/>
  <c r="AK165" i="1"/>
  <c r="AH165" i="1"/>
  <c r="AK157" i="1"/>
  <c r="AH157" i="1"/>
  <c r="AK149" i="1"/>
  <c r="AH149" i="1"/>
  <c r="AK141" i="1"/>
  <c r="AH141" i="1"/>
  <c r="AK133" i="1"/>
  <c r="AH133" i="1"/>
  <c r="AK125" i="1"/>
  <c r="AH125" i="1"/>
  <c r="AK117" i="1"/>
  <c r="AH117" i="1"/>
  <c r="AK109" i="1"/>
  <c r="AH109" i="1"/>
  <c r="AK101" i="1"/>
  <c r="AH101" i="1"/>
  <c r="AK939" i="1"/>
  <c r="AH939" i="1"/>
  <c r="AK923" i="1"/>
  <c r="AH923" i="1"/>
  <c r="AK915" i="1"/>
  <c r="AH915" i="1"/>
  <c r="AK907" i="1"/>
  <c r="AH907" i="1"/>
  <c r="AK899" i="1"/>
  <c r="AH899" i="1"/>
  <c r="AK875" i="1"/>
  <c r="AH875" i="1"/>
  <c r="AK859" i="1"/>
  <c r="AH859" i="1"/>
  <c r="AK851" i="1"/>
  <c r="AH851" i="1"/>
  <c r="AK843" i="1"/>
  <c r="AH843" i="1"/>
  <c r="AK835" i="1"/>
  <c r="AH835" i="1"/>
  <c r="AK827" i="1"/>
  <c r="AH827" i="1"/>
  <c r="AK819" i="1"/>
  <c r="AH819" i="1"/>
  <c r="AK811" i="1"/>
  <c r="AH811" i="1"/>
  <c r="AK795" i="1"/>
  <c r="AH795" i="1"/>
  <c r="AK787" i="1"/>
  <c r="AH787" i="1"/>
  <c r="AK779" i="1"/>
  <c r="AH779" i="1"/>
  <c r="AK771" i="1"/>
  <c r="AH771" i="1"/>
  <c r="AK763" i="1"/>
  <c r="AH763" i="1"/>
  <c r="AK1084" i="1"/>
  <c r="AH1084" i="1"/>
  <c r="AK1076" i="1"/>
  <c r="AH1076" i="1"/>
  <c r="AK1052" i="1"/>
  <c r="AH1052" i="1"/>
  <c r="AK1044" i="1"/>
  <c r="AH1044" i="1"/>
  <c r="AK1028" i="1"/>
  <c r="AH1028" i="1"/>
  <c r="AK1020" i="1"/>
  <c r="AH1020" i="1"/>
  <c r="AK1004" i="1"/>
  <c r="AH1004" i="1"/>
  <c r="AK996" i="1"/>
  <c r="AH996" i="1"/>
  <c r="AK988" i="1"/>
  <c r="AH988" i="1"/>
  <c r="AK980" i="1"/>
  <c r="AH980" i="1"/>
  <c r="AK972" i="1"/>
  <c r="AH972" i="1"/>
  <c r="AK964" i="1"/>
  <c r="AH964" i="1"/>
  <c r="AK948" i="1"/>
  <c r="AH948" i="1"/>
  <c r="AI2" i="1"/>
  <c r="AH55" i="1"/>
  <c r="AH47" i="1"/>
  <c r="AH80" i="1"/>
  <c r="AH72" i="1"/>
  <c r="AH64" i="1"/>
  <c r="AH93" i="1"/>
  <c r="AH122" i="1"/>
  <c r="AH106" i="1"/>
  <c r="AH134" i="1"/>
  <c r="AH161" i="1"/>
  <c r="AH145" i="1"/>
  <c r="AH170" i="1"/>
  <c r="AH229" i="1"/>
  <c r="AH206" i="1"/>
  <c r="AH286" i="1"/>
  <c r="AH300" i="1"/>
  <c r="AH324" i="1"/>
  <c r="AH346" i="1"/>
  <c r="AH360" i="1"/>
  <c r="AH448" i="1"/>
  <c r="AH484" i="1"/>
  <c r="AH576" i="1"/>
  <c r="AH794" i="1"/>
  <c r="AH852" i="1"/>
  <c r="AH982" i="1"/>
  <c r="AH1036" i="1"/>
  <c r="AK652" i="1"/>
  <c r="AH652" i="1"/>
  <c r="AK644" i="1"/>
  <c r="AH644" i="1"/>
  <c r="AK636" i="1"/>
  <c r="AH636" i="1"/>
  <c r="AK620" i="1"/>
  <c r="AH620" i="1"/>
  <c r="AK612" i="1"/>
  <c r="AH612" i="1"/>
  <c r="AK604" i="1"/>
  <c r="AH604" i="1"/>
  <c r="AK596" i="1"/>
  <c r="AH596" i="1"/>
  <c r="AK588" i="1"/>
  <c r="AH588" i="1"/>
  <c r="AK580" i="1"/>
  <c r="AH580" i="1"/>
  <c r="AK572" i="1"/>
  <c r="AH572" i="1"/>
  <c r="AK564" i="1"/>
  <c r="AH564" i="1"/>
  <c r="AK556" i="1"/>
  <c r="AH556" i="1"/>
  <c r="AK548" i="1"/>
  <c r="AH548" i="1"/>
  <c r="AK540" i="1"/>
  <c r="AH540" i="1"/>
  <c r="AK532" i="1"/>
  <c r="AH532" i="1"/>
  <c r="AK524" i="1"/>
  <c r="AH524" i="1"/>
  <c r="AK508" i="1"/>
  <c r="AH508" i="1"/>
  <c r="AK500" i="1"/>
  <c r="AH500" i="1"/>
  <c r="AK492" i="1"/>
  <c r="AH492" i="1"/>
  <c r="AK476" i="1"/>
  <c r="AH476" i="1"/>
  <c r="AK468" i="1"/>
  <c r="AH468" i="1"/>
  <c r="AK460" i="1"/>
  <c r="AH460" i="1"/>
  <c r="AK444" i="1"/>
  <c r="AH444" i="1"/>
  <c r="AK436" i="1"/>
  <c r="AH436" i="1"/>
  <c r="AK428" i="1"/>
  <c r="AH428" i="1"/>
  <c r="AK420" i="1"/>
  <c r="AH420" i="1"/>
  <c r="AK412" i="1"/>
  <c r="AH412" i="1"/>
  <c r="AK388" i="1"/>
  <c r="AH388" i="1"/>
  <c r="AK380" i="1"/>
  <c r="AH380" i="1"/>
  <c r="AK372" i="1"/>
  <c r="AH372" i="1"/>
  <c r="AK364" i="1"/>
  <c r="AH364" i="1"/>
  <c r="AK356" i="1"/>
  <c r="AH356" i="1"/>
  <c r="AK348" i="1"/>
  <c r="AH348" i="1"/>
  <c r="AK340" i="1"/>
  <c r="AH340" i="1"/>
  <c r="AK332" i="1"/>
  <c r="AH332" i="1"/>
  <c r="AK268" i="1"/>
  <c r="AH268" i="1"/>
  <c r="AK260" i="1"/>
  <c r="AH260" i="1"/>
  <c r="AK252" i="1"/>
  <c r="AH252" i="1"/>
  <c r="AK244" i="1"/>
  <c r="AH244" i="1"/>
  <c r="AK236" i="1"/>
  <c r="AH236" i="1"/>
  <c r="AK228" i="1"/>
  <c r="AH228" i="1"/>
  <c r="AK220" i="1"/>
  <c r="AH220" i="1"/>
  <c r="AK212" i="1"/>
  <c r="AH212" i="1"/>
  <c r="AK204" i="1"/>
  <c r="AH204" i="1"/>
  <c r="AK196" i="1"/>
  <c r="AH196" i="1"/>
  <c r="AK188" i="1"/>
  <c r="AH188" i="1"/>
  <c r="AK164" i="1"/>
  <c r="AH164" i="1"/>
  <c r="AK156" i="1"/>
  <c r="AH156" i="1"/>
  <c r="AK148" i="1"/>
  <c r="AH148" i="1"/>
  <c r="AK116" i="1"/>
  <c r="AH116" i="1"/>
  <c r="AK108" i="1"/>
  <c r="AH108" i="1"/>
  <c r="AK100" i="1"/>
  <c r="AH100" i="1"/>
  <c r="AK938" i="1"/>
  <c r="AH938" i="1"/>
  <c r="AK930" i="1"/>
  <c r="AH930" i="1"/>
  <c r="AK922" i="1"/>
  <c r="AH922" i="1"/>
  <c r="AK914" i="1"/>
  <c r="AH914" i="1"/>
  <c r="AK906" i="1"/>
  <c r="AH906" i="1"/>
  <c r="AK898" i="1"/>
  <c r="AH898" i="1"/>
  <c r="AK890" i="1"/>
  <c r="AH890" i="1"/>
  <c r="AK882" i="1"/>
  <c r="AH882" i="1"/>
  <c r="AK874" i="1"/>
  <c r="AH874" i="1"/>
  <c r="AK866" i="1"/>
  <c r="AH866" i="1"/>
  <c r="AK858" i="1"/>
  <c r="AH858" i="1"/>
  <c r="AK850" i="1"/>
  <c r="AH850" i="1"/>
  <c r="AK842" i="1"/>
  <c r="AH842" i="1"/>
  <c r="AK834" i="1"/>
  <c r="AH834" i="1"/>
  <c r="AK826" i="1"/>
  <c r="AH826" i="1"/>
  <c r="AK818" i="1"/>
  <c r="AH818" i="1"/>
  <c r="AK810" i="1"/>
  <c r="AH810" i="1"/>
  <c r="AK802" i="1"/>
  <c r="AH802" i="1"/>
  <c r="AK786" i="1"/>
  <c r="AH786" i="1"/>
  <c r="AK778" i="1"/>
  <c r="AH778" i="1"/>
  <c r="AK762" i="1"/>
  <c r="AH762" i="1"/>
  <c r="AK1075" i="1"/>
  <c r="AH1075" i="1"/>
  <c r="AK1067" i="1"/>
  <c r="AH1067" i="1"/>
  <c r="AK1059" i="1"/>
  <c r="AH1059" i="1"/>
  <c r="AK1051" i="1"/>
  <c r="AH1051" i="1"/>
  <c r="AK1043" i="1"/>
  <c r="AH1043" i="1"/>
  <c r="AK1035" i="1"/>
  <c r="AH1035" i="1"/>
  <c r="AK1027" i="1"/>
  <c r="AH1027" i="1"/>
  <c r="AK1019" i="1"/>
  <c r="AH1019" i="1"/>
  <c r="AK1011" i="1"/>
  <c r="AH1011" i="1"/>
  <c r="AK1003" i="1"/>
  <c r="AH1003" i="1"/>
  <c r="AK995" i="1"/>
  <c r="AH995" i="1"/>
  <c r="AK987" i="1"/>
  <c r="AH987" i="1"/>
  <c r="AK979" i="1"/>
  <c r="AH979" i="1"/>
  <c r="AK971" i="1"/>
  <c r="AH971" i="1"/>
  <c r="AK963" i="1"/>
  <c r="AH963" i="1"/>
  <c r="AK955" i="1"/>
  <c r="AH955" i="1"/>
  <c r="AK947" i="1"/>
  <c r="AH947" i="1"/>
  <c r="AH35" i="1"/>
  <c r="AH27" i="1"/>
  <c r="AH62" i="1"/>
  <c r="AH54" i="1"/>
  <c r="AH46" i="1"/>
  <c r="AH81" i="1"/>
  <c r="AH92" i="1"/>
  <c r="AH120" i="1"/>
  <c r="AH104" i="1"/>
  <c r="AH132" i="1"/>
  <c r="AH186" i="1"/>
  <c r="AH203" i="1"/>
  <c r="AH265" i="1"/>
  <c r="AH284" i="1"/>
  <c r="AH344" i="1"/>
  <c r="AH354" i="1"/>
  <c r="AH406" i="1"/>
  <c r="AH472" i="1"/>
  <c r="AH541" i="1"/>
  <c r="AH601" i="1"/>
  <c r="AH720" i="1"/>
  <c r="AH780" i="1"/>
  <c r="AH927" i="1"/>
  <c r="AH1007" i="1"/>
  <c r="AH1062" i="1"/>
  <c r="AK179" i="1"/>
  <c r="AH179" i="1"/>
  <c r="AK171" i="1"/>
  <c r="AH171" i="1"/>
  <c r="AK163" i="1"/>
  <c r="AH163" i="1"/>
  <c r="AK155" i="1"/>
  <c r="AH155" i="1"/>
  <c r="AK147" i="1"/>
  <c r="AH147" i="1"/>
  <c r="AK83" i="1"/>
  <c r="AH83" i="1"/>
  <c r="AK937" i="1"/>
  <c r="AH937" i="1"/>
  <c r="AK921" i="1"/>
  <c r="AH921" i="1"/>
  <c r="AK913" i="1"/>
  <c r="AH913" i="1"/>
  <c r="AK905" i="1"/>
  <c r="AH905" i="1"/>
  <c r="AK897" i="1"/>
  <c r="AH897" i="1"/>
  <c r="AK873" i="1"/>
  <c r="AH873" i="1"/>
  <c r="AK857" i="1"/>
  <c r="AH857" i="1"/>
  <c r="AK849" i="1"/>
  <c r="AH849" i="1"/>
  <c r="AK841" i="1"/>
  <c r="AH841" i="1"/>
  <c r="AK833" i="1"/>
  <c r="AH833" i="1"/>
  <c r="AK809" i="1"/>
  <c r="AH809" i="1"/>
  <c r="AK793" i="1"/>
  <c r="AH793" i="1"/>
  <c r="AK785" i="1"/>
  <c r="AH785" i="1"/>
  <c r="AK777" i="1"/>
  <c r="AH777" i="1"/>
  <c r="AK769" i="1"/>
  <c r="AH769" i="1"/>
  <c r="AK761" i="1"/>
  <c r="AH761" i="1"/>
  <c r="AK1074" i="1"/>
  <c r="AH1074" i="1"/>
  <c r="AK1066" i="1"/>
  <c r="AH1066" i="1"/>
  <c r="AK1058" i="1"/>
  <c r="AH1058" i="1"/>
  <c r="AK1050" i="1"/>
  <c r="AH1050" i="1"/>
  <c r="AK1042" i="1"/>
  <c r="AH1042" i="1"/>
  <c r="AK1034" i="1"/>
  <c r="AH1034" i="1"/>
  <c r="AK1026" i="1"/>
  <c r="AH1026" i="1"/>
  <c r="AK1018" i="1"/>
  <c r="AH1018" i="1"/>
  <c r="AK1010" i="1"/>
  <c r="AH1010" i="1"/>
  <c r="AK1002" i="1"/>
  <c r="AH1002" i="1"/>
  <c r="AK994" i="1"/>
  <c r="AH994" i="1"/>
  <c r="AK986" i="1"/>
  <c r="AH986" i="1"/>
  <c r="AK978" i="1"/>
  <c r="AH978" i="1"/>
  <c r="AK962" i="1"/>
  <c r="AH962" i="1"/>
  <c r="AK954" i="1"/>
  <c r="AH954" i="1"/>
  <c r="AK946" i="1"/>
  <c r="AH946" i="1"/>
  <c r="AH34" i="1"/>
  <c r="AH26" i="1"/>
  <c r="AH61" i="1"/>
  <c r="AH53" i="1"/>
  <c r="AH45" i="1"/>
  <c r="AH78" i="1"/>
  <c r="AH70" i="1"/>
  <c r="AH99" i="1"/>
  <c r="AH91" i="1"/>
  <c r="AH131" i="1"/>
  <c r="AH158" i="1"/>
  <c r="AH185" i="1"/>
  <c r="AH202" i="1"/>
  <c r="AH222" i="1"/>
  <c r="AH264" i="1"/>
  <c r="AH297" i="1"/>
  <c r="AH318" i="1"/>
  <c r="AH352" i="1"/>
  <c r="AH404" i="1"/>
  <c r="AH434" i="1"/>
  <c r="AH516" i="1"/>
  <c r="AH817" i="1"/>
  <c r="AH881" i="1"/>
  <c r="AH945" i="1"/>
  <c r="AH1005" i="1"/>
  <c r="AH1060" i="1"/>
  <c r="AK482" i="1"/>
  <c r="AH482" i="1"/>
  <c r="AK426" i="1"/>
  <c r="AH426" i="1"/>
  <c r="AK418" i="1"/>
  <c r="AH418" i="1"/>
  <c r="AK410" i="1"/>
  <c r="AH410" i="1"/>
  <c r="AK402" i="1"/>
  <c r="AH402" i="1"/>
  <c r="AK394" i="1"/>
  <c r="AH394" i="1"/>
  <c r="AK386" i="1"/>
  <c r="AH386" i="1"/>
  <c r="AK322" i="1"/>
  <c r="AH322" i="1"/>
  <c r="AK314" i="1"/>
  <c r="AH314" i="1"/>
  <c r="AK298" i="1"/>
  <c r="AH298" i="1"/>
  <c r="AK290" i="1"/>
  <c r="AH290" i="1"/>
  <c r="AK282" i="1"/>
  <c r="AH282" i="1"/>
  <c r="AK274" i="1"/>
  <c r="AH274" i="1"/>
  <c r="AK266" i="1"/>
  <c r="AH266" i="1"/>
  <c r="AK258" i="1"/>
  <c r="AH258" i="1"/>
  <c r="AK250" i="1"/>
  <c r="AH250" i="1"/>
  <c r="AK226" i="1"/>
  <c r="AH226" i="1"/>
  <c r="AK218" i="1"/>
  <c r="AH218" i="1"/>
  <c r="AK210" i="1"/>
  <c r="AH210" i="1"/>
  <c r="AK138" i="1"/>
  <c r="AH138" i="1"/>
  <c r="AK130" i="1"/>
  <c r="AH130" i="1"/>
  <c r="AK90" i="1"/>
  <c r="AH90" i="1"/>
  <c r="AK82" i="1"/>
  <c r="AH82" i="1"/>
  <c r="AK944" i="1"/>
  <c r="AH944" i="1"/>
  <c r="AK936" i="1"/>
  <c r="AH936" i="1"/>
  <c r="AK928" i="1"/>
  <c r="AH928" i="1"/>
  <c r="AK920" i="1"/>
  <c r="AH920" i="1"/>
  <c r="AK912" i="1"/>
  <c r="AH912" i="1"/>
  <c r="AK904" i="1"/>
  <c r="AH904" i="1"/>
  <c r="AK896" i="1"/>
  <c r="AH896" i="1"/>
  <c r="AK888" i="1"/>
  <c r="AH888" i="1"/>
  <c r="AK880" i="1"/>
  <c r="AH880" i="1"/>
  <c r="AK872" i="1"/>
  <c r="AH872" i="1"/>
  <c r="AK864" i="1"/>
  <c r="AH864" i="1"/>
  <c r="AK856" i="1"/>
  <c r="AH856" i="1"/>
  <c r="AK848" i="1"/>
  <c r="AH848" i="1"/>
  <c r="AK840" i="1"/>
  <c r="AH840" i="1"/>
  <c r="AK832" i="1"/>
  <c r="AH832" i="1"/>
  <c r="AK824" i="1"/>
  <c r="AH824" i="1"/>
  <c r="AK816" i="1"/>
  <c r="AH816" i="1"/>
  <c r="AK808" i="1"/>
  <c r="AH808" i="1"/>
  <c r="AK792" i="1"/>
  <c r="AH792" i="1"/>
  <c r="AK784" i="1"/>
  <c r="AH784" i="1"/>
  <c r="AK776" i="1"/>
  <c r="AH776" i="1"/>
  <c r="AK768" i="1"/>
  <c r="AH768" i="1"/>
  <c r="AK1081" i="1"/>
  <c r="AH1081" i="1"/>
  <c r="AK1073" i="1"/>
  <c r="AH1073" i="1"/>
  <c r="AK1065" i="1"/>
  <c r="AH1065" i="1"/>
  <c r="AK1057" i="1"/>
  <c r="AH1057" i="1"/>
  <c r="AK1041" i="1"/>
  <c r="AH1041" i="1"/>
  <c r="AK1033" i="1"/>
  <c r="AH1033" i="1"/>
  <c r="AK1025" i="1"/>
  <c r="AH1025" i="1"/>
  <c r="AK1017" i="1"/>
  <c r="AH1017" i="1"/>
  <c r="AK1001" i="1"/>
  <c r="AH1001" i="1"/>
  <c r="AK993" i="1"/>
  <c r="AH993" i="1"/>
  <c r="AK985" i="1"/>
  <c r="AH985" i="1"/>
  <c r="AK977" i="1"/>
  <c r="AH977" i="1"/>
  <c r="AK969" i="1"/>
  <c r="AH969" i="1"/>
  <c r="AK961" i="1"/>
  <c r="AH961" i="1"/>
  <c r="AK953" i="1"/>
  <c r="AH953" i="1"/>
  <c r="AH33" i="1"/>
  <c r="AH60" i="1"/>
  <c r="AH52" i="1"/>
  <c r="AH44" i="1"/>
  <c r="AH77" i="1"/>
  <c r="AH69" i="1"/>
  <c r="AH98" i="1"/>
  <c r="AH88" i="1"/>
  <c r="AH115" i="1"/>
  <c r="AH154" i="1"/>
  <c r="AH181" i="1"/>
  <c r="AH200" i="1"/>
  <c r="AH221" i="1"/>
  <c r="AH242" i="1"/>
  <c r="AH262" i="1"/>
  <c r="AH278" i="1"/>
  <c r="AH292" i="1"/>
  <c r="AH316" i="1"/>
  <c r="AH338" i="1"/>
  <c r="AH389" i="1"/>
  <c r="AH398" i="1"/>
  <c r="AH568" i="1"/>
  <c r="AH628" i="1"/>
  <c r="AH803" i="1"/>
  <c r="AH867" i="1"/>
  <c r="AH931" i="1"/>
  <c r="AH991" i="1"/>
  <c r="AK490" i="1"/>
  <c r="AH490" i="1"/>
  <c r="AK474" i="1"/>
  <c r="AH474" i="1"/>
  <c r="AK466" i="1"/>
  <c r="AH466" i="1"/>
  <c r="AK442" i="1"/>
  <c r="AH442" i="1"/>
  <c r="AK378" i="1"/>
  <c r="AH378" i="1"/>
  <c r="AK753" i="1"/>
  <c r="AH753" i="1"/>
  <c r="AK745" i="1"/>
  <c r="AH745" i="1"/>
  <c r="AK737" i="1"/>
  <c r="AH737" i="1"/>
  <c r="AK729" i="1"/>
  <c r="AH729" i="1"/>
  <c r="AK721" i="1"/>
  <c r="AH721" i="1"/>
  <c r="AK713" i="1"/>
  <c r="AH713" i="1"/>
  <c r="AK705" i="1"/>
  <c r="AH705" i="1"/>
  <c r="AK697" i="1"/>
  <c r="AH697" i="1"/>
  <c r="AK689" i="1"/>
  <c r="AH689" i="1"/>
  <c r="AK681" i="1"/>
  <c r="AH681" i="1"/>
  <c r="AK673" i="1"/>
  <c r="AH673" i="1"/>
  <c r="AK665" i="1"/>
  <c r="AH665" i="1"/>
  <c r="AK657" i="1"/>
  <c r="AH657" i="1"/>
  <c r="AK649" i="1"/>
  <c r="AH649" i="1"/>
  <c r="AK641" i="1"/>
  <c r="AH641" i="1"/>
  <c r="AK633" i="1"/>
  <c r="AH633" i="1"/>
  <c r="AK625" i="1"/>
  <c r="AH625" i="1"/>
  <c r="AK617" i="1"/>
  <c r="AH617" i="1"/>
  <c r="AK609" i="1"/>
  <c r="AH609" i="1"/>
  <c r="AK593" i="1"/>
  <c r="AH593" i="1"/>
  <c r="AK585" i="1"/>
  <c r="AH585" i="1"/>
  <c r="AK577" i="1"/>
  <c r="AH577" i="1"/>
  <c r="AK569" i="1"/>
  <c r="AH569" i="1"/>
  <c r="AK561" i="1"/>
  <c r="AH561" i="1"/>
  <c r="AK553" i="1"/>
  <c r="AH553" i="1"/>
  <c r="AK545" i="1"/>
  <c r="AH545" i="1"/>
  <c r="AK537" i="1"/>
  <c r="AH537" i="1"/>
  <c r="AK529" i="1"/>
  <c r="AH529" i="1"/>
  <c r="AK521" i="1"/>
  <c r="AH521" i="1"/>
  <c r="AK513" i="1"/>
  <c r="AH513" i="1"/>
  <c r="AK505" i="1"/>
  <c r="AH505" i="1"/>
  <c r="AK497" i="1"/>
  <c r="AH497" i="1"/>
  <c r="AK489" i="1"/>
  <c r="AH489" i="1"/>
  <c r="AK481" i="1"/>
  <c r="AH481" i="1"/>
  <c r="AK473" i="1"/>
  <c r="AH473" i="1"/>
  <c r="AK457" i="1"/>
  <c r="AH457" i="1"/>
  <c r="AK449" i="1"/>
  <c r="AH449" i="1"/>
  <c r="AK441" i="1"/>
  <c r="AH441" i="1"/>
  <c r="AK433" i="1"/>
  <c r="AH433" i="1"/>
  <c r="AK425" i="1"/>
  <c r="AH425" i="1"/>
  <c r="AK417" i="1"/>
  <c r="AH417" i="1"/>
  <c r="AK409" i="1"/>
  <c r="AH409" i="1"/>
  <c r="AK401" i="1"/>
  <c r="AH401" i="1"/>
  <c r="AK385" i="1"/>
  <c r="AH385" i="1"/>
  <c r="AK377" i="1"/>
  <c r="AH377" i="1"/>
  <c r="AK369" i="1"/>
  <c r="AH369" i="1"/>
  <c r="AK361" i="1"/>
  <c r="AH361" i="1"/>
  <c r="AK353" i="1"/>
  <c r="AH353" i="1"/>
  <c r="AK345" i="1"/>
  <c r="AH345" i="1"/>
  <c r="AK337" i="1"/>
  <c r="AH337" i="1"/>
  <c r="AK329" i="1"/>
  <c r="AH329" i="1"/>
  <c r="AK321" i="1"/>
  <c r="AH321" i="1"/>
  <c r="AK313" i="1"/>
  <c r="AH313" i="1"/>
  <c r="AK281" i="1"/>
  <c r="AH281" i="1"/>
  <c r="AK273" i="1"/>
  <c r="AH273" i="1"/>
  <c r="AK225" i="1"/>
  <c r="AH225" i="1"/>
  <c r="AK217" i="1"/>
  <c r="AH217" i="1"/>
  <c r="AK209" i="1"/>
  <c r="AH209" i="1"/>
  <c r="AK201" i="1"/>
  <c r="AH201" i="1"/>
  <c r="AK193" i="1"/>
  <c r="AH193" i="1"/>
  <c r="AK177" i="1"/>
  <c r="AH177" i="1"/>
  <c r="AK169" i="1"/>
  <c r="AH169" i="1"/>
  <c r="AK137" i="1"/>
  <c r="AH137" i="1"/>
  <c r="AK129" i="1"/>
  <c r="AH129" i="1"/>
  <c r="AK121" i="1"/>
  <c r="AH121" i="1"/>
  <c r="AK113" i="1"/>
  <c r="AH113" i="1"/>
  <c r="AK105" i="1"/>
  <c r="AH105" i="1"/>
  <c r="AK89" i="1"/>
  <c r="AH89" i="1"/>
  <c r="AK943" i="1"/>
  <c r="AH943" i="1"/>
  <c r="AK935" i="1"/>
  <c r="AH935" i="1"/>
  <c r="AK911" i="1"/>
  <c r="AH911" i="1"/>
  <c r="AK895" i="1"/>
  <c r="AH895" i="1"/>
  <c r="AK887" i="1"/>
  <c r="AH887" i="1"/>
  <c r="AK879" i="1"/>
  <c r="AH879" i="1"/>
  <c r="AK871" i="1"/>
  <c r="AH871" i="1"/>
  <c r="AK855" i="1"/>
  <c r="AH855" i="1"/>
  <c r="AK847" i="1"/>
  <c r="AH847" i="1"/>
  <c r="AK839" i="1"/>
  <c r="AH839" i="1"/>
  <c r="AK831" i="1"/>
  <c r="AH831" i="1"/>
  <c r="AK815" i="1"/>
  <c r="AH815" i="1"/>
  <c r="AK807" i="1"/>
  <c r="AH807" i="1"/>
  <c r="AK799" i="1"/>
  <c r="AH799" i="1"/>
  <c r="AK791" i="1"/>
  <c r="AH791" i="1"/>
  <c r="AK783" i="1"/>
  <c r="AH783" i="1"/>
  <c r="AK775" i="1"/>
  <c r="AH775" i="1"/>
  <c r="AK767" i="1"/>
  <c r="AH767" i="1"/>
  <c r="AK1080" i="1"/>
  <c r="AH1080" i="1"/>
  <c r="AK1072" i="1"/>
  <c r="AH1072" i="1"/>
  <c r="AK1064" i="1"/>
  <c r="AH1064" i="1"/>
  <c r="AK1056" i="1"/>
  <c r="AH1056" i="1"/>
  <c r="AK1048" i="1"/>
  <c r="AH1048" i="1"/>
  <c r="AK1040" i="1"/>
  <c r="AH1040" i="1"/>
  <c r="AK1032" i="1"/>
  <c r="AH1032" i="1"/>
  <c r="AK1024" i="1"/>
  <c r="AH1024" i="1"/>
  <c r="AK1016" i="1"/>
  <c r="AH1016" i="1"/>
  <c r="AK1008" i="1"/>
  <c r="AH1008" i="1"/>
  <c r="AK1000" i="1"/>
  <c r="AH1000" i="1"/>
  <c r="AK992" i="1"/>
  <c r="AH992" i="1"/>
  <c r="AK976" i="1"/>
  <c r="AH976" i="1"/>
  <c r="AK968" i="1"/>
  <c r="AH968" i="1"/>
  <c r="AK960" i="1"/>
  <c r="AH960" i="1"/>
  <c r="AK952" i="1"/>
  <c r="AH952" i="1"/>
  <c r="AH32" i="1"/>
  <c r="AH24" i="1"/>
  <c r="AH59" i="1"/>
  <c r="AH51" i="1"/>
  <c r="AH43" i="1"/>
  <c r="AH76" i="1"/>
  <c r="AH68" i="1"/>
  <c r="AH97" i="1"/>
  <c r="AH114" i="1"/>
  <c r="AH142" i="1"/>
  <c r="AH126" i="1"/>
  <c r="AH153" i="1"/>
  <c r="AH180" i="1"/>
  <c r="AH195" i="1"/>
  <c r="AH241" i="1"/>
  <c r="AH257" i="1"/>
  <c r="AH276" i="1"/>
  <c r="AH336" i="1"/>
  <c r="AH396" i="1"/>
  <c r="AH465" i="1"/>
  <c r="AH801" i="1"/>
  <c r="AH865" i="1"/>
  <c r="AH929" i="1"/>
  <c r="AH1009" i="1"/>
  <c r="AH1083" i="1"/>
  <c r="AB785" i="1"/>
  <c r="AB769" i="1"/>
  <c r="AB761" i="1"/>
  <c r="AB753" i="1"/>
  <c r="AB745" i="1"/>
  <c r="AB649" i="1"/>
  <c r="AB633" i="1"/>
  <c r="AB345" i="1"/>
  <c r="AB337" i="1"/>
  <c r="AB329" i="1"/>
  <c r="AB321" i="1"/>
  <c r="AB313" i="1"/>
  <c r="AB305" i="1"/>
  <c r="AB297" i="1"/>
  <c r="AB289" i="1"/>
  <c r="AB281" i="1"/>
  <c r="AB273" i="1"/>
  <c r="AB265" i="1"/>
  <c r="AB257" i="1"/>
  <c r="AB249" i="1"/>
  <c r="AB241" i="1"/>
  <c r="AB233" i="1"/>
  <c r="AB1082" i="1"/>
  <c r="AB1074" i="1"/>
  <c r="AB1066" i="1"/>
  <c r="AB1058" i="1"/>
  <c r="AB1050" i="1"/>
  <c r="AB1042" i="1"/>
  <c r="AB1034" i="1"/>
  <c r="AB1026" i="1"/>
  <c r="AB1018" i="1"/>
  <c r="AB1010" i="1"/>
  <c r="AB1002" i="1"/>
  <c r="AB994" i="1"/>
  <c r="AB986" i="1"/>
  <c r="AB978" i="1"/>
  <c r="AB970" i="1"/>
  <c r="AB962" i="1"/>
  <c r="AB954" i="1"/>
  <c r="AB946" i="1"/>
  <c r="AB938" i="1"/>
  <c r="AB930" i="1"/>
  <c r="AB922" i="1"/>
  <c r="AB914" i="1"/>
  <c r="AB906" i="1"/>
  <c r="AB898" i="1"/>
  <c r="AB890" i="1"/>
  <c r="AB882" i="1"/>
  <c r="AB874" i="1"/>
  <c r="AB866" i="1"/>
  <c r="AB858" i="1"/>
  <c r="AB850" i="1"/>
  <c r="AB842" i="1"/>
  <c r="AB834" i="1"/>
  <c r="AB826" i="1"/>
  <c r="AB818" i="1"/>
  <c r="AB810" i="1"/>
  <c r="AB802" i="1"/>
  <c r="AB794" i="1"/>
  <c r="AB786" i="1"/>
  <c r="AB778" i="1"/>
  <c r="AB770" i="1"/>
  <c r="AB762" i="1"/>
  <c r="AB754" i="1"/>
  <c r="AB746" i="1"/>
  <c r="AB738" i="1"/>
  <c r="AB730" i="1"/>
  <c r="AB722" i="1"/>
  <c r="AB714" i="1"/>
  <c r="AB706" i="1"/>
  <c r="AB698" i="1"/>
  <c r="AB690" i="1"/>
  <c r="AB682" i="1"/>
  <c r="AB674" i="1"/>
  <c r="AB666" i="1"/>
  <c r="AB658" i="1"/>
  <c r="AB650" i="1"/>
  <c r="AB642" i="1"/>
  <c r="AB634" i="1"/>
  <c r="AB626" i="1"/>
  <c r="AB618" i="1"/>
  <c r="AB610" i="1"/>
  <c r="AB602" i="1"/>
  <c r="AB594" i="1"/>
  <c r="AB586" i="1"/>
  <c r="AB578" i="1"/>
  <c r="AB570" i="1"/>
  <c r="AB562" i="1"/>
  <c r="AB554" i="1"/>
  <c r="AB546" i="1"/>
  <c r="AB538" i="1"/>
  <c r="AB530" i="1"/>
  <c r="AB522" i="1"/>
  <c r="AB514" i="1"/>
  <c r="AB506" i="1"/>
  <c r="AB498" i="1"/>
  <c r="AB490" i="1"/>
  <c r="AB482" i="1"/>
  <c r="AB474" i="1"/>
  <c r="AB466" i="1"/>
  <c r="AB458" i="1"/>
  <c r="AB450" i="1"/>
  <c r="AB442" i="1"/>
  <c r="AB434" i="1"/>
  <c r="AB426" i="1"/>
  <c r="AB418" i="1"/>
  <c r="AB410" i="1"/>
  <c r="AB402" i="1"/>
  <c r="AB394" i="1"/>
  <c r="AB386" i="1"/>
  <c r="AB378" i="1"/>
  <c r="AB370" i="1"/>
  <c r="AB362" i="1"/>
  <c r="AB354" i="1"/>
  <c r="AB346" i="1"/>
  <c r="AB338" i="1"/>
  <c r="AB330" i="1"/>
  <c r="AB322" i="1"/>
  <c r="AB314" i="1"/>
  <c r="AB306" i="1"/>
  <c r="AB298" i="1"/>
  <c r="AB290" i="1"/>
  <c r="AB282" i="1"/>
  <c r="AB274" i="1"/>
  <c r="AB266" i="1"/>
  <c r="AB258" i="1"/>
  <c r="AB250" i="1"/>
  <c r="AB242" i="1"/>
  <c r="AB234" i="1"/>
  <c r="AB915" i="1"/>
  <c r="AB891" i="1"/>
  <c r="AB763" i="1"/>
  <c r="AB723" i="1"/>
  <c r="AB699" i="1"/>
  <c r="AB3" i="1"/>
  <c r="AB1080" i="1"/>
  <c r="AB1072" i="1"/>
  <c r="AB1064" i="1"/>
  <c r="AB1056" i="1"/>
  <c r="AB1048" i="1"/>
  <c r="AB1040" i="1"/>
  <c r="AB1032" i="1"/>
  <c r="AB1024" i="1"/>
  <c r="AB1016" i="1"/>
  <c r="AB1008" i="1"/>
  <c r="AB1000" i="1"/>
  <c r="AB992" i="1"/>
  <c r="AB984" i="1"/>
  <c r="AB976" i="1"/>
  <c r="AB968" i="1"/>
  <c r="AB960" i="1"/>
  <c r="AB952" i="1"/>
  <c r="AB944" i="1"/>
  <c r="AB936" i="1"/>
  <c r="AB928" i="1"/>
  <c r="AB920" i="1"/>
  <c r="AB912" i="1"/>
  <c r="AB904" i="1"/>
  <c r="AB896" i="1"/>
  <c r="AB888" i="1"/>
  <c r="AB880" i="1"/>
  <c r="AB872" i="1"/>
  <c r="AB864" i="1"/>
  <c r="AB856" i="1"/>
  <c r="AB848" i="1"/>
  <c r="AB840" i="1"/>
  <c r="AB832" i="1"/>
  <c r="AB824" i="1"/>
  <c r="AB816" i="1"/>
  <c r="AB808" i="1"/>
  <c r="AB800" i="1"/>
  <c r="AB792" i="1"/>
  <c r="AB784" i="1"/>
  <c r="AB776" i="1"/>
  <c r="AB768" i="1"/>
  <c r="AB760" i="1"/>
  <c r="AB752" i="1"/>
  <c r="AB744" i="1"/>
  <c r="AB736" i="1"/>
  <c r="AB728" i="1"/>
  <c r="AB720" i="1"/>
  <c r="AB712" i="1"/>
  <c r="AB704" i="1"/>
  <c r="AB8" i="1"/>
  <c r="AB226" i="1"/>
  <c r="AB218" i="1"/>
  <c r="AB210" i="1"/>
  <c r="AB202" i="1"/>
  <c r="AB194" i="1"/>
  <c r="AB186" i="1"/>
  <c r="AB178" i="1"/>
  <c r="AB170" i="1"/>
  <c r="AB162" i="1"/>
  <c r="AB154" i="1"/>
  <c r="AB146" i="1"/>
  <c r="AB138" i="1"/>
  <c r="AB130" i="1"/>
  <c r="AB122" i="1"/>
  <c r="AB114" i="1"/>
  <c r="AB106" i="1"/>
  <c r="AB98" i="1"/>
  <c r="AB90" i="1"/>
  <c r="AJ818" i="1"/>
  <c r="AB787" i="1"/>
  <c r="AB1083" i="1"/>
  <c r="AB1043" i="1"/>
  <c r="AB1019" i="1"/>
  <c r="AB979" i="1"/>
  <c r="AB955" i="1"/>
  <c r="AB851" i="1"/>
  <c r="AB827" i="1"/>
  <c r="AB1084" i="1"/>
  <c r="AB1076" i="1"/>
  <c r="AB1068" i="1"/>
  <c r="AB1060" i="1"/>
  <c r="AB1052" i="1"/>
  <c r="AB1044" i="1"/>
  <c r="AB1036" i="1"/>
  <c r="AB1028" i="1"/>
  <c r="AB1020" i="1"/>
  <c r="AB1012" i="1"/>
  <c r="AB1004" i="1"/>
  <c r="AB996" i="1"/>
  <c r="AB988" i="1"/>
  <c r="AB980" i="1"/>
  <c r="AB972" i="1"/>
  <c r="AB964" i="1"/>
  <c r="AB956" i="1"/>
  <c r="AB948" i="1"/>
  <c r="AB940" i="1"/>
  <c r="AB932" i="1"/>
  <c r="AB924" i="1"/>
  <c r="AB916" i="1"/>
  <c r="AB908" i="1"/>
  <c r="AB900" i="1"/>
  <c r="AB892" i="1"/>
  <c r="AB884" i="1"/>
  <c r="AB876" i="1"/>
  <c r="AB868" i="1"/>
  <c r="AB860" i="1"/>
  <c r="AB852" i="1"/>
  <c r="AB844" i="1"/>
  <c r="AB836" i="1"/>
  <c r="AB828" i="1"/>
  <c r="AB820" i="1"/>
  <c r="AB812" i="1"/>
  <c r="AB225" i="1"/>
  <c r="AB217" i="1"/>
  <c r="AB209" i="1"/>
  <c r="AB201" i="1"/>
  <c r="AB193" i="1"/>
  <c r="AB185" i="1"/>
  <c r="AB177" i="1"/>
  <c r="AB174" i="1"/>
  <c r="AB166" i="1"/>
  <c r="AB158" i="1"/>
  <c r="AB150" i="1"/>
  <c r="AB142" i="1"/>
  <c r="AB134" i="1"/>
  <c r="AB126" i="1"/>
  <c r="AB118" i="1"/>
  <c r="AB110" i="1"/>
  <c r="AB102" i="1"/>
  <c r="AB94" i="1"/>
  <c r="AB86" i="1"/>
  <c r="AB78" i="1"/>
  <c r="AB70" i="1"/>
  <c r="AB62" i="1"/>
  <c r="AB54" i="1"/>
  <c r="AB46" i="1"/>
  <c r="AB38" i="1"/>
  <c r="AB696" i="1"/>
  <c r="AB688" i="1"/>
  <c r="AB680" i="1"/>
  <c r="AB672" i="1"/>
  <c r="AB664" i="1"/>
  <c r="AB656" i="1"/>
  <c r="AB648" i="1"/>
  <c r="AB640" i="1"/>
  <c r="AB632" i="1"/>
  <c r="AB624" i="1"/>
  <c r="AB616" i="1"/>
  <c r="AB608" i="1"/>
  <c r="AB600" i="1"/>
  <c r="AB592" i="1"/>
  <c r="AB584" i="1"/>
  <c r="AB576" i="1"/>
  <c r="AB568" i="1"/>
  <c r="AB560" i="1"/>
  <c r="AB552" i="1"/>
  <c r="AB544" i="1"/>
  <c r="AB536" i="1"/>
  <c r="AB528" i="1"/>
  <c r="AB520" i="1"/>
  <c r="AB512" i="1"/>
  <c r="AB117" i="1"/>
  <c r="AB21" i="1"/>
  <c r="AB13" i="1"/>
  <c r="AB5" i="1"/>
  <c r="AB82" i="1"/>
  <c r="AB74" i="1"/>
  <c r="AB66" i="1"/>
  <c r="AB58" i="1"/>
  <c r="AB50" i="1"/>
  <c r="AB42" i="1"/>
  <c r="AB34" i="1"/>
  <c r="AB26" i="1"/>
  <c r="AB18" i="1"/>
  <c r="AB10" i="1"/>
  <c r="AJ1068" i="1"/>
  <c r="AB1081" i="1"/>
  <c r="AB1073" i="1"/>
  <c r="AB1065" i="1"/>
  <c r="AB1057" i="1"/>
  <c r="AB1049" i="1"/>
  <c r="AB1041" i="1"/>
  <c r="AB1033" i="1"/>
  <c r="AB1025" i="1"/>
  <c r="AB1017" i="1"/>
  <c r="AB1009" i="1"/>
  <c r="AB1001" i="1"/>
  <c r="AB993" i="1"/>
  <c r="AB985" i="1"/>
  <c r="AB977" i="1"/>
  <c r="AB969" i="1"/>
  <c r="AB961" i="1"/>
  <c r="AB953" i="1"/>
  <c r="AB945" i="1"/>
  <c r="AB937" i="1"/>
  <c r="AB929" i="1"/>
  <c r="AB921" i="1"/>
  <c r="AB913" i="1"/>
  <c r="AB905" i="1"/>
  <c r="AB897" i="1"/>
  <c r="AB889" i="1"/>
  <c r="AB881" i="1"/>
  <c r="AB873" i="1"/>
  <c r="AB865" i="1"/>
  <c r="AB857" i="1"/>
  <c r="AB849" i="1"/>
  <c r="AB841" i="1"/>
  <c r="AB833" i="1"/>
  <c r="AB825" i="1"/>
  <c r="AB817" i="1"/>
  <c r="AB809" i="1"/>
  <c r="AJ740" i="1"/>
  <c r="AJ516" i="1"/>
  <c r="AI452" i="1"/>
  <c r="AB1086" i="1"/>
  <c r="AB1078" i="1"/>
  <c r="AB1070" i="1"/>
  <c r="AB1062" i="1"/>
  <c r="AB1054" i="1"/>
  <c r="AB1046" i="1"/>
  <c r="AB1038" i="1"/>
  <c r="AB1030" i="1"/>
  <c r="AB1022" i="1"/>
  <c r="AB1014" i="1"/>
  <c r="AB1006" i="1"/>
  <c r="AB998" i="1"/>
  <c r="AB990" i="1"/>
  <c r="AB982" i="1"/>
  <c r="AB974" i="1"/>
  <c r="AB966" i="1"/>
  <c r="AB958" i="1"/>
  <c r="AB950" i="1"/>
  <c r="AB942" i="1"/>
  <c r="AB934" i="1"/>
  <c r="AB926" i="1"/>
  <c r="AB918" i="1"/>
  <c r="AB910" i="1"/>
  <c r="AB902" i="1"/>
  <c r="AB894" i="1"/>
  <c r="AB886" i="1"/>
  <c r="AB878" i="1"/>
  <c r="AB870" i="1"/>
  <c r="AB862" i="1"/>
  <c r="AB854" i="1"/>
  <c r="AB846" i="1"/>
  <c r="AB838" i="1"/>
  <c r="AB830" i="1"/>
  <c r="AB822" i="1"/>
  <c r="AB814" i="1"/>
  <c r="AB806" i="1"/>
  <c r="AB798" i="1"/>
  <c r="AB790" i="1"/>
  <c r="AB782" i="1"/>
  <c r="AI970" i="1"/>
  <c r="AB1075" i="1"/>
  <c r="AB1067" i="1"/>
  <c r="AB1059" i="1"/>
  <c r="AB1051" i="1"/>
  <c r="AB1035" i="1"/>
  <c r="AB1027" i="1"/>
  <c r="AB1011" i="1"/>
  <c r="AB1003" i="1"/>
  <c r="AB995" i="1"/>
  <c r="AB987" i="1"/>
  <c r="AB971" i="1"/>
  <c r="AB963" i="1"/>
  <c r="AB947" i="1"/>
  <c r="AB939" i="1"/>
  <c r="AB931" i="1"/>
  <c r="AB923" i="1"/>
  <c r="AB907" i="1"/>
  <c r="AB899" i="1"/>
  <c r="AB883" i="1"/>
  <c r="AB875" i="1"/>
  <c r="AB867" i="1"/>
  <c r="AB859" i="1"/>
  <c r="AB843" i="1"/>
  <c r="AB835" i="1"/>
  <c r="AB819" i="1"/>
  <c r="AB811" i="1"/>
  <c r="AB803" i="1"/>
  <c r="AB795" i="1"/>
  <c r="AB779" i="1"/>
  <c r="AB771" i="1"/>
  <c r="AB755" i="1"/>
  <c r="AB747" i="1"/>
  <c r="AB739" i="1"/>
  <c r="AB731" i="1"/>
  <c r="AB715" i="1"/>
  <c r="AB707" i="1"/>
  <c r="AB691" i="1"/>
  <c r="AB683" i="1"/>
  <c r="AB1085" i="1"/>
  <c r="AB1077" i="1"/>
  <c r="AB1069" i="1"/>
  <c r="AB1061" i="1"/>
  <c r="AB1053" i="1"/>
  <c r="AB1045" i="1"/>
  <c r="AB1037" i="1"/>
  <c r="AB1029" i="1"/>
  <c r="AB1021" i="1"/>
  <c r="AB1013" i="1"/>
  <c r="AB1005" i="1"/>
  <c r="AB997" i="1"/>
  <c r="AB989" i="1"/>
  <c r="AB981" i="1"/>
  <c r="AB973" i="1"/>
  <c r="AB965" i="1"/>
  <c r="AB957" i="1"/>
  <c r="AB949" i="1"/>
  <c r="AB941" i="1"/>
  <c r="AB933" i="1"/>
  <c r="AB925" i="1"/>
  <c r="AB917" i="1"/>
  <c r="AB909" i="1"/>
  <c r="AB901" i="1"/>
  <c r="AB893" i="1"/>
  <c r="AB885" i="1"/>
  <c r="AB877" i="1"/>
  <c r="AB869" i="1"/>
  <c r="AB861" i="1"/>
  <c r="AB853" i="1"/>
  <c r="AB845" i="1"/>
  <c r="AB837" i="1"/>
  <c r="AB829" i="1"/>
  <c r="AB821" i="1"/>
  <c r="AB813" i="1"/>
  <c r="AB1087" i="1"/>
  <c r="AB1079" i="1"/>
  <c r="AB1071" i="1"/>
  <c r="AB1063" i="1"/>
  <c r="AB1055" i="1"/>
  <c r="AB1047" i="1"/>
  <c r="AB1039" i="1"/>
  <c r="AB1031" i="1"/>
  <c r="AB1023" i="1"/>
  <c r="AB1015" i="1"/>
  <c r="AB1007" i="1"/>
  <c r="AB999" i="1"/>
  <c r="AB991" i="1"/>
  <c r="AB983" i="1"/>
  <c r="AB975" i="1"/>
  <c r="AB967" i="1"/>
  <c r="AB959" i="1"/>
  <c r="AB951" i="1"/>
  <c r="AB943" i="1"/>
  <c r="AB935" i="1"/>
  <c r="AB927" i="1"/>
  <c r="AB919" i="1"/>
  <c r="AB911" i="1"/>
  <c r="AB903" i="1"/>
  <c r="AB895" i="1"/>
  <c r="AB887" i="1"/>
  <c r="AB879" i="1"/>
  <c r="AB871" i="1"/>
  <c r="AB863" i="1"/>
  <c r="AB855" i="1"/>
  <c r="AB847" i="1"/>
  <c r="AB839" i="1"/>
  <c r="AB831" i="1"/>
  <c r="AB823" i="1"/>
  <c r="AB815" i="1"/>
  <c r="AB807" i="1"/>
  <c r="AB799" i="1"/>
  <c r="AB791" i="1"/>
  <c r="AB783" i="1"/>
  <c r="AB775" i="1"/>
  <c r="AB767" i="1"/>
  <c r="AB759" i="1"/>
  <c r="AB751" i="1"/>
  <c r="AB743" i="1"/>
  <c r="AB735" i="1"/>
  <c r="AB727" i="1"/>
  <c r="AB719" i="1"/>
  <c r="AB711" i="1"/>
  <c r="AB703" i="1"/>
  <c r="AB695" i="1"/>
  <c r="AB687" i="1"/>
  <c r="AB679" i="1"/>
  <c r="AB671" i="1"/>
  <c r="AB663" i="1"/>
  <c r="AB655" i="1"/>
  <c r="AB647" i="1"/>
  <c r="AB639" i="1"/>
  <c r="AB631" i="1"/>
  <c r="AB623" i="1"/>
  <c r="AB615" i="1"/>
  <c r="AB607" i="1"/>
  <c r="AB599" i="1"/>
  <c r="AB591" i="1"/>
  <c r="AB583" i="1"/>
  <c r="AB575" i="1"/>
  <c r="AB567" i="1"/>
  <c r="AB559" i="1"/>
  <c r="AB551" i="1"/>
  <c r="AB543" i="1"/>
  <c r="AB535" i="1"/>
  <c r="AB527" i="1"/>
  <c r="AB519" i="1"/>
  <c r="AB511" i="1"/>
  <c r="AB503" i="1"/>
  <c r="AB495" i="1"/>
  <c r="AB487" i="1"/>
  <c r="AB479" i="1"/>
  <c r="AB471" i="1"/>
  <c r="AB463" i="1"/>
  <c r="AB455" i="1"/>
  <c r="AB447" i="1"/>
  <c r="AB439" i="1"/>
  <c r="AB431" i="1"/>
  <c r="AB423" i="1"/>
  <c r="AB415" i="1"/>
  <c r="AB407" i="1"/>
  <c r="AB399" i="1"/>
  <c r="AB391" i="1"/>
  <c r="AB383" i="1"/>
  <c r="AB375" i="1"/>
  <c r="AB367" i="1"/>
  <c r="AB359" i="1"/>
  <c r="AB351" i="1"/>
  <c r="AB343" i="1"/>
  <c r="AB335" i="1"/>
  <c r="AB327" i="1"/>
  <c r="AB319" i="1"/>
  <c r="AB311" i="1"/>
  <c r="AB303" i="1"/>
  <c r="AB295" i="1"/>
  <c r="AB287" i="1"/>
  <c r="AB279" i="1"/>
  <c r="AB271" i="1"/>
  <c r="AB263" i="1"/>
  <c r="AB255" i="1"/>
  <c r="AB247" i="1"/>
  <c r="AB239" i="1"/>
  <c r="AB231" i="1"/>
  <c r="AB223" i="1"/>
  <c r="AB215" i="1"/>
  <c r="AB207" i="1"/>
  <c r="AB199" i="1"/>
  <c r="AB191" i="1"/>
  <c r="AB804" i="1"/>
  <c r="AB796" i="1"/>
  <c r="AB788" i="1"/>
  <c r="AB780" i="1"/>
  <c r="AB772" i="1"/>
  <c r="AB764" i="1"/>
  <c r="AB756" i="1"/>
  <c r="AB748" i="1"/>
  <c r="AB740" i="1"/>
  <c r="AB732" i="1"/>
  <c r="AB724" i="1"/>
  <c r="AB716" i="1"/>
  <c r="AB708" i="1"/>
  <c r="AB700" i="1"/>
  <c r="AB692" i="1"/>
  <c r="AB684" i="1"/>
  <c r="AB676" i="1"/>
  <c r="AB668" i="1"/>
  <c r="AB660" i="1"/>
  <c r="AB652" i="1"/>
  <c r="AB644" i="1"/>
  <c r="AB636" i="1"/>
  <c r="AB628" i="1"/>
  <c r="AB620" i="1"/>
  <c r="AB612" i="1"/>
  <c r="AB604" i="1"/>
  <c r="AB596" i="1"/>
  <c r="AB588" i="1"/>
  <c r="AB580" i="1"/>
  <c r="AB572" i="1"/>
  <c r="AB564" i="1"/>
  <c r="AB556" i="1"/>
  <c r="AB548" i="1"/>
  <c r="AB540" i="1"/>
  <c r="AB532" i="1"/>
  <c r="AB524" i="1"/>
  <c r="AB516" i="1"/>
  <c r="AB508" i="1"/>
  <c r="AB500" i="1"/>
  <c r="AB492" i="1"/>
  <c r="AB484" i="1"/>
  <c r="AB476" i="1"/>
  <c r="AB468" i="1"/>
  <c r="AB460" i="1"/>
  <c r="AB452" i="1"/>
  <c r="AB444" i="1"/>
  <c r="AB436" i="1"/>
  <c r="AB428" i="1"/>
  <c r="AB420" i="1"/>
  <c r="AB412" i="1"/>
  <c r="AB404" i="1"/>
  <c r="AB396" i="1"/>
  <c r="AB388" i="1"/>
  <c r="AB380" i="1"/>
  <c r="AB372" i="1"/>
  <c r="AB364" i="1"/>
  <c r="AB356" i="1"/>
  <c r="AB348" i="1"/>
  <c r="AB340" i="1"/>
  <c r="AB332" i="1"/>
  <c r="AB324" i="1"/>
  <c r="AB316" i="1"/>
  <c r="AB308" i="1"/>
  <c r="AB300" i="1"/>
  <c r="AB292" i="1"/>
  <c r="AB284" i="1"/>
  <c r="AB276" i="1"/>
  <c r="AB268" i="1"/>
  <c r="AB260" i="1"/>
  <c r="AB252" i="1"/>
  <c r="AB244" i="1"/>
  <c r="AB236" i="1"/>
  <c r="AB228" i="1"/>
  <c r="AB220" i="1"/>
  <c r="AB212" i="1"/>
  <c r="AB204" i="1"/>
  <c r="AB196" i="1"/>
  <c r="AB188" i="1"/>
  <c r="AB774" i="1"/>
  <c r="AB766" i="1"/>
  <c r="AB758" i="1"/>
  <c r="AB750" i="1"/>
  <c r="AB742" i="1"/>
  <c r="AB734" i="1"/>
  <c r="AB726" i="1"/>
  <c r="AB718" i="1"/>
  <c r="AB710" i="1"/>
  <c r="AB702" i="1"/>
  <c r="AB694" i="1"/>
  <c r="AB686" i="1"/>
  <c r="AB678" i="1"/>
  <c r="AB670" i="1"/>
  <c r="AB662" i="1"/>
  <c r="AB654" i="1"/>
  <c r="AB646" i="1"/>
  <c r="AB638" i="1"/>
  <c r="AB630" i="1"/>
  <c r="AB622" i="1"/>
  <c r="AB614" i="1"/>
  <c r="AB606" i="1"/>
  <c r="AB598" i="1"/>
  <c r="AB590" i="1"/>
  <c r="AB582" i="1"/>
  <c r="AB574" i="1"/>
  <c r="AB566" i="1"/>
  <c r="AB558" i="1"/>
  <c r="AB550" i="1"/>
  <c r="AB542" i="1"/>
  <c r="AB534" i="1"/>
  <c r="AB526" i="1"/>
  <c r="AB518" i="1"/>
  <c r="AB510" i="1"/>
  <c r="AB502" i="1"/>
  <c r="AB494" i="1"/>
  <c r="AB486" i="1"/>
  <c r="AB478" i="1"/>
  <c r="AB470" i="1"/>
  <c r="AB462" i="1"/>
  <c r="AB454" i="1"/>
  <c r="AB446" i="1"/>
  <c r="AB438" i="1"/>
  <c r="AB430" i="1"/>
  <c r="AB422" i="1"/>
  <c r="AB414" i="1"/>
  <c r="AB406" i="1"/>
  <c r="AB398" i="1"/>
  <c r="AB390" i="1"/>
  <c r="AB382" i="1"/>
  <c r="AB374" i="1"/>
  <c r="AB366" i="1"/>
  <c r="AB358" i="1"/>
  <c r="AB350" i="1"/>
  <c r="AB342" i="1"/>
  <c r="AB334" i="1"/>
  <c r="AB326" i="1"/>
  <c r="AB318" i="1"/>
  <c r="AB310" i="1"/>
  <c r="AB302" i="1"/>
  <c r="AB294" i="1"/>
  <c r="AB286" i="1"/>
  <c r="AB278" i="1"/>
  <c r="AB270" i="1"/>
  <c r="AB262" i="1"/>
  <c r="AB254" i="1"/>
  <c r="AB246" i="1"/>
  <c r="AB238" i="1"/>
  <c r="AB230" i="1"/>
  <c r="AB222" i="1"/>
  <c r="AB214" i="1"/>
  <c r="AB206" i="1"/>
  <c r="AB198" i="1"/>
  <c r="AB190" i="1"/>
  <c r="AB675" i="1"/>
  <c r="AB667" i="1"/>
  <c r="AB659" i="1"/>
  <c r="AB651" i="1"/>
  <c r="AB643" i="1"/>
  <c r="AB635" i="1"/>
  <c r="AB627" i="1"/>
  <c r="AB619" i="1"/>
  <c r="AB611" i="1"/>
  <c r="AB603" i="1"/>
  <c r="AB595" i="1"/>
  <c r="AB587" i="1"/>
  <c r="AB579" i="1"/>
  <c r="AB571" i="1"/>
  <c r="AB563" i="1"/>
  <c r="AB555" i="1"/>
  <c r="AB547" i="1"/>
  <c r="AB539" i="1"/>
  <c r="AB531" i="1"/>
  <c r="AB523" i="1"/>
  <c r="AB515" i="1"/>
  <c r="AB507" i="1"/>
  <c r="AB499" i="1"/>
  <c r="AB491" i="1"/>
  <c r="AB483" i="1"/>
  <c r="AB475" i="1"/>
  <c r="AB467" i="1"/>
  <c r="AB459" i="1"/>
  <c r="AB451" i="1"/>
  <c r="AB443" i="1"/>
  <c r="AB435" i="1"/>
  <c r="AB427" i="1"/>
  <c r="AB419" i="1"/>
  <c r="AB411" i="1"/>
  <c r="AB403" i="1"/>
  <c r="AB395" i="1"/>
  <c r="AB387" i="1"/>
  <c r="AB379" i="1"/>
  <c r="AB371" i="1"/>
  <c r="AB363" i="1"/>
  <c r="AB355" i="1"/>
  <c r="AB347" i="1"/>
  <c r="AB339" i="1"/>
  <c r="AB331" i="1"/>
  <c r="AB323" i="1"/>
  <c r="AB315" i="1"/>
  <c r="AB307" i="1"/>
  <c r="AB299" i="1"/>
  <c r="AB291" i="1"/>
  <c r="AB283" i="1"/>
  <c r="AB275" i="1"/>
  <c r="AB267" i="1"/>
  <c r="AB259" i="1"/>
  <c r="AB251" i="1"/>
  <c r="AB243" i="1"/>
  <c r="AB235" i="1"/>
  <c r="AB227" i="1"/>
  <c r="AB219" i="1"/>
  <c r="AB504" i="1"/>
  <c r="AB496" i="1"/>
  <c r="AB488" i="1"/>
  <c r="AB480" i="1"/>
  <c r="AB472" i="1"/>
  <c r="AB464" i="1"/>
  <c r="AB456" i="1"/>
  <c r="AB448" i="1"/>
  <c r="AB440" i="1"/>
  <c r="AB432" i="1"/>
  <c r="AB424" i="1"/>
  <c r="AB416" i="1"/>
  <c r="AB408" i="1"/>
  <c r="AB400" i="1"/>
  <c r="AB392" i="1"/>
  <c r="AB384" i="1"/>
  <c r="AB376" i="1"/>
  <c r="AB368" i="1"/>
  <c r="AB360" i="1"/>
  <c r="AB352" i="1"/>
  <c r="AB344" i="1"/>
  <c r="AB336" i="1"/>
  <c r="AB328" i="1"/>
  <c r="AB320" i="1"/>
  <c r="AB312" i="1"/>
  <c r="AB304" i="1"/>
  <c r="AB296" i="1"/>
  <c r="AB288" i="1"/>
  <c r="AB280" i="1"/>
  <c r="AB272" i="1"/>
  <c r="AB264" i="1"/>
  <c r="AB256" i="1"/>
  <c r="AB248" i="1"/>
  <c r="AB240" i="1"/>
  <c r="AB232" i="1"/>
  <c r="AB224" i="1"/>
  <c r="AB216" i="1"/>
  <c r="AB208" i="1"/>
  <c r="AB200" i="1"/>
  <c r="AB805" i="1"/>
  <c r="AB797" i="1"/>
  <c r="AB789" i="1"/>
  <c r="AB781" i="1"/>
  <c r="AB773" i="1"/>
  <c r="AB765" i="1"/>
  <c r="AB757" i="1"/>
  <c r="AB749" i="1"/>
  <c r="AB741" i="1"/>
  <c r="AB733" i="1"/>
  <c r="AB725" i="1"/>
  <c r="AB717" i="1"/>
  <c r="AB709" i="1"/>
  <c r="AB701" i="1"/>
  <c r="AB693" i="1"/>
  <c r="AB685" i="1"/>
  <c r="AB677" i="1"/>
  <c r="AB669" i="1"/>
  <c r="AB661" i="1"/>
  <c r="AB653" i="1"/>
  <c r="AB645" i="1"/>
  <c r="AB637" i="1"/>
  <c r="AB629" i="1"/>
  <c r="AB621" i="1"/>
  <c r="AB613" i="1"/>
  <c r="AB605" i="1"/>
  <c r="AB597" i="1"/>
  <c r="AB589" i="1"/>
  <c r="AB581" i="1"/>
  <c r="AB573" i="1"/>
  <c r="AB565" i="1"/>
  <c r="AB557" i="1"/>
  <c r="AB549" i="1"/>
  <c r="AB541" i="1"/>
  <c r="AB533" i="1"/>
  <c r="AB525" i="1"/>
  <c r="AB517" i="1"/>
  <c r="AB509" i="1"/>
  <c r="AB501" i="1"/>
  <c r="AB493" i="1"/>
  <c r="AB485" i="1"/>
  <c r="AB477" i="1"/>
  <c r="AB469" i="1"/>
  <c r="AB461" i="1"/>
  <c r="AB453" i="1"/>
  <c r="AB445" i="1"/>
  <c r="AB437" i="1"/>
  <c r="AB429" i="1"/>
  <c r="AB421" i="1"/>
  <c r="AB413" i="1"/>
  <c r="AB405" i="1"/>
  <c r="AB397" i="1"/>
  <c r="AB389" i="1"/>
  <c r="AB381" i="1"/>
  <c r="AB373" i="1"/>
  <c r="AB365" i="1"/>
  <c r="AB357" i="1"/>
  <c r="AB349" i="1"/>
  <c r="AB341" i="1"/>
  <c r="AB333" i="1"/>
  <c r="AB325" i="1"/>
  <c r="AB317" i="1"/>
  <c r="AB309" i="1"/>
  <c r="AB301" i="1"/>
  <c r="AB293" i="1"/>
  <c r="AB285" i="1"/>
  <c r="AB277" i="1"/>
  <c r="AB269" i="1"/>
  <c r="AB261" i="1"/>
  <c r="AB253" i="1"/>
  <c r="AB245" i="1"/>
  <c r="AB237" i="1"/>
  <c r="AB229" i="1"/>
  <c r="AB221" i="1"/>
  <c r="AB213" i="1"/>
  <c r="AB205" i="1"/>
  <c r="AB183" i="1"/>
  <c r="AB175" i="1"/>
  <c r="AB167" i="1"/>
  <c r="AB159" i="1"/>
  <c r="AB151" i="1"/>
  <c r="AB143" i="1"/>
  <c r="AB135" i="1"/>
  <c r="AB127" i="1"/>
  <c r="AB119" i="1"/>
  <c r="AB111" i="1"/>
  <c r="AB103" i="1"/>
  <c r="AB95" i="1"/>
  <c r="AB87" i="1"/>
  <c r="AB79" i="1"/>
  <c r="AB71" i="1"/>
  <c r="AB63" i="1"/>
  <c r="AB55" i="1"/>
  <c r="AB47" i="1"/>
  <c r="AB39" i="1"/>
  <c r="AB31" i="1"/>
  <c r="AB23" i="1"/>
  <c r="AB15" i="1"/>
  <c r="AB7" i="1"/>
  <c r="AB180" i="1"/>
  <c r="AB172" i="1"/>
  <c r="AB164" i="1"/>
  <c r="AB156" i="1"/>
  <c r="AB148" i="1"/>
  <c r="AB140" i="1"/>
  <c r="AB132" i="1"/>
  <c r="AB124" i="1"/>
  <c r="AB116" i="1"/>
  <c r="AB108" i="1"/>
  <c r="AB100" i="1"/>
  <c r="AB92" i="1"/>
  <c r="AB84" i="1"/>
  <c r="AB76" i="1"/>
  <c r="AB68" i="1"/>
  <c r="AB60" i="1"/>
  <c r="AB52" i="1"/>
  <c r="AB44" i="1"/>
  <c r="AB36" i="1"/>
  <c r="AB28" i="1"/>
  <c r="AB12" i="1"/>
  <c r="AB4" i="1"/>
  <c r="AB169" i="1"/>
  <c r="AB161" i="1"/>
  <c r="AB153" i="1"/>
  <c r="AB145" i="1"/>
  <c r="AB137" i="1"/>
  <c r="AB129" i="1"/>
  <c r="AB121" i="1"/>
  <c r="AB113" i="1"/>
  <c r="AB105" i="1"/>
  <c r="AB97" i="1"/>
  <c r="AB89" i="1"/>
  <c r="AB81" i="1"/>
  <c r="AB73" i="1"/>
  <c r="AB65" i="1"/>
  <c r="AB57" i="1"/>
  <c r="AB49" i="1"/>
  <c r="AB41" i="1"/>
  <c r="AB33" i="1"/>
  <c r="AB25" i="1"/>
  <c r="AB17" i="1"/>
  <c r="AB9" i="1"/>
  <c r="AB182" i="1"/>
  <c r="AB30" i="1"/>
  <c r="AB22" i="1"/>
  <c r="AB14" i="1"/>
  <c r="AB6" i="1"/>
  <c r="AB211" i="1"/>
  <c r="AB203" i="1"/>
  <c r="AB195" i="1"/>
  <c r="AB187" i="1"/>
  <c r="AB179" i="1"/>
  <c r="AB171" i="1"/>
  <c r="AB163" i="1"/>
  <c r="AB155" i="1"/>
  <c r="AB147" i="1"/>
  <c r="AB139" i="1"/>
  <c r="AB131" i="1"/>
  <c r="AB123" i="1"/>
  <c r="AB115" i="1"/>
  <c r="AB107" i="1"/>
  <c r="AB99" i="1"/>
  <c r="AB91" i="1"/>
  <c r="AB83" i="1"/>
  <c r="AB75" i="1"/>
  <c r="AB67" i="1"/>
  <c r="AB59" i="1"/>
  <c r="AB51" i="1"/>
  <c r="AB43" i="1"/>
  <c r="AB35" i="1"/>
  <c r="AB27" i="1"/>
  <c r="AB19" i="1"/>
  <c r="AB11" i="1"/>
  <c r="AB192" i="1"/>
  <c r="AB184" i="1"/>
  <c r="AB176" i="1"/>
  <c r="AB168" i="1"/>
  <c r="AB160" i="1"/>
  <c r="AB152" i="1"/>
  <c r="AB144" i="1"/>
  <c r="AB136" i="1"/>
  <c r="AB128" i="1"/>
  <c r="AB120" i="1"/>
  <c r="AB112" i="1"/>
  <c r="AB104" i="1"/>
  <c r="AB96" i="1"/>
  <c r="AB88" i="1"/>
  <c r="AB80" i="1"/>
  <c r="AB72" i="1"/>
  <c r="AB64" i="1"/>
  <c r="AB56" i="1"/>
  <c r="AB48" i="1"/>
  <c r="AB40" i="1"/>
  <c r="AB32" i="1"/>
  <c r="AB24" i="1"/>
  <c r="AB16" i="1"/>
  <c r="AB197" i="1"/>
  <c r="AB189" i="1"/>
  <c r="AB181" i="1"/>
  <c r="AB173" i="1"/>
  <c r="AB165" i="1"/>
  <c r="AB157" i="1"/>
  <c r="AB149" i="1"/>
  <c r="AB141" i="1"/>
  <c r="AB133" i="1"/>
  <c r="AB125" i="1"/>
  <c r="AB109" i="1"/>
  <c r="AB101" i="1"/>
  <c r="AB93" i="1"/>
  <c r="AB85" i="1"/>
  <c r="AB77" i="1"/>
  <c r="AB69" i="1"/>
  <c r="AB61" i="1"/>
  <c r="AB53" i="1"/>
  <c r="AB45" i="1"/>
  <c r="AB37" i="1"/>
  <c r="AB29" i="1"/>
  <c r="AI411" i="1"/>
  <c r="AI552" i="1"/>
  <c r="AJ903" i="1"/>
  <c r="AI863" i="1"/>
  <c r="AI1049" i="1"/>
  <c r="AI947" i="1"/>
  <c r="AK1071" i="1"/>
  <c r="AI800" i="1"/>
  <c r="AJ927" i="1"/>
  <c r="AI903" i="1"/>
  <c r="AJ863" i="1"/>
  <c r="AJ970" i="1"/>
  <c r="AK927" i="1"/>
  <c r="AK1069" i="1"/>
  <c r="AJ989" i="1"/>
  <c r="AK1087" i="1"/>
  <c r="AJ1049" i="1"/>
  <c r="AK903" i="1"/>
  <c r="AK1085" i="1"/>
  <c r="AK863" i="1"/>
  <c r="AK1082" i="1"/>
  <c r="AI779" i="1"/>
  <c r="AK989" i="1"/>
  <c r="AI883" i="1"/>
  <c r="AJ760" i="1"/>
  <c r="AI818" i="1"/>
  <c r="AJ800" i="1"/>
  <c r="AK970" i="1"/>
  <c r="AK1077" i="1"/>
  <c r="AJ883" i="1"/>
  <c r="AI760" i="1"/>
  <c r="AI838" i="1"/>
  <c r="AI927" i="1"/>
  <c r="AI1009" i="1"/>
  <c r="AK760" i="1"/>
  <c r="AK800" i="1"/>
  <c r="AJ838" i="1"/>
  <c r="AJ1009" i="1"/>
  <c r="AK1049" i="1"/>
  <c r="AI1028" i="1"/>
  <c r="AJ779" i="1"/>
  <c r="AJ947" i="1"/>
  <c r="AJ1028" i="1"/>
  <c r="AK883" i="1"/>
  <c r="AK1068" i="1"/>
  <c r="AI1068" i="1"/>
  <c r="AI100" i="1"/>
  <c r="AI594" i="1"/>
  <c r="AI370" i="1"/>
  <c r="AJ330" i="1"/>
  <c r="AK696" i="1"/>
  <c r="AI696" i="1"/>
  <c r="AK552" i="1"/>
  <c r="AJ552" i="1"/>
  <c r="AK496" i="1"/>
  <c r="AI496" i="1"/>
  <c r="AK144" i="1"/>
  <c r="AJ144" i="1"/>
  <c r="AI144" i="1"/>
  <c r="AJ81" i="1"/>
  <c r="AK2" i="1"/>
  <c r="AJ594" i="1"/>
  <c r="AK594" i="1"/>
  <c r="AK740" i="1"/>
  <c r="AK655" i="1"/>
  <c r="AI655" i="1"/>
  <c r="AJ655" i="1"/>
  <c r="AJ575" i="1"/>
  <c r="AI575" i="1"/>
  <c r="AJ471" i="1"/>
  <c r="AI471" i="1"/>
  <c r="AK471" i="1"/>
  <c r="AI287" i="1"/>
  <c r="AK287" i="1"/>
  <c r="AJ167" i="1"/>
  <c r="AI81" i="1"/>
  <c r="AI429" i="1"/>
  <c r="AJ393" i="1"/>
  <c r="AI393" i="1"/>
  <c r="AK614" i="1"/>
  <c r="AJ614" i="1"/>
  <c r="AJ534" i="1"/>
  <c r="AK534" i="1"/>
  <c r="AI534" i="1"/>
  <c r="AI350" i="1"/>
  <c r="AJ350" i="1"/>
  <c r="AK350" i="1"/>
  <c r="AK230" i="1"/>
  <c r="AI230" i="1"/>
  <c r="AJ63" i="1"/>
  <c r="AJ496" i="1"/>
  <c r="AK393" i="1"/>
  <c r="AK249" i="1"/>
  <c r="AJ249" i="1"/>
  <c r="AI677" i="1"/>
  <c r="AK677" i="1"/>
  <c r="AJ637" i="1"/>
  <c r="AK637" i="1"/>
  <c r="AK269" i="1"/>
  <c r="AJ269" i="1"/>
  <c r="AK205" i="1"/>
  <c r="AJ205" i="1"/>
  <c r="AI205" i="1"/>
  <c r="AI63" i="1"/>
  <c r="AI269" i="1"/>
  <c r="AJ411" i="1"/>
  <c r="AI516" i="1"/>
  <c r="AK516" i="1"/>
  <c r="AK452" i="1"/>
  <c r="AJ452" i="1"/>
  <c r="AJ124" i="1"/>
  <c r="AI124" i="1"/>
  <c r="AJ40" i="1"/>
  <c r="AK124" i="1"/>
  <c r="AI740" i="1"/>
  <c r="AI249" i="1"/>
  <c r="AK411" i="1"/>
  <c r="AJ715" i="1"/>
  <c r="AI715" i="1"/>
  <c r="AK715" i="1"/>
  <c r="AI187" i="1"/>
  <c r="AJ187" i="1"/>
  <c r="AK187" i="1"/>
  <c r="AI40" i="1"/>
  <c r="AI637" i="1"/>
  <c r="AI167" i="1"/>
  <c r="AJ287" i="1"/>
  <c r="AJ370" i="1"/>
  <c r="AK370" i="1"/>
  <c r="AI330" i="1"/>
  <c r="AK330" i="1"/>
  <c r="AJ306" i="1"/>
  <c r="AI306" i="1"/>
  <c r="AK306" i="1"/>
  <c r="AJ100" i="1"/>
  <c r="AI614" i="1"/>
  <c r="AJ696" i="1"/>
  <c r="AJ230" i="1"/>
  <c r="AK429" i="1"/>
  <c r="AK575" i="1"/>
  <c r="T40" i="1" l="1"/>
  <c r="T124" i="1"/>
  <c r="T1068" i="1"/>
  <c r="T81" i="1"/>
  <c r="T235" i="1"/>
  <c r="T144" i="1"/>
  <c r="T100" i="1"/>
  <c r="T582" i="1"/>
  <c r="T248" i="1"/>
  <c r="X952" i="1"/>
  <c r="T1029" i="1"/>
  <c r="T839" i="1"/>
  <c r="T468" i="1"/>
  <c r="T269" i="1"/>
  <c r="T238" i="1"/>
  <c r="X948" i="1"/>
  <c r="X960" i="1"/>
  <c r="T243" i="1"/>
  <c r="T239" i="1"/>
  <c r="T231" i="1"/>
  <c r="X956" i="1"/>
  <c r="X968" i="1"/>
  <c r="T991" i="1"/>
  <c r="T903" i="1"/>
  <c r="T579" i="1"/>
  <c r="T1028" i="1"/>
  <c r="T453" i="1"/>
  <c r="X947" i="1"/>
  <c r="T587" i="1"/>
  <c r="T237" i="1"/>
  <c r="X955" i="1"/>
  <c r="X964" i="1"/>
  <c r="T63" i="1"/>
  <c r="T244" i="1"/>
  <c r="T470" i="1"/>
  <c r="X963" i="1"/>
  <c r="X953" i="1"/>
  <c r="T838" i="1"/>
  <c r="T331" i="1"/>
  <c r="T459" i="1"/>
  <c r="T334" i="1"/>
  <c r="T905" i="1"/>
  <c r="X961" i="1"/>
  <c r="T234" i="1"/>
  <c r="T471" i="1"/>
  <c r="T1013" i="1"/>
  <c r="T1012" i="1"/>
  <c r="R206" i="1"/>
  <c r="T205" i="1"/>
  <c r="R553" i="1"/>
  <c r="T552" i="1"/>
  <c r="R373" i="1"/>
  <c r="T372" i="1"/>
  <c r="R273" i="1"/>
  <c r="T272" i="1"/>
  <c r="R1023" i="1"/>
  <c r="T1022" i="1"/>
  <c r="T1049" i="1"/>
  <c r="T1051" i="1"/>
  <c r="T972" i="1"/>
  <c r="T333" i="1"/>
  <c r="T583" i="1"/>
  <c r="T904" i="1"/>
  <c r="R430" i="1"/>
  <c r="T429" i="1"/>
  <c r="T1014" i="1"/>
  <c r="R803" i="1"/>
  <c r="T802" i="1"/>
  <c r="R595" i="1"/>
  <c r="T594" i="1"/>
  <c r="R884" i="1"/>
  <c r="T883" i="1"/>
  <c r="R537" i="1"/>
  <c r="T536" i="1"/>
  <c r="R413" i="1"/>
  <c r="T412" i="1"/>
  <c r="R1053" i="1"/>
  <c r="T1052" i="1"/>
  <c r="T801" i="1"/>
  <c r="T167" i="1"/>
  <c r="R394" i="1"/>
  <c r="T393" i="1"/>
  <c r="R656" i="1"/>
  <c r="T655" i="1"/>
  <c r="R761" i="1"/>
  <c r="T760" i="1"/>
  <c r="S307" i="1"/>
  <c r="T306" i="1"/>
  <c r="T330" i="1"/>
  <c r="T332" i="1"/>
  <c r="T677" i="1"/>
  <c r="T535" i="1"/>
  <c r="R716" i="1"/>
  <c r="T715" i="1"/>
  <c r="R780" i="1"/>
  <c r="T779" i="1"/>
  <c r="R948" i="1"/>
  <c r="T947" i="1"/>
  <c r="R679" i="1"/>
  <c r="T678" i="1"/>
  <c r="R615" i="1"/>
  <c r="T614" i="1"/>
  <c r="R741" i="1"/>
  <c r="T740" i="1"/>
  <c r="T593" i="1"/>
  <c r="T973" i="1"/>
  <c r="T1009" i="1"/>
  <c r="T800" i="1"/>
  <c r="T971" i="1"/>
  <c r="T460" i="1"/>
  <c r="T588" i="1"/>
  <c r="T990" i="1"/>
  <c r="T271" i="1"/>
  <c r="R250" i="1"/>
  <c r="T249" i="1"/>
  <c r="R288" i="1"/>
  <c r="T287" i="1"/>
  <c r="R841" i="1"/>
  <c r="T840" i="1"/>
  <c r="R975" i="1"/>
  <c r="T974" i="1"/>
  <c r="R929" i="1"/>
  <c r="T928" i="1"/>
  <c r="R1031" i="1"/>
  <c r="T1030" i="1"/>
  <c r="T927" i="1"/>
  <c r="T1017" i="1"/>
  <c r="T1050" i="1"/>
  <c r="T20" i="1"/>
  <c r="T187" i="1"/>
  <c r="R638" i="1"/>
  <c r="T637" i="1"/>
  <c r="R697" i="1"/>
  <c r="T696" i="1"/>
  <c r="T989" i="1"/>
  <c r="T1015" i="1"/>
  <c r="R473" i="1"/>
  <c r="T472" i="1"/>
  <c r="T371" i="1"/>
  <c r="T589" i="1"/>
  <c r="T534" i="1"/>
  <c r="R819" i="1"/>
  <c r="T818" i="1"/>
  <c r="R517" i="1"/>
  <c r="T516" i="1"/>
  <c r="R907" i="1"/>
  <c r="T906" i="1"/>
  <c r="R993" i="1"/>
  <c r="T992" i="1"/>
  <c r="R864" i="1"/>
  <c r="T863" i="1"/>
  <c r="S1069" i="1"/>
  <c r="S1070" i="1" s="1"/>
  <c r="S1071" i="1" s="1"/>
  <c r="S1072" i="1" s="1"/>
  <c r="S1073" i="1" s="1"/>
  <c r="S1074" i="1" s="1"/>
  <c r="S1075" i="1" s="1"/>
  <c r="S1076" i="1" s="1"/>
  <c r="S1077" i="1" s="1"/>
  <c r="S1078" i="1" s="1"/>
  <c r="S1079" i="1" s="1"/>
  <c r="S1080" i="1" s="1"/>
  <c r="S1081" i="1" s="1"/>
  <c r="S1082" i="1" s="1"/>
  <c r="S1083" i="1" s="1"/>
  <c r="S1084" i="1" s="1"/>
  <c r="S1085" i="1" s="1"/>
  <c r="S1086" i="1" s="1"/>
  <c r="S1087" i="1" s="1"/>
  <c r="S497" i="1"/>
  <c r="T496" i="1"/>
  <c r="R336" i="1"/>
  <c r="T335" i="1"/>
  <c r="T970" i="1"/>
  <c r="T411" i="1"/>
  <c r="T270" i="1"/>
  <c r="T575" i="1"/>
  <c r="T1016" i="1"/>
  <c r="T370" i="1"/>
  <c r="T1021" i="1"/>
  <c r="T458" i="1"/>
  <c r="T467" i="1"/>
  <c r="T236" i="1"/>
  <c r="T580" i="1"/>
  <c r="T1020" i="1"/>
  <c r="T230" i="1"/>
  <c r="T590" i="1"/>
  <c r="T463" i="1"/>
  <c r="T246" i="1"/>
  <c r="T454" i="1"/>
  <c r="T247" i="1"/>
  <c r="T591" i="1"/>
  <c r="T457" i="1"/>
  <c r="T242" i="1"/>
  <c r="T578" i="1"/>
  <c r="T584" i="1"/>
  <c r="T1010" i="1"/>
  <c r="T1011" i="1"/>
  <c r="T245" i="1"/>
  <c r="T461" i="1"/>
  <c r="T233" i="1"/>
  <c r="T586" i="1"/>
  <c r="T592" i="1"/>
  <c r="T1018" i="1"/>
  <c r="T1019" i="1"/>
  <c r="T462" i="1"/>
  <c r="T241" i="1"/>
  <c r="T465" i="1"/>
  <c r="T577" i="1"/>
  <c r="T232" i="1"/>
  <c r="T464" i="1"/>
  <c r="T456" i="1"/>
  <c r="T452" i="1"/>
  <c r="T469" i="1"/>
  <c r="T581" i="1"/>
  <c r="T455" i="1"/>
  <c r="T585" i="1"/>
  <c r="T466" i="1"/>
  <c r="T240" i="1"/>
  <c r="T576" i="1"/>
  <c r="R1070" i="1"/>
  <c r="X992" i="1"/>
  <c r="X144" i="1"/>
  <c r="X800" i="1"/>
  <c r="X966" i="1"/>
  <c r="X725" i="1"/>
  <c r="X949" i="1"/>
  <c r="X951" i="1"/>
  <c r="X957" i="1"/>
  <c r="X959" i="1"/>
  <c r="X1034" i="1"/>
  <c r="X987" i="1"/>
  <c r="X980" i="1"/>
  <c r="X965" i="1"/>
  <c r="X726" i="1"/>
  <c r="X967" i="1"/>
  <c r="X1012" i="1"/>
  <c r="X976" i="1"/>
  <c r="X950" i="1"/>
  <c r="X820" i="1"/>
  <c r="X883" i="1"/>
  <c r="X864" i="1"/>
  <c r="X700" i="1"/>
  <c r="X733" i="1"/>
  <c r="X567" i="1"/>
  <c r="X553" i="1"/>
  <c r="X977" i="1"/>
  <c r="X928" i="1"/>
  <c r="X629" i="1"/>
  <c r="X749" i="1"/>
  <c r="X985" i="1"/>
  <c r="X568" i="1"/>
  <c r="X691" i="1"/>
  <c r="X931" i="1"/>
  <c r="X884" i="1"/>
  <c r="X1009" i="1"/>
  <c r="X739" i="1"/>
  <c r="X729" i="1"/>
  <c r="X779" i="1"/>
  <c r="X982" i="1"/>
  <c r="X1032" i="1"/>
  <c r="X1011" i="1"/>
  <c r="X556" i="1"/>
  <c r="X741" i="1"/>
  <c r="X557" i="1"/>
  <c r="X591" i="1"/>
  <c r="X971" i="1"/>
  <c r="X1069" i="1"/>
  <c r="X574" i="1"/>
  <c r="X786" i="1"/>
  <c r="X580" i="1"/>
  <c r="X608" i="1"/>
  <c r="X973" i="1"/>
  <c r="X590" i="1"/>
  <c r="X954" i="1"/>
  <c r="X979" i="1"/>
  <c r="X867" i="1"/>
  <c r="X780" i="1"/>
  <c r="X621" i="1"/>
  <c r="X718" i="1"/>
  <c r="X586" i="1"/>
  <c r="X962" i="1"/>
  <c r="E7" i="4"/>
  <c r="F7" i="4" s="1"/>
  <c r="E8" i="4"/>
  <c r="F8" i="4" s="1"/>
  <c r="F9" i="4"/>
  <c r="F6" i="4"/>
  <c r="E6" i="4"/>
  <c r="F5" i="4"/>
  <c r="K5" i="4"/>
  <c r="E9" i="4" s="1"/>
  <c r="V763" i="1"/>
  <c r="X762" i="1"/>
  <c r="X588" i="1"/>
  <c r="X644" i="1"/>
  <c r="X708" i="1"/>
  <c r="X653" i="1"/>
  <c r="X640" i="1"/>
  <c r="X696" i="1"/>
  <c r="X598" i="1"/>
  <c r="X662" i="1"/>
  <c r="X575" i="1"/>
  <c r="X647" i="1"/>
  <c r="X680" i="1"/>
  <c r="X1030" i="1"/>
  <c r="X781" i="1"/>
  <c r="X664" i="1"/>
  <c r="X577" i="1"/>
  <c r="X838" i="1"/>
  <c r="X712" i="1"/>
  <c r="X889" i="1"/>
  <c r="X723" i="1"/>
  <c r="X682" i="1"/>
  <c r="X865" i="1"/>
  <c r="X706" i="1"/>
  <c r="X747" i="1"/>
  <c r="X594" i="1"/>
  <c r="X705" i="1"/>
  <c r="X602" i="1"/>
  <c r="V1039" i="1"/>
  <c r="X1038" i="1"/>
  <c r="V891" i="1"/>
  <c r="X890" i="1"/>
  <c r="X760" i="1"/>
  <c r="X787" i="1"/>
  <c r="X808" i="1"/>
  <c r="X872" i="1"/>
  <c r="X936" i="1"/>
  <c r="X802" i="1"/>
  <c r="X930" i="1"/>
  <c r="X596" i="1"/>
  <c r="X652" i="1"/>
  <c r="X716" i="1"/>
  <c r="X757" i="1"/>
  <c r="X688" i="1"/>
  <c r="X565" i="1"/>
  <c r="X637" i="1"/>
  <c r="X671" i="1"/>
  <c r="X981" i="1"/>
  <c r="X606" i="1"/>
  <c r="X670" i="1"/>
  <c r="X734" i="1"/>
  <c r="X583" i="1"/>
  <c r="X663" i="1"/>
  <c r="X704" i="1"/>
  <c r="X585" i="1"/>
  <c r="X789" i="1"/>
  <c r="X752" i="1"/>
  <c r="X887" i="1"/>
  <c r="X609" i="1"/>
  <c r="X1031" i="1"/>
  <c r="X782" i="1"/>
  <c r="X576" i="1"/>
  <c r="X618" i="1"/>
  <c r="X649" i="1"/>
  <c r="X730" i="1"/>
  <c r="X746" i="1"/>
  <c r="X905" i="1"/>
  <c r="X625" i="1"/>
  <c r="X642" i="1"/>
  <c r="X761" i="1"/>
  <c r="X587" i="1"/>
  <c r="X753" i="1"/>
  <c r="X634" i="1"/>
  <c r="X785" i="1"/>
  <c r="X648" i="1"/>
  <c r="X672" i="1"/>
  <c r="X650" i="1"/>
  <c r="X658" i="1"/>
  <c r="V875" i="1"/>
  <c r="X874" i="1"/>
  <c r="V1072" i="1"/>
  <c r="X1071" i="1"/>
  <c r="X972" i="1"/>
  <c r="X1028" i="1"/>
  <c r="X863" i="1"/>
  <c r="X788" i="1"/>
  <c r="X818" i="1"/>
  <c r="X604" i="1"/>
  <c r="X660" i="1"/>
  <c r="X724" i="1"/>
  <c r="X661" i="1"/>
  <c r="X655" i="1"/>
  <c r="X720" i="1"/>
  <c r="X935" i="1"/>
  <c r="X573" i="1"/>
  <c r="X728" i="1"/>
  <c r="X569" i="1"/>
  <c r="X989" i="1"/>
  <c r="X614" i="1"/>
  <c r="X678" i="1"/>
  <c r="X742" i="1"/>
  <c r="X599" i="1"/>
  <c r="X679" i="1"/>
  <c r="X736" i="1"/>
  <c r="X927" i="1"/>
  <c r="X790" i="1"/>
  <c r="X690" i="1"/>
  <c r="X929" i="1"/>
  <c r="X681" i="1"/>
  <c r="X1010" i="1"/>
  <c r="X579" i="1"/>
  <c r="X986" i="1"/>
  <c r="X641" i="1"/>
  <c r="X674" i="1"/>
  <c r="X793" i="1"/>
  <c r="X627" i="1"/>
  <c r="X626" i="1"/>
  <c r="X555" i="1"/>
  <c r="X666" i="1"/>
  <c r="X809" i="1"/>
  <c r="V795" i="1"/>
  <c r="X794" i="1"/>
  <c r="V1000" i="1"/>
  <c r="X999" i="1"/>
  <c r="X1036" i="1"/>
  <c r="X803" i="1"/>
  <c r="X991" i="1"/>
  <c r="X823" i="1"/>
  <c r="X1033" i="1"/>
  <c r="X824" i="1"/>
  <c r="X888" i="1"/>
  <c r="X1035" i="1"/>
  <c r="X612" i="1"/>
  <c r="X668" i="1"/>
  <c r="X732" i="1"/>
  <c r="X677" i="1"/>
  <c r="X687" i="1"/>
  <c r="X581" i="1"/>
  <c r="X645" i="1"/>
  <c r="X719" i="1"/>
  <c r="X997" i="1"/>
  <c r="X558" i="1"/>
  <c r="X622" i="1"/>
  <c r="X686" i="1"/>
  <c r="X750" i="1"/>
  <c r="X607" i="1"/>
  <c r="X703" i="1"/>
  <c r="X974" i="1"/>
  <c r="X1070" i="1"/>
  <c r="X805" i="1"/>
  <c r="X869" i="1"/>
  <c r="X933" i="1"/>
  <c r="X783" i="1"/>
  <c r="X870" i="1"/>
  <c r="X934" i="1"/>
  <c r="X584" i="1"/>
  <c r="X738" i="1"/>
  <c r="X563" i="1"/>
  <c r="X697" i="1"/>
  <c r="X1050" i="1"/>
  <c r="X937" i="1"/>
  <c r="X635" i="1"/>
  <c r="X657" i="1"/>
  <c r="X722" i="1"/>
  <c r="X667" i="1"/>
  <c r="X698" i="1"/>
  <c r="X603" i="1"/>
  <c r="X554" i="1"/>
  <c r="X841" i="1"/>
  <c r="V843" i="1"/>
  <c r="X842" i="1"/>
  <c r="X639" i="1"/>
  <c r="V907" i="1"/>
  <c r="X906" i="1"/>
  <c r="V811" i="1"/>
  <c r="X810" i="1"/>
  <c r="X903" i="1"/>
  <c r="X620" i="1"/>
  <c r="X740" i="1"/>
  <c r="X693" i="1"/>
  <c r="X711" i="1"/>
  <c r="X744" i="1"/>
  <c r="X589" i="1"/>
  <c r="X669" i="1"/>
  <c r="X743" i="1"/>
  <c r="X617" i="1"/>
  <c r="X566" i="1"/>
  <c r="X630" i="1"/>
  <c r="X694" i="1"/>
  <c r="X758" i="1"/>
  <c r="X615" i="1"/>
  <c r="X727" i="1"/>
  <c r="X990" i="1"/>
  <c r="X791" i="1"/>
  <c r="X806" i="1"/>
  <c r="X552" i="1"/>
  <c r="X600" i="1"/>
  <c r="X595" i="1"/>
  <c r="X721" i="1"/>
  <c r="X683" i="1"/>
  <c r="X571" i="1"/>
  <c r="X673" i="1"/>
  <c r="X970" i="1"/>
  <c r="X699" i="1"/>
  <c r="X754" i="1"/>
  <c r="X651" i="1"/>
  <c r="X562" i="1"/>
  <c r="X873" i="1"/>
  <c r="X656" i="1"/>
  <c r="X839" i="1"/>
  <c r="X665" i="1"/>
  <c r="V1014" i="1"/>
  <c r="X1013" i="1"/>
  <c r="V827" i="1"/>
  <c r="X826" i="1"/>
  <c r="X996" i="1"/>
  <c r="X804" i="1"/>
  <c r="X1068" i="1"/>
  <c r="X984" i="1"/>
  <c r="X993" i="1"/>
  <c r="X1049" i="1"/>
  <c r="X784" i="1"/>
  <c r="X840" i="1"/>
  <c r="X904" i="1"/>
  <c r="X866" i="1"/>
  <c r="X564" i="1"/>
  <c r="X628" i="1"/>
  <c r="X684" i="1"/>
  <c r="X748" i="1"/>
  <c r="X701" i="1"/>
  <c r="X735" i="1"/>
  <c r="X561" i="1"/>
  <c r="X597" i="1"/>
  <c r="X685" i="1"/>
  <c r="X592" i="1"/>
  <c r="X1029" i="1"/>
  <c r="X638" i="1"/>
  <c r="X702" i="1"/>
  <c r="X623" i="1"/>
  <c r="X871" i="1"/>
  <c r="X998" i="1"/>
  <c r="X821" i="1"/>
  <c r="X885" i="1"/>
  <c r="X807" i="1"/>
  <c r="X975" i="1"/>
  <c r="X886" i="1"/>
  <c r="X624" i="1"/>
  <c r="X619" i="1"/>
  <c r="X745" i="1"/>
  <c r="X801" i="1"/>
  <c r="X731" i="1"/>
  <c r="X611" i="1"/>
  <c r="X689" i="1"/>
  <c r="X715" i="1"/>
  <c r="X570" i="1"/>
  <c r="X978" i="1"/>
  <c r="X675" i="1"/>
  <c r="V939" i="1"/>
  <c r="X938" i="1"/>
  <c r="V1052" i="1"/>
  <c r="X1051" i="1"/>
  <c r="X819" i="1"/>
  <c r="X868" i="1"/>
  <c r="X932" i="1"/>
  <c r="X792" i="1"/>
  <c r="X995" i="1"/>
  <c r="X572" i="1"/>
  <c r="X692" i="1"/>
  <c r="X756" i="1"/>
  <c r="X717" i="1"/>
  <c r="X751" i="1"/>
  <c r="X601" i="1"/>
  <c r="X605" i="1"/>
  <c r="X709" i="1"/>
  <c r="X1037" i="1"/>
  <c r="X582" i="1"/>
  <c r="X646" i="1"/>
  <c r="X710" i="1"/>
  <c r="X559" i="1"/>
  <c r="X631" i="1"/>
  <c r="X616" i="1"/>
  <c r="X983" i="1"/>
  <c r="X822" i="1"/>
  <c r="X560" i="1"/>
  <c r="X632" i="1"/>
  <c r="X643" i="1"/>
  <c r="X610" i="1"/>
  <c r="X737" i="1"/>
  <c r="X825" i="1"/>
  <c r="X659" i="1"/>
  <c r="X713" i="1"/>
  <c r="X994" i="1"/>
  <c r="X633" i="1"/>
  <c r="X755" i="1"/>
  <c r="X578" i="1"/>
  <c r="X707" i="1"/>
  <c r="AC20" i="1"/>
  <c r="AD20" i="1" s="1"/>
  <c r="AE20" i="1" s="1"/>
  <c r="AF20" i="1" s="1"/>
  <c r="AC138" i="1"/>
  <c r="AD138" i="1" s="1"/>
  <c r="AE138" i="1" s="1"/>
  <c r="AC642" i="1"/>
  <c r="AD642" i="1" s="1"/>
  <c r="AE642" i="1" s="1"/>
  <c r="AC770" i="1"/>
  <c r="AD770" i="1" s="1"/>
  <c r="AE770" i="1" s="1"/>
  <c r="AC267" i="1"/>
  <c r="AD267" i="1" s="1"/>
  <c r="AE267" i="1" s="1"/>
  <c r="AC395" i="1"/>
  <c r="AD395" i="1" s="1"/>
  <c r="AE395" i="1" s="1"/>
  <c r="AC523" i="1"/>
  <c r="AD523" i="1" s="1"/>
  <c r="AE523" i="1" s="1"/>
  <c r="AC651" i="1"/>
  <c r="AD651" i="1" s="1"/>
  <c r="AE651" i="1" s="1"/>
  <c r="AC779" i="1"/>
  <c r="AD779" i="1" s="1"/>
  <c r="AE779" i="1" s="1"/>
  <c r="AC844" i="1"/>
  <c r="AD844" i="1" s="1"/>
  <c r="AE844" i="1" s="1"/>
  <c r="AC972" i="1"/>
  <c r="AD972" i="1" s="1"/>
  <c r="AE972" i="1" s="1"/>
  <c r="AC891" i="1"/>
  <c r="AD891" i="1" s="1"/>
  <c r="AE891" i="1" s="1"/>
  <c r="AC1019" i="1"/>
  <c r="AD1019" i="1" s="1"/>
  <c r="AE1019" i="1" s="1"/>
  <c r="AC1083" i="1"/>
  <c r="AD1083" i="1" s="1"/>
  <c r="AE1083" i="1" s="1"/>
  <c r="AC830" i="1"/>
  <c r="AD830" i="1" s="1"/>
  <c r="AE830" i="1" s="1"/>
  <c r="AC894" i="1"/>
  <c r="AD894" i="1" s="1"/>
  <c r="AE894" i="1" s="1"/>
  <c r="AC1022" i="1"/>
  <c r="AD1022" i="1" s="1"/>
  <c r="AE1022" i="1" s="1"/>
  <c r="AC1086" i="1"/>
  <c r="AD1086" i="1" s="1"/>
  <c r="AE1086" i="1" s="1"/>
  <c r="AC66" i="1"/>
  <c r="AD66" i="1" s="1"/>
  <c r="AE66" i="1" s="1"/>
  <c r="AC202" i="1"/>
  <c r="AD202" i="1" s="1"/>
  <c r="AE202" i="1" s="1"/>
  <c r="AC205" i="1"/>
  <c r="AD205" i="1" s="1"/>
  <c r="AE205" i="1" s="1"/>
  <c r="AC578" i="1"/>
  <c r="AD578" i="1" s="1"/>
  <c r="AE578" i="1" s="1"/>
  <c r="AC706" i="1"/>
  <c r="AD706" i="1" s="1"/>
  <c r="AE706" i="1" s="1"/>
  <c r="AC331" i="1"/>
  <c r="AD331" i="1" s="1"/>
  <c r="AE331" i="1" s="1"/>
  <c r="AC459" i="1"/>
  <c r="AD459" i="1" s="1"/>
  <c r="AE459" i="1" s="1"/>
  <c r="AC587" i="1"/>
  <c r="AD587" i="1" s="1"/>
  <c r="AE587" i="1" s="1"/>
  <c r="AC715" i="1"/>
  <c r="AD715" i="1" s="1"/>
  <c r="AE715" i="1" s="1"/>
  <c r="AC908" i="1"/>
  <c r="AD908" i="1" s="1"/>
  <c r="AE908" i="1" s="1"/>
  <c r="AC827" i="1"/>
  <c r="AD827" i="1" s="1"/>
  <c r="AE827" i="1" s="1"/>
  <c r="AC210" i="1"/>
  <c r="AD210" i="1" s="1"/>
  <c r="AE210" i="1" s="1"/>
  <c r="AC188" i="1"/>
  <c r="AD188" i="1" s="1"/>
  <c r="AE188" i="1" s="1"/>
  <c r="AC266" i="1"/>
  <c r="AD266" i="1" s="1"/>
  <c r="AE266" i="1" s="1"/>
  <c r="AC330" i="1"/>
  <c r="AD330" i="1" s="1"/>
  <c r="AE330" i="1" s="1"/>
  <c r="AC394" i="1"/>
  <c r="AD394" i="1" s="1"/>
  <c r="AE394" i="1" s="1"/>
  <c r="AC458" i="1"/>
  <c r="AD458" i="1" s="1"/>
  <c r="AE458" i="1" s="1"/>
  <c r="AC522" i="1"/>
  <c r="AD522" i="1" s="1"/>
  <c r="AE522" i="1" s="1"/>
  <c r="AC586" i="1"/>
  <c r="AD586" i="1" s="1"/>
  <c r="AE586" i="1" s="1"/>
  <c r="AC650" i="1"/>
  <c r="AD650" i="1" s="1"/>
  <c r="AE650" i="1" s="1"/>
  <c r="AC714" i="1"/>
  <c r="AD714" i="1" s="1"/>
  <c r="AE714" i="1" s="1"/>
  <c r="AC778" i="1"/>
  <c r="AD778" i="1" s="1"/>
  <c r="AE778" i="1" s="1"/>
  <c r="AC1087" i="1"/>
  <c r="AD1087" i="1" s="1"/>
  <c r="AE1087" i="1" s="1"/>
  <c r="AC106" i="1"/>
  <c r="AD106" i="1" s="1"/>
  <c r="AE106" i="1" s="1"/>
  <c r="AC53" i="1"/>
  <c r="AD53" i="1" s="1"/>
  <c r="AE53" i="1" s="1"/>
  <c r="AC181" i="1"/>
  <c r="AD181" i="1" s="1"/>
  <c r="AE181" i="1" s="1"/>
  <c r="AC145" i="1"/>
  <c r="AD145" i="1" s="1"/>
  <c r="AE145" i="1" s="1"/>
  <c r="AC92" i="1"/>
  <c r="AD92" i="1" s="1"/>
  <c r="AE92" i="1" s="1"/>
  <c r="AC156" i="1"/>
  <c r="AD156" i="1" s="1"/>
  <c r="AE156" i="1" s="1"/>
  <c r="AC234" i="1"/>
  <c r="AD234" i="1" s="1"/>
  <c r="AE234" i="1" s="1"/>
  <c r="AC298" i="1"/>
  <c r="AD298" i="1" s="1"/>
  <c r="AE298" i="1" s="1"/>
  <c r="AC362" i="1"/>
  <c r="AD362" i="1" s="1"/>
  <c r="AE362" i="1" s="1"/>
  <c r="AC490" i="1"/>
  <c r="AD490" i="1" s="1"/>
  <c r="AE490" i="1" s="1"/>
  <c r="AC554" i="1"/>
  <c r="AD554" i="1" s="1"/>
  <c r="AE554" i="1" s="1"/>
  <c r="AC618" i="1"/>
  <c r="AD618" i="1" s="1"/>
  <c r="AE618" i="1" s="1"/>
  <c r="AC682" i="1"/>
  <c r="AD682" i="1" s="1"/>
  <c r="AE682" i="1" s="1"/>
  <c r="AC746" i="1"/>
  <c r="AD746" i="1" s="1"/>
  <c r="AE746" i="1" s="1"/>
  <c r="AC810" i="1"/>
  <c r="AD810" i="1" s="1"/>
  <c r="AE810" i="1" s="1"/>
  <c r="AC261" i="1"/>
  <c r="AD261" i="1" s="1"/>
  <c r="AE261" i="1" s="1"/>
  <c r="AC325" i="1"/>
  <c r="AD325" i="1" s="1"/>
  <c r="AE325" i="1" s="1"/>
  <c r="AC389" i="1"/>
  <c r="AD389" i="1" s="1"/>
  <c r="AE389" i="1" s="1"/>
  <c r="AC453" i="1"/>
  <c r="AD453" i="1" s="1"/>
  <c r="AE453" i="1" s="1"/>
  <c r="AC517" i="1"/>
  <c r="AD517" i="1" s="1"/>
  <c r="AE517" i="1" s="1"/>
  <c r="AC243" i="1"/>
  <c r="AD243" i="1" s="1"/>
  <c r="AE243" i="1" s="1"/>
  <c r="AC307" i="1"/>
  <c r="AD307" i="1" s="1"/>
  <c r="AE307" i="1" s="1"/>
  <c r="AC371" i="1"/>
  <c r="AD371" i="1" s="1"/>
  <c r="AE371" i="1" s="1"/>
  <c r="AC435" i="1"/>
  <c r="AD435" i="1" s="1"/>
  <c r="AE435" i="1" s="1"/>
  <c r="AC499" i="1"/>
  <c r="AD499" i="1" s="1"/>
  <c r="AE499" i="1" s="1"/>
  <c r="AC563" i="1"/>
  <c r="AD563" i="1" s="1"/>
  <c r="AE563" i="1" s="1"/>
  <c r="AC627" i="1"/>
  <c r="AD627" i="1" s="1"/>
  <c r="AE627" i="1" s="1"/>
  <c r="AC691" i="1"/>
  <c r="AD691" i="1" s="1"/>
  <c r="AE691" i="1" s="1"/>
  <c r="AC755" i="1"/>
  <c r="AD755" i="1" s="1"/>
  <c r="AE755" i="1" s="1"/>
  <c r="AC692" i="1"/>
  <c r="AD692" i="1" s="1"/>
  <c r="AE692" i="1" s="1"/>
  <c r="AC756" i="1"/>
  <c r="AD756" i="1" s="1"/>
  <c r="AE756" i="1" s="1"/>
  <c r="AC820" i="1"/>
  <c r="AD820" i="1" s="1"/>
  <c r="AE820" i="1" s="1"/>
  <c r="AC884" i="1"/>
  <c r="AD884" i="1" s="1"/>
  <c r="AE884" i="1" s="1"/>
  <c r="AC948" i="1"/>
  <c r="AD948" i="1" s="1"/>
  <c r="AE948" i="1" s="1"/>
  <c r="AC1012" i="1"/>
  <c r="AD1012" i="1" s="1"/>
  <c r="AE1012" i="1" s="1"/>
  <c r="AC1076" i="1"/>
  <c r="AD1076" i="1" s="1"/>
  <c r="AE1076" i="1" s="1"/>
  <c r="AC858" i="1"/>
  <c r="AD858" i="1" s="1"/>
  <c r="AE858" i="1" s="1"/>
  <c r="AC922" i="1"/>
  <c r="AD922" i="1" s="1"/>
  <c r="AE922" i="1" s="1"/>
  <c r="AC986" i="1"/>
  <c r="AD986" i="1" s="1"/>
  <c r="AE986" i="1" s="1"/>
  <c r="AC1050" i="1"/>
  <c r="AD1050" i="1" s="1"/>
  <c r="AE1050" i="1" s="1"/>
  <c r="AC931" i="1"/>
  <c r="AD931" i="1" s="1"/>
  <c r="AE931" i="1" s="1"/>
  <c r="AC1059" i="1"/>
  <c r="AD1059" i="1" s="1"/>
  <c r="AE1059" i="1" s="1"/>
  <c r="AC42" i="1"/>
  <c r="AD42" i="1" s="1"/>
  <c r="AE42" i="1" s="1"/>
  <c r="AC178" i="1"/>
  <c r="AD178" i="1" s="1"/>
  <c r="AE178" i="1" s="1"/>
  <c r="AC117" i="1"/>
  <c r="AD117" i="1" s="1"/>
  <c r="AE117" i="1" s="1"/>
  <c r="AC56" i="1"/>
  <c r="AD56" i="1" s="1"/>
  <c r="AE56" i="1" s="1"/>
  <c r="AC81" i="1"/>
  <c r="AD81" i="1" s="1"/>
  <c r="AE81" i="1" s="1"/>
  <c r="AC426" i="1"/>
  <c r="AD426" i="1" s="1"/>
  <c r="AE426" i="1" s="1"/>
  <c r="AC120" i="1"/>
  <c r="AD120" i="1" s="1"/>
  <c r="AE120" i="1" s="1"/>
  <c r="AC119" i="1"/>
  <c r="AD119" i="1" s="1"/>
  <c r="AE119" i="1" s="1"/>
  <c r="AC62" i="1"/>
  <c r="AD62" i="1" s="1"/>
  <c r="AE62" i="1" s="1"/>
  <c r="AC50" i="1"/>
  <c r="AD50" i="1" s="1"/>
  <c r="AE50" i="1" s="1"/>
  <c r="AC114" i="1"/>
  <c r="AD114" i="1" s="1"/>
  <c r="AE114" i="1" s="1"/>
  <c r="AC186" i="1"/>
  <c r="AD186" i="1" s="1"/>
  <c r="AE186" i="1" s="1"/>
  <c r="AC61" i="1"/>
  <c r="AD61" i="1" s="1"/>
  <c r="AE61" i="1" s="1"/>
  <c r="AC125" i="1"/>
  <c r="AD125" i="1" s="1"/>
  <c r="AE125" i="1" s="1"/>
  <c r="AC189" i="1"/>
  <c r="AD189" i="1" s="1"/>
  <c r="AE189" i="1" s="1"/>
  <c r="AC64" i="1"/>
  <c r="AD64" i="1" s="1"/>
  <c r="AE64" i="1" s="1"/>
  <c r="AC128" i="1"/>
  <c r="AD128" i="1" s="1"/>
  <c r="AE128" i="1" s="1"/>
  <c r="AC127" i="1"/>
  <c r="AD127" i="1" s="1"/>
  <c r="AE127" i="1" s="1"/>
  <c r="AC192" i="1"/>
  <c r="AD192" i="1" s="1"/>
  <c r="AE192" i="1" s="1"/>
  <c r="AC191" i="1"/>
  <c r="AD191" i="1" s="1"/>
  <c r="AE191" i="1" s="1"/>
  <c r="AC43" i="1"/>
  <c r="AD43" i="1" s="1"/>
  <c r="AE43" i="1" s="1"/>
  <c r="AC70" i="1"/>
  <c r="AD70" i="1" s="1"/>
  <c r="AE70" i="1" s="1"/>
  <c r="AC134" i="1"/>
  <c r="AD134" i="1" s="1"/>
  <c r="AE134" i="1" s="1"/>
  <c r="AC25" i="1"/>
  <c r="AD25" i="1" s="1"/>
  <c r="AE25" i="1" s="1"/>
  <c r="AC89" i="1"/>
  <c r="AD89" i="1" s="1"/>
  <c r="AE89" i="1" s="1"/>
  <c r="AC153" i="1"/>
  <c r="AD153" i="1" s="1"/>
  <c r="AE153" i="1" s="1"/>
  <c r="AC36" i="1"/>
  <c r="AD36" i="1" s="1"/>
  <c r="AE36" i="1" s="1"/>
  <c r="AC100" i="1"/>
  <c r="AD100" i="1" s="1"/>
  <c r="AE100" i="1" s="1"/>
  <c r="AC164" i="1"/>
  <c r="AD164" i="1" s="1"/>
  <c r="AE164" i="1" s="1"/>
  <c r="AC242" i="1"/>
  <c r="AD242" i="1" s="1"/>
  <c r="AE242" i="1" s="1"/>
  <c r="AC306" i="1"/>
  <c r="AD306" i="1" s="1"/>
  <c r="AE306" i="1" s="1"/>
  <c r="AC370" i="1"/>
  <c r="AD370" i="1" s="1"/>
  <c r="AE370" i="1" s="1"/>
  <c r="AC434" i="1"/>
  <c r="AD434" i="1" s="1"/>
  <c r="AE434" i="1" s="1"/>
  <c r="AC498" i="1"/>
  <c r="AD498" i="1" s="1"/>
  <c r="AE498" i="1" s="1"/>
  <c r="AC562" i="1"/>
  <c r="AD562" i="1" s="1"/>
  <c r="AE562" i="1" s="1"/>
  <c r="AC626" i="1"/>
  <c r="AD626" i="1" s="1"/>
  <c r="AE626" i="1" s="1"/>
  <c r="AC690" i="1"/>
  <c r="AD690" i="1" s="1"/>
  <c r="AE690" i="1" s="1"/>
  <c r="AC754" i="1"/>
  <c r="AD754" i="1" s="1"/>
  <c r="AE754" i="1" s="1"/>
  <c r="AC818" i="1"/>
  <c r="AD818" i="1" s="1"/>
  <c r="AE818" i="1" s="1"/>
  <c r="AC269" i="1"/>
  <c r="AD269" i="1" s="1"/>
  <c r="AE269" i="1" s="1"/>
  <c r="AC333" i="1"/>
  <c r="AD333" i="1" s="1"/>
  <c r="AE333" i="1" s="1"/>
  <c r="AC397" i="1"/>
  <c r="AD397" i="1" s="1"/>
  <c r="AE397" i="1" s="1"/>
  <c r="AC461" i="1"/>
  <c r="AD461" i="1" s="1"/>
  <c r="AE461" i="1" s="1"/>
  <c r="AC232" i="1"/>
  <c r="AD232" i="1" s="1"/>
  <c r="AE232" i="1" s="1"/>
  <c r="AC231" i="1"/>
  <c r="AD231" i="1" s="1"/>
  <c r="AE231" i="1" s="1"/>
  <c r="AC296" i="1"/>
  <c r="AD296" i="1" s="1"/>
  <c r="AE296" i="1" s="1"/>
  <c r="AC294" i="1"/>
  <c r="AD294" i="1" s="1"/>
  <c r="AE294" i="1" s="1"/>
  <c r="AC295" i="1"/>
  <c r="AD295" i="1" s="1"/>
  <c r="AE295" i="1" s="1"/>
  <c r="AC360" i="1"/>
  <c r="AD360" i="1" s="1"/>
  <c r="AE360" i="1" s="1"/>
  <c r="AC358" i="1"/>
  <c r="AD358" i="1" s="1"/>
  <c r="AE358" i="1" s="1"/>
  <c r="AC359" i="1"/>
  <c r="AD359" i="1" s="1"/>
  <c r="AE359" i="1" s="1"/>
  <c r="AC424" i="1"/>
  <c r="AD424" i="1" s="1"/>
  <c r="AE424" i="1" s="1"/>
  <c r="AC422" i="1"/>
  <c r="AD422" i="1" s="1"/>
  <c r="AE422" i="1" s="1"/>
  <c r="AC423" i="1"/>
  <c r="AD423" i="1" s="1"/>
  <c r="AE423" i="1" s="1"/>
  <c r="AC488" i="1"/>
  <c r="AD488" i="1" s="1"/>
  <c r="AE488" i="1" s="1"/>
  <c r="AC486" i="1"/>
  <c r="AD486" i="1" s="1"/>
  <c r="AE486" i="1" s="1"/>
  <c r="AC487" i="1"/>
  <c r="AD487" i="1" s="1"/>
  <c r="AE487" i="1" s="1"/>
  <c r="AC552" i="1"/>
  <c r="AD552" i="1" s="1"/>
  <c r="AE552" i="1" s="1"/>
  <c r="AC550" i="1"/>
  <c r="AD550" i="1" s="1"/>
  <c r="AE550" i="1" s="1"/>
  <c r="AC551" i="1"/>
  <c r="AD551" i="1" s="1"/>
  <c r="AE551" i="1" s="1"/>
  <c r="AC616" i="1"/>
  <c r="AD616" i="1" s="1"/>
  <c r="AE616" i="1" s="1"/>
  <c r="AC614" i="1"/>
  <c r="AD614" i="1" s="1"/>
  <c r="AE614" i="1" s="1"/>
  <c r="AC615" i="1"/>
  <c r="AD615" i="1" s="1"/>
  <c r="AE615" i="1" s="1"/>
  <c r="AC680" i="1"/>
  <c r="AD680" i="1" s="1"/>
  <c r="AE680" i="1" s="1"/>
  <c r="AC678" i="1"/>
  <c r="AD678" i="1" s="1"/>
  <c r="AE678" i="1" s="1"/>
  <c r="AC679" i="1"/>
  <c r="AD679" i="1" s="1"/>
  <c r="AE679" i="1" s="1"/>
  <c r="AC251" i="1"/>
  <c r="AD251" i="1" s="1"/>
  <c r="AE251" i="1" s="1"/>
  <c r="AC315" i="1"/>
  <c r="AD315" i="1" s="1"/>
  <c r="AE315" i="1" s="1"/>
  <c r="AC379" i="1"/>
  <c r="AD379" i="1" s="1"/>
  <c r="AE379" i="1" s="1"/>
  <c r="AC443" i="1"/>
  <c r="AD443" i="1" s="1"/>
  <c r="AE443" i="1" s="1"/>
  <c r="AC507" i="1"/>
  <c r="AD507" i="1" s="1"/>
  <c r="AE507" i="1" s="1"/>
  <c r="AC571" i="1"/>
  <c r="AD571" i="1" s="1"/>
  <c r="AE571" i="1" s="1"/>
  <c r="AC635" i="1"/>
  <c r="AD635" i="1" s="1"/>
  <c r="AE635" i="1" s="1"/>
  <c r="AC699" i="1"/>
  <c r="AD699" i="1" s="1"/>
  <c r="AE699" i="1" s="1"/>
  <c r="AC763" i="1"/>
  <c r="AD763" i="1" s="1"/>
  <c r="AE763" i="1" s="1"/>
  <c r="AC233" i="1"/>
  <c r="AD233" i="1" s="1"/>
  <c r="AE233" i="1" s="1"/>
  <c r="AC297" i="1"/>
  <c r="AD297" i="1" s="1"/>
  <c r="AE297" i="1" s="1"/>
  <c r="AC361" i="1"/>
  <c r="AD361" i="1" s="1"/>
  <c r="AE361" i="1" s="1"/>
  <c r="AC425" i="1"/>
  <c r="AD425" i="1" s="1"/>
  <c r="AE425" i="1" s="1"/>
  <c r="AC489" i="1"/>
  <c r="AD489" i="1" s="1"/>
  <c r="AE489" i="1" s="1"/>
  <c r="AC719" i="1"/>
  <c r="AD719" i="1" s="1"/>
  <c r="AE719" i="1" s="1"/>
  <c r="AC805" i="1"/>
  <c r="AD805" i="1" s="1"/>
  <c r="AE805" i="1" s="1"/>
  <c r="AC975" i="1"/>
  <c r="AD975" i="1" s="1"/>
  <c r="AE975" i="1" s="1"/>
  <c r="AC184" i="1"/>
  <c r="AD184" i="1" s="1"/>
  <c r="AE184" i="1" s="1"/>
  <c r="AC183" i="1"/>
  <c r="AD183" i="1" s="1"/>
  <c r="AE183" i="1" s="1"/>
  <c r="AC126" i="1"/>
  <c r="AD126" i="1" s="1"/>
  <c r="AE126" i="1" s="1"/>
  <c r="AC17" i="1"/>
  <c r="AD17" i="1" s="1"/>
  <c r="AE17" i="1" s="1"/>
  <c r="AC15" i="1"/>
  <c r="AE15" i="1" s="1"/>
  <c r="AC16" i="1"/>
  <c r="AD16" i="1" s="1"/>
  <c r="AE16" i="1" s="1"/>
  <c r="AC28" i="1"/>
  <c r="AD28" i="1" s="1"/>
  <c r="AE28" i="1" s="1"/>
  <c r="AC58" i="1"/>
  <c r="AD58" i="1" s="1"/>
  <c r="AE58" i="1" s="1"/>
  <c r="AC122" i="1"/>
  <c r="AD122" i="1" s="1"/>
  <c r="AE122" i="1" s="1"/>
  <c r="AC194" i="1"/>
  <c r="AD194" i="1" s="1"/>
  <c r="AE194" i="1" s="1"/>
  <c r="AC69" i="1"/>
  <c r="AD69" i="1" s="1"/>
  <c r="AE69" i="1" s="1"/>
  <c r="AC133" i="1"/>
  <c r="AD133" i="1" s="1"/>
  <c r="AE133" i="1" s="1"/>
  <c r="AC197" i="1"/>
  <c r="AD197" i="1" s="1"/>
  <c r="AE197" i="1" s="1"/>
  <c r="AC72" i="1"/>
  <c r="AD72" i="1" s="1"/>
  <c r="AE72" i="1" s="1"/>
  <c r="AC136" i="1"/>
  <c r="AD136" i="1" s="1"/>
  <c r="AE136" i="1" s="1"/>
  <c r="AC135" i="1"/>
  <c r="AD135" i="1" s="1"/>
  <c r="AE135" i="1" s="1"/>
  <c r="AC200" i="1"/>
  <c r="AD200" i="1" s="1"/>
  <c r="AE200" i="1" s="1"/>
  <c r="AC199" i="1"/>
  <c r="AD199" i="1" s="1"/>
  <c r="AE199" i="1" s="1"/>
  <c r="AC195" i="1"/>
  <c r="AD195" i="1" s="1"/>
  <c r="AE195" i="1" s="1"/>
  <c r="AC78" i="1"/>
  <c r="AD78" i="1" s="1"/>
  <c r="AE78" i="1" s="1"/>
  <c r="AC142" i="1"/>
  <c r="AD142" i="1" s="1"/>
  <c r="AE142" i="1" s="1"/>
  <c r="AC33" i="1"/>
  <c r="AD33" i="1" s="1"/>
  <c r="AE33" i="1" s="1"/>
  <c r="AC97" i="1"/>
  <c r="AD97" i="1" s="1"/>
  <c r="AE97" i="1" s="1"/>
  <c r="AC161" i="1"/>
  <c r="AD161" i="1" s="1"/>
  <c r="AE161" i="1" s="1"/>
  <c r="AC44" i="1"/>
  <c r="AD44" i="1" s="1"/>
  <c r="AE44" i="1" s="1"/>
  <c r="AC108" i="1"/>
  <c r="AD108" i="1" s="1"/>
  <c r="AE108" i="1" s="1"/>
  <c r="AC172" i="1"/>
  <c r="AD172" i="1" s="1"/>
  <c r="AE172" i="1" s="1"/>
  <c r="AC250" i="1"/>
  <c r="AD250" i="1" s="1"/>
  <c r="AE250" i="1" s="1"/>
  <c r="AC314" i="1"/>
  <c r="AD314" i="1" s="1"/>
  <c r="AE314" i="1" s="1"/>
  <c r="AC378" i="1"/>
  <c r="AD378" i="1" s="1"/>
  <c r="AE378" i="1" s="1"/>
  <c r="AC442" i="1"/>
  <c r="AD442" i="1" s="1"/>
  <c r="AE442" i="1" s="1"/>
  <c r="AC506" i="1"/>
  <c r="AD506" i="1" s="1"/>
  <c r="AE506" i="1" s="1"/>
  <c r="AC570" i="1"/>
  <c r="AD570" i="1" s="1"/>
  <c r="AE570" i="1" s="1"/>
  <c r="AC634" i="1"/>
  <c r="AD634" i="1" s="1"/>
  <c r="AE634" i="1" s="1"/>
  <c r="AC698" i="1"/>
  <c r="AD698" i="1" s="1"/>
  <c r="AE698" i="1" s="1"/>
  <c r="AC762" i="1"/>
  <c r="AD762" i="1" s="1"/>
  <c r="AE762" i="1" s="1"/>
  <c r="AC213" i="1"/>
  <c r="AD213" i="1" s="1"/>
  <c r="AE213" i="1" s="1"/>
  <c r="AC277" i="1"/>
  <c r="AD277" i="1" s="1"/>
  <c r="AE277" i="1" s="1"/>
  <c r="AC341" i="1"/>
  <c r="AD341" i="1" s="1"/>
  <c r="AE341" i="1" s="1"/>
  <c r="AC405" i="1"/>
  <c r="AD405" i="1" s="1"/>
  <c r="AE405" i="1" s="1"/>
  <c r="AC469" i="1"/>
  <c r="AD469" i="1" s="1"/>
  <c r="AE469" i="1" s="1"/>
  <c r="AC240" i="1"/>
  <c r="AD240" i="1" s="1"/>
  <c r="AE240" i="1" s="1"/>
  <c r="AC239" i="1"/>
  <c r="AD239" i="1" s="1"/>
  <c r="AE239" i="1" s="1"/>
  <c r="AC304" i="1"/>
  <c r="AD304" i="1" s="1"/>
  <c r="AE304" i="1" s="1"/>
  <c r="AC303" i="1"/>
  <c r="AD303" i="1" s="1"/>
  <c r="AE303" i="1" s="1"/>
  <c r="AC302" i="1"/>
  <c r="AD302" i="1" s="1"/>
  <c r="AE302" i="1" s="1"/>
  <c r="AC368" i="1"/>
  <c r="AD368" i="1" s="1"/>
  <c r="AE368" i="1" s="1"/>
  <c r="AC367" i="1"/>
  <c r="AD367" i="1" s="1"/>
  <c r="AE367" i="1" s="1"/>
  <c r="AC366" i="1"/>
  <c r="AD366" i="1" s="1"/>
  <c r="AE366" i="1" s="1"/>
  <c r="AC432" i="1"/>
  <c r="AD432" i="1" s="1"/>
  <c r="AE432" i="1" s="1"/>
  <c r="AC431" i="1"/>
  <c r="AD431" i="1" s="1"/>
  <c r="AE431" i="1" s="1"/>
  <c r="AC430" i="1"/>
  <c r="AD430" i="1" s="1"/>
  <c r="AE430" i="1" s="1"/>
  <c r="AC496" i="1"/>
  <c r="AD496" i="1" s="1"/>
  <c r="AE496" i="1" s="1"/>
  <c r="AC495" i="1"/>
  <c r="AD495" i="1" s="1"/>
  <c r="AE495" i="1" s="1"/>
  <c r="AC494" i="1"/>
  <c r="AD494" i="1" s="1"/>
  <c r="AE494" i="1" s="1"/>
  <c r="AC560" i="1"/>
  <c r="AD560" i="1" s="1"/>
  <c r="AE560" i="1" s="1"/>
  <c r="AC559" i="1"/>
  <c r="AD559" i="1" s="1"/>
  <c r="AE559" i="1" s="1"/>
  <c r="AC558" i="1"/>
  <c r="AD558" i="1" s="1"/>
  <c r="AE558" i="1" s="1"/>
  <c r="AC624" i="1"/>
  <c r="AD624" i="1" s="1"/>
  <c r="AE624" i="1" s="1"/>
  <c r="AC623" i="1"/>
  <c r="AD623" i="1" s="1"/>
  <c r="AE623" i="1" s="1"/>
  <c r="AC622" i="1"/>
  <c r="AD622" i="1" s="1"/>
  <c r="AE622" i="1" s="1"/>
  <c r="AC688" i="1"/>
  <c r="AD688" i="1" s="1"/>
  <c r="AE688" i="1" s="1"/>
  <c r="AC687" i="1"/>
  <c r="AD687" i="1" s="1"/>
  <c r="AE687" i="1" s="1"/>
  <c r="AC686" i="1"/>
  <c r="AD686" i="1" s="1"/>
  <c r="AE686" i="1" s="1"/>
  <c r="AC259" i="1"/>
  <c r="AD259" i="1" s="1"/>
  <c r="AE259" i="1" s="1"/>
  <c r="AC323" i="1"/>
  <c r="AD323" i="1" s="1"/>
  <c r="AE323" i="1" s="1"/>
  <c r="AC387" i="1"/>
  <c r="AD387" i="1" s="1"/>
  <c r="AE387" i="1" s="1"/>
  <c r="AC451" i="1"/>
  <c r="AD451" i="1" s="1"/>
  <c r="AE451" i="1" s="1"/>
  <c r="AC515" i="1"/>
  <c r="AD515" i="1" s="1"/>
  <c r="AE515" i="1" s="1"/>
  <c r="AC579" i="1"/>
  <c r="AD579" i="1" s="1"/>
  <c r="AE579" i="1" s="1"/>
  <c r="AC643" i="1"/>
  <c r="AD643" i="1" s="1"/>
  <c r="AE643" i="1" s="1"/>
  <c r="AC707" i="1"/>
  <c r="AD707" i="1" s="1"/>
  <c r="AE707" i="1" s="1"/>
  <c r="AC771" i="1"/>
  <c r="AD771" i="1" s="1"/>
  <c r="AE771" i="1" s="1"/>
  <c r="AC241" i="1"/>
  <c r="AD241" i="1" s="1"/>
  <c r="AE241" i="1" s="1"/>
  <c r="AC727" i="1"/>
  <c r="AD727" i="1" s="1"/>
  <c r="AE727" i="1" s="1"/>
  <c r="AC813" i="1"/>
  <c r="AD813" i="1" s="1"/>
  <c r="AE813" i="1" s="1"/>
  <c r="AC895" i="1"/>
  <c r="AD895" i="1" s="1"/>
  <c r="AE895" i="1" s="1"/>
  <c r="AC983" i="1"/>
  <c r="AD983" i="1" s="1"/>
  <c r="AE983" i="1" s="1"/>
  <c r="AC77" i="1"/>
  <c r="AD77" i="1" s="1"/>
  <c r="AE77" i="1" s="1"/>
  <c r="AC141" i="1"/>
  <c r="AD141" i="1" s="1"/>
  <c r="AE141" i="1" s="1"/>
  <c r="AC80" i="1"/>
  <c r="AD80" i="1" s="1"/>
  <c r="AE80" i="1" s="1"/>
  <c r="AC144" i="1"/>
  <c r="AD144" i="1" s="1"/>
  <c r="AE144" i="1" s="1"/>
  <c r="AC143" i="1"/>
  <c r="AD143" i="1" s="1"/>
  <c r="AE143" i="1" s="1"/>
  <c r="AC208" i="1"/>
  <c r="AD208" i="1" s="1"/>
  <c r="AE208" i="1" s="1"/>
  <c r="AC207" i="1"/>
  <c r="AD207" i="1" s="1"/>
  <c r="AE207" i="1" s="1"/>
  <c r="AC22" i="1"/>
  <c r="AD22" i="1" s="1"/>
  <c r="AE22" i="1" s="1"/>
  <c r="AC21" i="1"/>
  <c r="AD21" i="1" s="1"/>
  <c r="AE21" i="1" s="1"/>
  <c r="AC86" i="1"/>
  <c r="AD86" i="1" s="1"/>
  <c r="AE86" i="1" s="1"/>
  <c r="AC150" i="1"/>
  <c r="AD150" i="1" s="1"/>
  <c r="AE150" i="1" s="1"/>
  <c r="AC41" i="1"/>
  <c r="AD41" i="1" s="1"/>
  <c r="AE41" i="1" s="1"/>
  <c r="AC105" i="1"/>
  <c r="AD105" i="1" s="1"/>
  <c r="AE105" i="1" s="1"/>
  <c r="AC169" i="1"/>
  <c r="AD169" i="1" s="1"/>
  <c r="AE169" i="1" s="1"/>
  <c r="AC52" i="1"/>
  <c r="AD52" i="1" s="1"/>
  <c r="AE52" i="1" s="1"/>
  <c r="AC116" i="1"/>
  <c r="AD116" i="1" s="1"/>
  <c r="AE116" i="1" s="1"/>
  <c r="AC180" i="1"/>
  <c r="AD180" i="1" s="1"/>
  <c r="AE180" i="1" s="1"/>
  <c r="AC258" i="1"/>
  <c r="AD258" i="1" s="1"/>
  <c r="AE258" i="1" s="1"/>
  <c r="AC322" i="1"/>
  <c r="AD322" i="1" s="1"/>
  <c r="AE322" i="1" s="1"/>
  <c r="AC386" i="1"/>
  <c r="AD386" i="1" s="1"/>
  <c r="AE386" i="1" s="1"/>
  <c r="AC450" i="1"/>
  <c r="AD450" i="1" s="1"/>
  <c r="AE450" i="1" s="1"/>
  <c r="AC514" i="1"/>
  <c r="AD514" i="1" s="1"/>
  <c r="AE514" i="1" s="1"/>
  <c r="AC221" i="1"/>
  <c r="AD221" i="1" s="1"/>
  <c r="AE221" i="1" s="1"/>
  <c r="AC285" i="1"/>
  <c r="AD285" i="1" s="1"/>
  <c r="AE285" i="1" s="1"/>
  <c r="AC349" i="1"/>
  <c r="AD349" i="1" s="1"/>
  <c r="AE349" i="1" s="1"/>
  <c r="AC413" i="1"/>
  <c r="AD413" i="1" s="1"/>
  <c r="AE413" i="1" s="1"/>
  <c r="AC477" i="1"/>
  <c r="AD477" i="1" s="1"/>
  <c r="AE477" i="1" s="1"/>
  <c r="AC248" i="1"/>
  <c r="AD248" i="1" s="1"/>
  <c r="AE248" i="1" s="1"/>
  <c r="AC247" i="1"/>
  <c r="AD247" i="1" s="1"/>
  <c r="AE247" i="1" s="1"/>
  <c r="AC246" i="1"/>
  <c r="AD246" i="1" s="1"/>
  <c r="AE246" i="1" s="1"/>
  <c r="AC312" i="1"/>
  <c r="AD312" i="1" s="1"/>
  <c r="AE312" i="1" s="1"/>
  <c r="AC310" i="1"/>
  <c r="AD310" i="1" s="1"/>
  <c r="AE310" i="1" s="1"/>
  <c r="AC311" i="1"/>
  <c r="AD311" i="1" s="1"/>
  <c r="AE311" i="1" s="1"/>
  <c r="AC376" i="1"/>
  <c r="AD376" i="1" s="1"/>
  <c r="AE376" i="1" s="1"/>
  <c r="AC375" i="1"/>
  <c r="AD375" i="1" s="1"/>
  <c r="AE375" i="1" s="1"/>
  <c r="AC374" i="1"/>
  <c r="AD374" i="1" s="1"/>
  <c r="AE374" i="1" s="1"/>
  <c r="AC440" i="1"/>
  <c r="AD440" i="1" s="1"/>
  <c r="AE440" i="1" s="1"/>
  <c r="AC439" i="1"/>
  <c r="AD439" i="1" s="1"/>
  <c r="AE439" i="1" s="1"/>
  <c r="AC438" i="1"/>
  <c r="AD438" i="1" s="1"/>
  <c r="AE438" i="1" s="1"/>
  <c r="AC504" i="1"/>
  <c r="AD504" i="1" s="1"/>
  <c r="AE504" i="1" s="1"/>
  <c r="AC503" i="1"/>
  <c r="AD503" i="1" s="1"/>
  <c r="AE503" i="1" s="1"/>
  <c r="AC502" i="1"/>
  <c r="AD502" i="1" s="1"/>
  <c r="AE502" i="1" s="1"/>
  <c r="AC568" i="1"/>
  <c r="AD568" i="1" s="1"/>
  <c r="AE568" i="1" s="1"/>
  <c r="AC567" i="1"/>
  <c r="AD567" i="1" s="1"/>
  <c r="AE567" i="1" s="1"/>
  <c r="AC566" i="1"/>
  <c r="AD566" i="1" s="1"/>
  <c r="AE566" i="1" s="1"/>
  <c r="AC632" i="1"/>
  <c r="AD632" i="1" s="1"/>
  <c r="AE632" i="1" s="1"/>
  <c r="AC631" i="1"/>
  <c r="AD631" i="1" s="1"/>
  <c r="AE631" i="1" s="1"/>
  <c r="AC630" i="1"/>
  <c r="AD630" i="1" s="1"/>
  <c r="AE630" i="1" s="1"/>
  <c r="AC203" i="1"/>
  <c r="AD203" i="1" s="1"/>
  <c r="AE203" i="1" s="1"/>
  <c r="AC249" i="1"/>
  <c r="AD249" i="1" s="1"/>
  <c r="AE249" i="1" s="1"/>
  <c r="AC313" i="1"/>
  <c r="AD313" i="1" s="1"/>
  <c r="AE313" i="1" s="1"/>
  <c r="AC377" i="1"/>
  <c r="AD377" i="1" s="1"/>
  <c r="AE377" i="1" s="1"/>
  <c r="AC441" i="1"/>
  <c r="AD441" i="1" s="1"/>
  <c r="AE441" i="1" s="1"/>
  <c r="AC505" i="1"/>
  <c r="AD505" i="1" s="1"/>
  <c r="AE505" i="1" s="1"/>
  <c r="AC569" i="1"/>
  <c r="AD569" i="1" s="1"/>
  <c r="AE569" i="1" s="1"/>
  <c r="AC633" i="1"/>
  <c r="AD633" i="1" s="1"/>
  <c r="AE633" i="1" s="1"/>
  <c r="AC697" i="1"/>
  <c r="AD697" i="1" s="1"/>
  <c r="AE697" i="1" s="1"/>
  <c r="AC695" i="1"/>
  <c r="AD695" i="1" s="1"/>
  <c r="AE695" i="1" s="1"/>
  <c r="AC761" i="1"/>
  <c r="AD761" i="1" s="1"/>
  <c r="AE761" i="1" s="1"/>
  <c r="AC204" i="1"/>
  <c r="AD204" i="1" s="1"/>
  <c r="AE204" i="1" s="1"/>
  <c r="AC268" i="1"/>
  <c r="AD268" i="1" s="1"/>
  <c r="AE268" i="1" s="1"/>
  <c r="AC332" i="1"/>
  <c r="AD332" i="1" s="1"/>
  <c r="AE332" i="1" s="1"/>
  <c r="AC396" i="1"/>
  <c r="AD396" i="1" s="1"/>
  <c r="AE396" i="1" s="1"/>
  <c r="AC460" i="1"/>
  <c r="AD460" i="1" s="1"/>
  <c r="AE460" i="1" s="1"/>
  <c r="AC524" i="1"/>
  <c r="AD524" i="1" s="1"/>
  <c r="AE524" i="1" s="1"/>
  <c r="AC588" i="1"/>
  <c r="AD588" i="1" s="1"/>
  <c r="AE588" i="1" s="1"/>
  <c r="AC652" i="1"/>
  <c r="AD652" i="1" s="1"/>
  <c r="AE652" i="1" s="1"/>
  <c r="AC716" i="1"/>
  <c r="AD716" i="1" s="1"/>
  <c r="AE716" i="1" s="1"/>
  <c r="AC780" i="1"/>
  <c r="AD780" i="1" s="1"/>
  <c r="AE780" i="1" s="1"/>
  <c r="AC1036" i="1"/>
  <c r="AD1036" i="1" s="1"/>
  <c r="AE1036" i="1" s="1"/>
  <c r="AC882" i="1"/>
  <c r="AD882" i="1" s="1"/>
  <c r="AE882" i="1" s="1"/>
  <c r="AC946" i="1"/>
  <c r="AD946" i="1" s="1"/>
  <c r="AE946" i="1" s="1"/>
  <c r="AC1010" i="1"/>
  <c r="AD1010" i="1" s="1"/>
  <c r="AE1010" i="1" s="1"/>
  <c r="AC1074" i="1"/>
  <c r="AD1074" i="1" s="1"/>
  <c r="AE1074" i="1" s="1"/>
  <c r="AC744" i="1"/>
  <c r="AD744" i="1" s="1"/>
  <c r="AE744" i="1" s="1"/>
  <c r="AC743" i="1"/>
  <c r="AD743" i="1" s="1"/>
  <c r="AE743" i="1" s="1"/>
  <c r="AC741" i="1"/>
  <c r="AD741" i="1" s="1"/>
  <c r="AE741" i="1" s="1"/>
  <c r="AC742" i="1"/>
  <c r="AD742" i="1" s="1"/>
  <c r="AE742" i="1" s="1"/>
  <c r="AC824" i="1"/>
  <c r="AD824" i="1" s="1"/>
  <c r="AE824" i="1" s="1"/>
  <c r="AC823" i="1"/>
  <c r="AD823" i="1" s="1"/>
  <c r="AE823" i="1" s="1"/>
  <c r="AC912" i="1"/>
  <c r="AD912" i="1" s="1"/>
  <c r="AE912" i="1" s="1"/>
  <c r="AC911" i="1"/>
  <c r="AD911" i="1" s="1"/>
  <c r="AE911" i="1" s="1"/>
  <c r="AC1000" i="1"/>
  <c r="AD1000" i="1" s="1"/>
  <c r="AE1000" i="1" s="1"/>
  <c r="AC999" i="1"/>
  <c r="AD999" i="1" s="1"/>
  <c r="AE999" i="1" s="1"/>
  <c r="AC1080" i="1"/>
  <c r="AD1080" i="1" s="1"/>
  <c r="AE1080" i="1" s="1"/>
  <c r="AC1079" i="1"/>
  <c r="AD1079" i="1" s="1"/>
  <c r="AE1079" i="1" s="1"/>
  <c r="AC74" i="1"/>
  <c r="AD74" i="1" s="1"/>
  <c r="AE74" i="1" s="1"/>
  <c r="AC85" i="1"/>
  <c r="AD85" i="1" s="1"/>
  <c r="AE85" i="1" s="1"/>
  <c r="AC149" i="1"/>
  <c r="AD149" i="1" s="1"/>
  <c r="AE149" i="1" s="1"/>
  <c r="AC24" i="1"/>
  <c r="AD24" i="1" s="1"/>
  <c r="AE24" i="1" s="1"/>
  <c r="AC88" i="1"/>
  <c r="AD88" i="1" s="1"/>
  <c r="AE88" i="1" s="1"/>
  <c r="AC152" i="1"/>
  <c r="AD152" i="1" s="1"/>
  <c r="AE152" i="1" s="1"/>
  <c r="AC151" i="1"/>
  <c r="AD151" i="1" s="1"/>
  <c r="AE151" i="1" s="1"/>
  <c r="AC216" i="1"/>
  <c r="AD216" i="1" s="1"/>
  <c r="AE216" i="1" s="1"/>
  <c r="AC215" i="1"/>
  <c r="AD215" i="1" s="1"/>
  <c r="AE215" i="1" s="1"/>
  <c r="AC30" i="1"/>
  <c r="AD30" i="1" s="1"/>
  <c r="AE30" i="1" s="1"/>
  <c r="AC94" i="1"/>
  <c r="AD94" i="1" s="1"/>
  <c r="AE94" i="1" s="1"/>
  <c r="AC158" i="1"/>
  <c r="AD158" i="1" s="1"/>
  <c r="AE158" i="1" s="1"/>
  <c r="AC49" i="1"/>
  <c r="AD49" i="1" s="1"/>
  <c r="AE49" i="1" s="1"/>
  <c r="AC113" i="1"/>
  <c r="AD113" i="1" s="1"/>
  <c r="AE113" i="1" s="1"/>
  <c r="AC177" i="1"/>
  <c r="AD177" i="1" s="1"/>
  <c r="AE177" i="1" s="1"/>
  <c r="AC60" i="1"/>
  <c r="AD60" i="1" s="1"/>
  <c r="AE60" i="1" s="1"/>
  <c r="AC124" i="1"/>
  <c r="AD124" i="1" s="1"/>
  <c r="AE124" i="1" s="1"/>
  <c r="AC229" i="1"/>
  <c r="AD229" i="1" s="1"/>
  <c r="AE229" i="1" s="1"/>
  <c r="AC293" i="1"/>
  <c r="AD293" i="1" s="1"/>
  <c r="AE293" i="1" s="1"/>
  <c r="AC357" i="1"/>
  <c r="AD357" i="1" s="1"/>
  <c r="AE357" i="1" s="1"/>
  <c r="AC421" i="1"/>
  <c r="AD421" i="1" s="1"/>
  <c r="AE421" i="1" s="1"/>
  <c r="AC485" i="1"/>
  <c r="AD485" i="1" s="1"/>
  <c r="AE485" i="1" s="1"/>
  <c r="AC256" i="1"/>
  <c r="AD256" i="1" s="1"/>
  <c r="AE256" i="1" s="1"/>
  <c r="AC255" i="1"/>
  <c r="AD255" i="1" s="1"/>
  <c r="AE255" i="1" s="1"/>
  <c r="AC254" i="1"/>
  <c r="AD254" i="1" s="1"/>
  <c r="AE254" i="1" s="1"/>
  <c r="AC320" i="1"/>
  <c r="AD320" i="1" s="1"/>
  <c r="AE320" i="1" s="1"/>
  <c r="AC318" i="1"/>
  <c r="AD318" i="1" s="1"/>
  <c r="AE318" i="1" s="1"/>
  <c r="AC319" i="1"/>
  <c r="AD319" i="1" s="1"/>
  <c r="AE319" i="1" s="1"/>
  <c r="AC384" i="1"/>
  <c r="AD384" i="1" s="1"/>
  <c r="AE384" i="1" s="1"/>
  <c r="AC382" i="1"/>
  <c r="AD382" i="1" s="1"/>
  <c r="AE382" i="1" s="1"/>
  <c r="AC383" i="1"/>
  <c r="AD383" i="1" s="1"/>
  <c r="AE383" i="1" s="1"/>
  <c r="AC448" i="1"/>
  <c r="AD448" i="1" s="1"/>
  <c r="AE448" i="1" s="1"/>
  <c r="AC446" i="1"/>
  <c r="AD446" i="1" s="1"/>
  <c r="AE446" i="1" s="1"/>
  <c r="AC447" i="1"/>
  <c r="AD447" i="1" s="1"/>
  <c r="AE447" i="1" s="1"/>
  <c r="AC512" i="1"/>
  <c r="AD512" i="1" s="1"/>
  <c r="AE512" i="1" s="1"/>
  <c r="AC510" i="1"/>
  <c r="AD510" i="1" s="1"/>
  <c r="AE510" i="1" s="1"/>
  <c r="AC511" i="1"/>
  <c r="AD511" i="1" s="1"/>
  <c r="AE511" i="1" s="1"/>
  <c r="AC576" i="1"/>
  <c r="AD576" i="1" s="1"/>
  <c r="AE576" i="1" s="1"/>
  <c r="AC574" i="1"/>
  <c r="AD574" i="1" s="1"/>
  <c r="AE574" i="1" s="1"/>
  <c r="AC575" i="1"/>
  <c r="AD575" i="1" s="1"/>
  <c r="AE575" i="1" s="1"/>
  <c r="AC640" i="1"/>
  <c r="AD640" i="1" s="1"/>
  <c r="AE640" i="1" s="1"/>
  <c r="AC638" i="1"/>
  <c r="AD638" i="1" s="1"/>
  <c r="AE638" i="1" s="1"/>
  <c r="AC639" i="1"/>
  <c r="AD639" i="1" s="1"/>
  <c r="AE639" i="1" s="1"/>
  <c r="AC211" i="1"/>
  <c r="AD211" i="1" s="1"/>
  <c r="AE211" i="1" s="1"/>
  <c r="AC275" i="1"/>
  <c r="AD275" i="1" s="1"/>
  <c r="AE275" i="1" s="1"/>
  <c r="AC339" i="1"/>
  <c r="AD339" i="1" s="1"/>
  <c r="AE339" i="1" s="1"/>
  <c r="AC403" i="1"/>
  <c r="AD403" i="1" s="1"/>
  <c r="AE403" i="1" s="1"/>
  <c r="AC467" i="1"/>
  <c r="AD467" i="1" s="1"/>
  <c r="AE467" i="1" s="1"/>
  <c r="AC531" i="1"/>
  <c r="AD531" i="1" s="1"/>
  <c r="AE531" i="1" s="1"/>
  <c r="AC595" i="1"/>
  <c r="AD595" i="1" s="1"/>
  <c r="AE595" i="1" s="1"/>
  <c r="AC659" i="1"/>
  <c r="AD659" i="1" s="1"/>
  <c r="AE659" i="1" s="1"/>
  <c r="AC723" i="1"/>
  <c r="AD723" i="1" s="1"/>
  <c r="AE723" i="1" s="1"/>
  <c r="AC787" i="1"/>
  <c r="AD787" i="1" s="1"/>
  <c r="AE787" i="1" s="1"/>
  <c r="AC257" i="1"/>
  <c r="AD257" i="1" s="1"/>
  <c r="AE257" i="1" s="1"/>
  <c r="AC321" i="1"/>
  <c r="AD321" i="1" s="1"/>
  <c r="AE321" i="1" s="1"/>
  <c r="AC385" i="1"/>
  <c r="AD385" i="1" s="1"/>
  <c r="AE385" i="1" s="1"/>
  <c r="AC449" i="1"/>
  <c r="AD449" i="1" s="1"/>
  <c r="AE449" i="1" s="1"/>
  <c r="AC146" i="1"/>
  <c r="AD146" i="1" s="1"/>
  <c r="AE146" i="1" s="1"/>
  <c r="AC82" i="1"/>
  <c r="AD82" i="1" s="1"/>
  <c r="AE82" i="1" s="1"/>
  <c r="AC154" i="1"/>
  <c r="AD154" i="1" s="1"/>
  <c r="AE154" i="1" s="1"/>
  <c r="AC29" i="1"/>
  <c r="AD29" i="1" s="1"/>
  <c r="AE29" i="1" s="1"/>
  <c r="AC93" i="1"/>
  <c r="AD93" i="1" s="1"/>
  <c r="AE93" i="1" s="1"/>
  <c r="AC157" i="1"/>
  <c r="AD157" i="1" s="1"/>
  <c r="AE157" i="1" s="1"/>
  <c r="AC32" i="1"/>
  <c r="AD32" i="1" s="1"/>
  <c r="AE32" i="1" s="1"/>
  <c r="AC96" i="1"/>
  <c r="AD96" i="1" s="1"/>
  <c r="AE96" i="1" s="1"/>
  <c r="AC160" i="1"/>
  <c r="AD160" i="1" s="1"/>
  <c r="AE160" i="1" s="1"/>
  <c r="AC159" i="1"/>
  <c r="AD159" i="1" s="1"/>
  <c r="AE159" i="1" s="1"/>
  <c r="AC224" i="1"/>
  <c r="AD224" i="1" s="1"/>
  <c r="AE224" i="1" s="1"/>
  <c r="AC223" i="1"/>
  <c r="AD223" i="1" s="1"/>
  <c r="AE223" i="1" s="1"/>
  <c r="AC38" i="1"/>
  <c r="AD38" i="1" s="1"/>
  <c r="AE38" i="1" s="1"/>
  <c r="AC102" i="1"/>
  <c r="AD102" i="1" s="1"/>
  <c r="AE102" i="1" s="1"/>
  <c r="AC166" i="1"/>
  <c r="AD166" i="1" s="1"/>
  <c r="AE166" i="1" s="1"/>
  <c r="AC57" i="1"/>
  <c r="AD57" i="1" s="1"/>
  <c r="AE57" i="1" s="1"/>
  <c r="AC121" i="1"/>
  <c r="AD121" i="1" s="1"/>
  <c r="AE121" i="1" s="1"/>
  <c r="AC185" i="1"/>
  <c r="AD185" i="1" s="1"/>
  <c r="AE185" i="1" s="1"/>
  <c r="AC68" i="1"/>
  <c r="AD68" i="1" s="1"/>
  <c r="AE68" i="1" s="1"/>
  <c r="AC132" i="1"/>
  <c r="AD132" i="1" s="1"/>
  <c r="AE132" i="1" s="1"/>
  <c r="AC196" i="1"/>
  <c r="AD196" i="1" s="1"/>
  <c r="AE196" i="1" s="1"/>
  <c r="AC274" i="1"/>
  <c r="AD274" i="1" s="1"/>
  <c r="AE274" i="1" s="1"/>
  <c r="AC338" i="1"/>
  <c r="AD338" i="1" s="1"/>
  <c r="AE338" i="1" s="1"/>
  <c r="AC402" i="1"/>
  <c r="AD402" i="1" s="1"/>
  <c r="AE402" i="1" s="1"/>
  <c r="AC466" i="1"/>
  <c r="AD466" i="1" s="1"/>
  <c r="AE466" i="1" s="1"/>
  <c r="AC530" i="1"/>
  <c r="AD530" i="1" s="1"/>
  <c r="AE530" i="1" s="1"/>
  <c r="AC594" i="1"/>
  <c r="AD594" i="1" s="1"/>
  <c r="AE594" i="1" s="1"/>
  <c r="AC658" i="1"/>
  <c r="AD658" i="1" s="1"/>
  <c r="AE658" i="1" s="1"/>
  <c r="AC722" i="1"/>
  <c r="AD722" i="1" s="1"/>
  <c r="AE722" i="1" s="1"/>
  <c r="AC786" i="1"/>
  <c r="AD786" i="1" s="1"/>
  <c r="AE786" i="1" s="1"/>
  <c r="AC237" i="1"/>
  <c r="AD237" i="1" s="1"/>
  <c r="AE237" i="1" s="1"/>
  <c r="AC301" i="1"/>
  <c r="AD301" i="1" s="1"/>
  <c r="AE301" i="1" s="1"/>
  <c r="AC365" i="1"/>
  <c r="AD365" i="1" s="1"/>
  <c r="AE365" i="1" s="1"/>
  <c r="AC429" i="1"/>
  <c r="AD429" i="1" s="1"/>
  <c r="AE429" i="1" s="1"/>
  <c r="AC493" i="1"/>
  <c r="AD493" i="1" s="1"/>
  <c r="AE493" i="1" s="1"/>
  <c r="AC264" i="1"/>
  <c r="AD264" i="1" s="1"/>
  <c r="AE264" i="1" s="1"/>
  <c r="AC263" i="1"/>
  <c r="AD263" i="1" s="1"/>
  <c r="AE263" i="1" s="1"/>
  <c r="AC262" i="1"/>
  <c r="AD262" i="1" s="1"/>
  <c r="AE262" i="1" s="1"/>
  <c r="AC328" i="1"/>
  <c r="AD328" i="1" s="1"/>
  <c r="AE328" i="1" s="1"/>
  <c r="AC326" i="1"/>
  <c r="AD326" i="1" s="1"/>
  <c r="AE326" i="1" s="1"/>
  <c r="AC327" i="1"/>
  <c r="AD327" i="1" s="1"/>
  <c r="AE327" i="1" s="1"/>
  <c r="AC392" i="1"/>
  <c r="AD392" i="1" s="1"/>
  <c r="AE392" i="1" s="1"/>
  <c r="AC390" i="1"/>
  <c r="AD390" i="1" s="1"/>
  <c r="AE390" i="1" s="1"/>
  <c r="AC391" i="1"/>
  <c r="AD391" i="1" s="1"/>
  <c r="AE391" i="1" s="1"/>
  <c r="AC456" i="1"/>
  <c r="AD456" i="1" s="1"/>
  <c r="AE456" i="1" s="1"/>
  <c r="AC454" i="1"/>
  <c r="AD454" i="1" s="1"/>
  <c r="AE454" i="1" s="1"/>
  <c r="AC455" i="1"/>
  <c r="AD455" i="1" s="1"/>
  <c r="AE455" i="1" s="1"/>
  <c r="AC520" i="1"/>
  <c r="AD520" i="1" s="1"/>
  <c r="AE520" i="1" s="1"/>
  <c r="AC518" i="1"/>
  <c r="AD518" i="1" s="1"/>
  <c r="AE518" i="1" s="1"/>
  <c r="AC519" i="1"/>
  <c r="AD519" i="1" s="1"/>
  <c r="AE519" i="1" s="1"/>
  <c r="AC584" i="1"/>
  <c r="AD584" i="1" s="1"/>
  <c r="AE584" i="1" s="1"/>
  <c r="AC582" i="1"/>
  <c r="AD582" i="1" s="1"/>
  <c r="AE582" i="1" s="1"/>
  <c r="AC583" i="1"/>
  <c r="AD583" i="1" s="1"/>
  <c r="AE583" i="1" s="1"/>
  <c r="AC648" i="1"/>
  <c r="AD648" i="1" s="1"/>
  <c r="AE648" i="1" s="1"/>
  <c r="AC646" i="1"/>
  <c r="AD646" i="1" s="1"/>
  <c r="AE646" i="1" s="1"/>
  <c r="AC647" i="1"/>
  <c r="AD647" i="1" s="1"/>
  <c r="AE647" i="1" s="1"/>
  <c r="AC219" i="1"/>
  <c r="AD219" i="1" s="1"/>
  <c r="AE219" i="1" s="1"/>
  <c r="AC283" i="1"/>
  <c r="AD283" i="1" s="1"/>
  <c r="AE283" i="1" s="1"/>
  <c r="AC347" i="1"/>
  <c r="AD347" i="1" s="1"/>
  <c r="AE347" i="1" s="1"/>
  <c r="AC411" i="1"/>
  <c r="AD411" i="1" s="1"/>
  <c r="AE411" i="1" s="1"/>
  <c r="AC475" i="1"/>
  <c r="AD475" i="1" s="1"/>
  <c r="AE475" i="1" s="1"/>
  <c r="AC539" i="1"/>
  <c r="AD539" i="1" s="1"/>
  <c r="AE539" i="1" s="1"/>
  <c r="AC603" i="1"/>
  <c r="AD603" i="1" s="1"/>
  <c r="AE603" i="1" s="1"/>
  <c r="AC667" i="1"/>
  <c r="AD667" i="1" s="1"/>
  <c r="AE667" i="1" s="1"/>
  <c r="AC731" i="1"/>
  <c r="AD731" i="1" s="1"/>
  <c r="AE731" i="1" s="1"/>
  <c r="AC201" i="1"/>
  <c r="AD201" i="1" s="1"/>
  <c r="AE201" i="1" s="1"/>
  <c r="AC265" i="1"/>
  <c r="AD265" i="1" s="1"/>
  <c r="AE265" i="1" s="1"/>
  <c r="AC329" i="1"/>
  <c r="AD329" i="1" s="1"/>
  <c r="AE329" i="1" s="1"/>
  <c r="AC393" i="1"/>
  <c r="AD393" i="1" s="1"/>
  <c r="AE393" i="1" s="1"/>
  <c r="AC457" i="1"/>
  <c r="AD457" i="1" s="1"/>
  <c r="AE457" i="1" s="1"/>
  <c r="AC521" i="1"/>
  <c r="AD521" i="1" s="1"/>
  <c r="AE521" i="1" s="1"/>
  <c r="AC585" i="1"/>
  <c r="AD585" i="1" s="1"/>
  <c r="AE585" i="1" s="1"/>
  <c r="AC649" i="1"/>
  <c r="AD649" i="1" s="1"/>
  <c r="AE649" i="1" s="1"/>
  <c r="AC713" i="1"/>
  <c r="AD713" i="1" s="1"/>
  <c r="AE713" i="1" s="1"/>
  <c r="AC712" i="1"/>
  <c r="AD712" i="1" s="1"/>
  <c r="AE712" i="1" s="1"/>
  <c r="AC710" i="1"/>
  <c r="AD710" i="1" s="1"/>
  <c r="AE710" i="1" s="1"/>
  <c r="AC711" i="1"/>
  <c r="AD711" i="1" s="1"/>
  <c r="AE711" i="1" s="1"/>
  <c r="AC777" i="1"/>
  <c r="AD777" i="1" s="1"/>
  <c r="AE777" i="1" s="1"/>
  <c r="AC776" i="1"/>
  <c r="AD776" i="1" s="1"/>
  <c r="AE776" i="1" s="1"/>
  <c r="AC774" i="1"/>
  <c r="AD774" i="1" s="1"/>
  <c r="AE774" i="1" s="1"/>
  <c r="AC775" i="1"/>
  <c r="AD775" i="1" s="1"/>
  <c r="AE775" i="1" s="1"/>
  <c r="AC773" i="1"/>
  <c r="AD773" i="1" s="1"/>
  <c r="AE773" i="1" s="1"/>
  <c r="AC90" i="1"/>
  <c r="AD90" i="1" s="1"/>
  <c r="AE90" i="1" s="1"/>
  <c r="AC162" i="1"/>
  <c r="AD162" i="1" s="1"/>
  <c r="AE162" i="1" s="1"/>
  <c r="AC37" i="1"/>
  <c r="AD37" i="1" s="1"/>
  <c r="AE37" i="1" s="1"/>
  <c r="AC101" i="1"/>
  <c r="AD101" i="1" s="1"/>
  <c r="AE101" i="1" s="1"/>
  <c r="AC165" i="1"/>
  <c r="AD165" i="1" s="1"/>
  <c r="AE165" i="1" s="1"/>
  <c r="AC40" i="1"/>
  <c r="AD40" i="1" s="1"/>
  <c r="AE40" i="1" s="1"/>
  <c r="AC104" i="1"/>
  <c r="AD104" i="1" s="1"/>
  <c r="AE104" i="1" s="1"/>
  <c r="AC103" i="1"/>
  <c r="AD103" i="1" s="1"/>
  <c r="AE103" i="1" s="1"/>
  <c r="AC168" i="1"/>
  <c r="AD168" i="1" s="1"/>
  <c r="AE168" i="1" s="1"/>
  <c r="AC167" i="1"/>
  <c r="AD167" i="1" s="1"/>
  <c r="AE167" i="1" s="1"/>
  <c r="AC19" i="1"/>
  <c r="AD19" i="1" s="1"/>
  <c r="AE19" i="1" s="1"/>
  <c r="AC46" i="1"/>
  <c r="AD46" i="1" s="1"/>
  <c r="AE46" i="1" s="1"/>
  <c r="AC110" i="1"/>
  <c r="AD110" i="1" s="1"/>
  <c r="AE110" i="1" s="1"/>
  <c r="AC174" i="1"/>
  <c r="AD174" i="1" s="1"/>
  <c r="AE174" i="1" s="1"/>
  <c r="AC65" i="1"/>
  <c r="AD65" i="1" s="1"/>
  <c r="AE65" i="1" s="1"/>
  <c r="AC129" i="1"/>
  <c r="AD129" i="1" s="1"/>
  <c r="AE129" i="1" s="1"/>
  <c r="AC193" i="1"/>
  <c r="AD193" i="1" s="1"/>
  <c r="AE193" i="1" s="1"/>
  <c r="AC76" i="1"/>
  <c r="AD76" i="1" s="1"/>
  <c r="AE76" i="1" s="1"/>
  <c r="AC140" i="1"/>
  <c r="AD140" i="1" s="1"/>
  <c r="AE140" i="1" s="1"/>
  <c r="AC218" i="1"/>
  <c r="AD218" i="1" s="1"/>
  <c r="AE218" i="1" s="1"/>
  <c r="AC282" i="1"/>
  <c r="AD282" i="1" s="1"/>
  <c r="AE282" i="1" s="1"/>
  <c r="AC346" i="1"/>
  <c r="AD346" i="1" s="1"/>
  <c r="AE346" i="1" s="1"/>
  <c r="AC410" i="1"/>
  <c r="AD410" i="1" s="1"/>
  <c r="AE410" i="1" s="1"/>
  <c r="AC474" i="1"/>
  <c r="AD474" i="1" s="1"/>
  <c r="AE474" i="1" s="1"/>
  <c r="AC538" i="1"/>
  <c r="AD538" i="1" s="1"/>
  <c r="AE538" i="1" s="1"/>
  <c r="AC602" i="1"/>
  <c r="AD602" i="1" s="1"/>
  <c r="AE602" i="1" s="1"/>
  <c r="AC666" i="1"/>
  <c r="AD666" i="1" s="1"/>
  <c r="AE666" i="1" s="1"/>
  <c r="AC730" i="1"/>
  <c r="AD730" i="1" s="1"/>
  <c r="AE730" i="1" s="1"/>
  <c r="AC794" i="1"/>
  <c r="AD794" i="1" s="1"/>
  <c r="AE794" i="1" s="1"/>
  <c r="AC245" i="1"/>
  <c r="AD245" i="1" s="1"/>
  <c r="AE245" i="1" s="1"/>
  <c r="AC309" i="1"/>
  <c r="AD309" i="1" s="1"/>
  <c r="AE309" i="1" s="1"/>
  <c r="AC373" i="1"/>
  <c r="AD373" i="1" s="1"/>
  <c r="AE373" i="1" s="1"/>
  <c r="AC437" i="1"/>
  <c r="AD437" i="1" s="1"/>
  <c r="AE437" i="1" s="1"/>
  <c r="AC501" i="1"/>
  <c r="AD501" i="1" s="1"/>
  <c r="AE501" i="1" s="1"/>
  <c r="AC272" i="1"/>
  <c r="AD272" i="1" s="1"/>
  <c r="AE272" i="1" s="1"/>
  <c r="AC271" i="1"/>
  <c r="AD271" i="1" s="1"/>
  <c r="AE271" i="1" s="1"/>
  <c r="AC270" i="1"/>
  <c r="AD270" i="1" s="1"/>
  <c r="AE270" i="1" s="1"/>
  <c r="AC336" i="1"/>
  <c r="AD336" i="1" s="1"/>
  <c r="AE336" i="1" s="1"/>
  <c r="AC334" i="1"/>
  <c r="AD334" i="1" s="1"/>
  <c r="AE334" i="1" s="1"/>
  <c r="AC335" i="1"/>
  <c r="AD335" i="1" s="1"/>
  <c r="AE335" i="1" s="1"/>
  <c r="AC400" i="1"/>
  <c r="AD400" i="1" s="1"/>
  <c r="AE400" i="1" s="1"/>
  <c r="AC398" i="1"/>
  <c r="AD398" i="1" s="1"/>
  <c r="AE398" i="1" s="1"/>
  <c r="AC399" i="1"/>
  <c r="AD399" i="1" s="1"/>
  <c r="AE399" i="1" s="1"/>
  <c r="AC464" i="1"/>
  <c r="AD464" i="1" s="1"/>
  <c r="AE464" i="1" s="1"/>
  <c r="AC462" i="1"/>
  <c r="AD462" i="1" s="1"/>
  <c r="AE462" i="1" s="1"/>
  <c r="AC463" i="1"/>
  <c r="AD463" i="1" s="1"/>
  <c r="AE463" i="1" s="1"/>
  <c r="AC528" i="1"/>
  <c r="AD528" i="1" s="1"/>
  <c r="AE528" i="1" s="1"/>
  <c r="AC526" i="1"/>
  <c r="AD526" i="1" s="1"/>
  <c r="AE526" i="1" s="1"/>
  <c r="AC527" i="1"/>
  <c r="AD527" i="1" s="1"/>
  <c r="AE527" i="1" s="1"/>
  <c r="AC592" i="1"/>
  <c r="AD592" i="1" s="1"/>
  <c r="AE592" i="1" s="1"/>
  <c r="AC590" i="1"/>
  <c r="AD590" i="1" s="1"/>
  <c r="AE590" i="1" s="1"/>
  <c r="AC591" i="1"/>
  <c r="AD591" i="1" s="1"/>
  <c r="AE591" i="1" s="1"/>
  <c r="AC656" i="1"/>
  <c r="AD656" i="1" s="1"/>
  <c r="AE656" i="1" s="1"/>
  <c r="AC654" i="1"/>
  <c r="AD654" i="1" s="1"/>
  <c r="AE654" i="1" s="1"/>
  <c r="AC655" i="1"/>
  <c r="AD655" i="1" s="1"/>
  <c r="AE655" i="1" s="1"/>
  <c r="AC227" i="1"/>
  <c r="AD227" i="1" s="1"/>
  <c r="AE227" i="1" s="1"/>
  <c r="AC291" i="1"/>
  <c r="AD291" i="1" s="1"/>
  <c r="AE291" i="1" s="1"/>
  <c r="AC355" i="1"/>
  <c r="AD355" i="1" s="1"/>
  <c r="AE355" i="1" s="1"/>
  <c r="AC419" i="1"/>
  <c r="AD419" i="1" s="1"/>
  <c r="AE419" i="1" s="1"/>
  <c r="AC483" i="1"/>
  <c r="AD483" i="1" s="1"/>
  <c r="AE483" i="1" s="1"/>
  <c r="AC547" i="1"/>
  <c r="AD547" i="1" s="1"/>
  <c r="AE547" i="1" s="1"/>
  <c r="AC611" i="1"/>
  <c r="AD611" i="1" s="1"/>
  <c r="AE611" i="1" s="1"/>
  <c r="AC675" i="1"/>
  <c r="AD675" i="1" s="1"/>
  <c r="AE675" i="1" s="1"/>
  <c r="AC739" i="1"/>
  <c r="AD739" i="1" s="1"/>
  <c r="AE739" i="1" s="1"/>
  <c r="AC209" i="1"/>
  <c r="AD209" i="1" s="1"/>
  <c r="AE209" i="1" s="1"/>
  <c r="AC273" i="1"/>
  <c r="AD273" i="1" s="1"/>
  <c r="AE273" i="1" s="1"/>
  <c r="AC337" i="1"/>
  <c r="AD337" i="1" s="1"/>
  <c r="AE337" i="1" s="1"/>
  <c r="AC401" i="1"/>
  <c r="AD401" i="1" s="1"/>
  <c r="AE401" i="1" s="1"/>
  <c r="AC465" i="1"/>
  <c r="AD465" i="1" s="1"/>
  <c r="AE465" i="1" s="1"/>
  <c r="AC529" i="1"/>
  <c r="AD529" i="1" s="1"/>
  <c r="AE529" i="1" s="1"/>
  <c r="AC593" i="1"/>
  <c r="AD593" i="1" s="1"/>
  <c r="AE593" i="1" s="1"/>
  <c r="AC657" i="1"/>
  <c r="AD657" i="1" s="1"/>
  <c r="AE657" i="1" s="1"/>
  <c r="AC721" i="1"/>
  <c r="AD721" i="1" s="1"/>
  <c r="AE721" i="1" s="1"/>
  <c r="AC785" i="1"/>
  <c r="AD785" i="1" s="1"/>
  <c r="AE785" i="1" s="1"/>
  <c r="AC767" i="1"/>
  <c r="AD767" i="1" s="1"/>
  <c r="AE767" i="1" s="1"/>
  <c r="AC1023" i="1"/>
  <c r="AD1023" i="1" s="1"/>
  <c r="AE1023" i="1" s="1"/>
  <c r="AC98" i="1"/>
  <c r="AD98" i="1" s="1"/>
  <c r="AE98" i="1" s="1"/>
  <c r="AC170" i="1"/>
  <c r="AD170" i="1" s="1"/>
  <c r="AE170" i="1" s="1"/>
  <c r="AC45" i="1"/>
  <c r="AD45" i="1" s="1"/>
  <c r="AE45" i="1" s="1"/>
  <c r="AC109" i="1"/>
  <c r="AD109" i="1" s="1"/>
  <c r="AE109" i="1" s="1"/>
  <c r="AC173" i="1"/>
  <c r="AD173" i="1" s="1"/>
  <c r="AE173" i="1" s="1"/>
  <c r="AC48" i="1"/>
  <c r="AD48" i="1" s="1"/>
  <c r="AE48" i="1" s="1"/>
  <c r="AC112" i="1"/>
  <c r="AD112" i="1" s="1"/>
  <c r="AE112" i="1" s="1"/>
  <c r="AC111" i="1"/>
  <c r="AD111" i="1" s="1"/>
  <c r="AE111" i="1" s="1"/>
  <c r="AC176" i="1"/>
  <c r="AD176" i="1" s="1"/>
  <c r="AE176" i="1" s="1"/>
  <c r="AC175" i="1"/>
  <c r="AD175" i="1" s="1"/>
  <c r="AE175" i="1" s="1"/>
  <c r="AC27" i="1"/>
  <c r="AD27" i="1" s="1"/>
  <c r="AE27" i="1" s="1"/>
  <c r="AC54" i="1"/>
  <c r="AD54" i="1" s="1"/>
  <c r="AE54" i="1" s="1"/>
  <c r="AC118" i="1"/>
  <c r="AD118" i="1" s="1"/>
  <c r="AE118" i="1" s="1"/>
  <c r="AC182" i="1"/>
  <c r="AD182" i="1" s="1"/>
  <c r="AE182" i="1" s="1"/>
  <c r="AC73" i="1"/>
  <c r="AD73" i="1" s="1"/>
  <c r="AE73" i="1" s="1"/>
  <c r="AC137" i="1"/>
  <c r="AD137" i="1" s="1"/>
  <c r="AE137" i="1" s="1"/>
  <c r="AC84" i="1"/>
  <c r="AD84" i="1" s="1"/>
  <c r="AE84" i="1" s="1"/>
  <c r="AC148" i="1"/>
  <c r="AD148" i="1" s="1"/>
  <c r="AE148" i="1" s="1"/>
  <c r="AC226" i="1"/>
  <c r="AD226" i="1" s="1"/>
  <c r="AE226" i="1" s="1"/>
  <c r="AC290" i="1"/>
  <c r="AD290" i="1" s="1"/>
  <c r="AE290" i="1" s="1"/>
  <c r="AC354" i="1"/>
  <c r="AD354" i="1" s="1"/>
  <c r="AE354" i="1" s="1"/>
  <c r="AC418" i="1"/>
  <c r="AD418" i="1" s="1"/>
  <c r="AE418" i="1" s="1"/>
  <c r="AC482" i="1"/>
  <c r="AD482" i="1" s="1"/>
  <c r="AE482" i="1" s="1"/>
  <c r="AC546" i="1"/>
  <c r="AD546" i="1" s="1"/>
  <c r="AE546" i="1" s="1"/>
  <c r="AC610" i="1"/>
  <c r="AD610" i="1" s="1"/>
  <c r="AE610" i="1" s="1"/>
  <c r="AC674" i="1"/>
  <c r="AD674" i="1" s="1"/>
  <c r="AE674" i="1" s="1"/>
  <c r="AC738" i="1"/>
  <c r="AD738" i="1" s="1"/>
  <c r="AE738" i="1" s="1"/>
  <c r="AC802" i="1"/>
  <c r="AD802" i="1" s="1"/>
  <c r="AE802" i="1" s="1"/>
  <c r="AC253" i="1"/>
  <c r="AD253" i="1" s="1"/>
  <c r="AE253" i="1" s="1"/>
  <c r="AC317" i="1"/>
  <c r="AD317" i="1" s="1"/>
  <c r="AE317" i="1" s="1"/>
  <c r="AC381" i="1"/>
  <c r="AD381" i="1" s="1"/>
  <c r="AE381" i="1" s="1"/>
  <c r="AC445" i="1"/>
  <c r="AD445" i="1" s="1"/>
  <c r="AE445" i="1" s="1"/>
  <c r="AC509" i="1"/>
  <c r="AD509" i="1" s="1"/>
  <c r="AE509" i="1" s="1"/>
  <c r="AC280" i="1"/>
  <c r="AD280" i="1" s="1"/>
  <c r="AE280" i="1" s="1"/>
  <c r="AC279" i="1"/>
  <c r="AD279" i="1" s="1"/>
  <c r="AE279" i="1" s="1"/>
  <c r="AC278" i="1"/>
  <c r="AD278" i="1" s="1"/>
  <c r="AE278" i="1" s="1"/>
  <c r="AC344" i="1"/>
  <c r="AD344" i="1" s="1"/>
  <c r="AE344" i="1" s="1"/>
  <c r="AC342" i="1"/>
  <c r="AD342" i="1" s="1"/>
  <c r="AE342" i="1" s="1"/>
  <c r="AC343" i="1"/>
  <c r="AD343" i="1" s="1"/>
  <c r="AE343" i="1" s="1"/>
  <c r="AC408" i="1"/>
  <c r="AD408" i="1" s="1"/>
  <c r="AE408" i="1" s="1"/>
  <c r="AC406" i="1"/>
  <c r="AD406" i="1" s="1"/>
  <c r="AE406" i="1" s="1"/>
  <c r="AC407" i="1"/>
  <c r="AD407" i="1" s="1"/>
  <c r="AE407" i="1" s="1"/>
  <c r="AC472" i="1"/>
  <c r="AD472" i="1" s="1"/>
  <c r="AE472" i="1" s="1"/>
  <c r="AC470" i="1"/>
  <c r="AD470" i="1" s="1"/>
  <c r="AE470" i="1" s="1"/>
  <c r="AC471" i="1"/>
  <c r="AD471" i="1" s="1"/>
  <c r="AE471" i="1" s="1"/>
  <c r="AC536" i="1"/>
  <c r="AD536" i="1" s="1"/>
  <c r="AE536" i="1" s="1"/>
  <c r="AC534" i="1"/>
  <c r="AD534" i="1" s="1"/>
  <c r="AE534" i="1" s="1"/>
  <c r="AC535" i="1"/>
  <c r="AD535" i="1" s="1"/>
  <c r="AE535" i="1" s="1"/>
  <c r="AC600" i="1"/>
  <c r="AD600" i="1" s="1"/>
  <c r="AE600" i="1" s="1"/>
  <c r="AC598" i="1"/>
  <c r="AD598" i="1" s="1"/>
  <c r="AE598" i="1" s="1"/>
  <c r="AC599" i="1"/>
  <c r="AD599" i="1" s="1"/>
  <c r="AE599" i="1" s="1"/>
  <c r="AC664" i="1"/>
  <c r="AD664" i="1" s="1"/>
  <c r="AE664" i="1" s="1"/>
  <c r="AC662" i="1"/>
  <c r="AD662" i="1" s="1"/>
  <c r="AE662" i="1" s="1"/>
  <c r="AC663" i="1"/>
  <c r="AD663" i="1" s="1"/>
  <c r="AE663" i="1" s="1"/>
  <c r="AC235" i="1"/>
  <c r="AD235" i="1" s="1"/>
  <c r="AE235" i="1" s="1"/>
  <c r="AC299" i="1"/>
  <c r="AD299" i="1" s="1"/>
  <c r="AE299" i="1" s="1"/>
  <c r="AC363" i="1"/>
  <c r="AD363" i="1" s="1"/>
  <c r="AE363" i="1" s="1"/>
  <c r="AC427" i="1"/>
  <c r="AD427" i="1" s="1"/>
  <c r="AE427" i="1" s="1"/>
  <c r="AC491" i="1"/>
  <c r="AD491" i="1" s="1"/>
  <c r="AE491" i="1" s="1"/>
  <c r="AC555" i="1"/>
  <c r="AD555" i="1" s="1"/>
  <c r="AE555" i="1" s="1"/>
  <c r="AC619" i="1"/>
  <c r="AD619" i="1" s="1"/>
  <c r="AE619" i="1" s="1"/>
  <c r="AC683" i="1"/>
  <c r="AD683" i="1" s="1"/>
  <c r="AE683" i="1" s="1"/>
  <c r="AC747" i="1"/>
  <c r="AD747" i="1" s="1"/>
  <c r="AE747" i="1" s="1"/>
  <c r="AC217" i="1"/>
  <c r="AD217" i="1" s="1"/>
  <c r="AE217" i="1" s="1"/>
  <c r="AC281" i="1"/>
  <c r="AD281" i="1" s="1"/>
  <c r="AE281" i="1" s="1"/>
  <c r="AC694" i="1"/>
  <c r="AD694" i="1" s="1"/>
  <c r="AE694" i="1" s="1"/>
  <c r="AC783" i="1"/>
  <c r="AD783" i="1" s="1"/>
  <c r="AE783" i="1" s="1"/>
  <c r="AC1039" i="1"/>
  <c r="AD1039" i="1" s="1"/>
  <c r="AE1039" i="1" s="1"/>
  <c r="AC35" i="1"/>
  <c r="AD35" i="1" s="1"/>
  <c r="AE35" i="1" s="1"/>
  <c r="AC288" i="1"/>
  <c r="AD288" i="1" s="1"/>
  <c r="AE288" i="1" s="1"/>
  <c r="AC287" i="1"/>
  <c r="AD287" i="1" s="1"/>
  <c r="AE287" i="1" s="1"/>
  <c r="AC286" i="1"/>
  <c r="AD286" i="1" s="1"/>
  <c r="AE286" i="1" s="1"/>
  <c r="AC352" i="1"/>
  <c r="AD352" i="1" s="1"/>
  <c r="AE352" i="1" s="1"/>
  <c r="AC350" i="1"/>
  <c r="AD350" i="1" s="1"/>
  <c r="AE350" i="1" s="1"/>
  <c r="AC351" i="1"/>
  <c r="AD351" i="1" s="1"/>
  <c r="AE351" i="1" s="1"/>
  <c r="AC416" i="1"/>
  <c r="AD416" i="1" s="1"/>
  <c r="AE416" i="1" s="1"/>
  <c r="AC414" i="1"/>
  <c r="AD414" i="1" s="1"/>
  <c r="AE414" i="1" s="1"/>
  <c r="AC415" i="1"/>
  <c r="AD415" i="1" s="1"/>
  <c r="AE415" i="1" s="1"/>
  <c r="AC480" i="1"/>
  <c r="AD480" i="1" s="1"/>
  <c r="AE480" i="1" s="1"/>
  <c r="AC478" i="1"/>
  <c r="AD478" i="1" s="1"/>
  <c r="AE478" i="1" s="1"/>
  <c r="AC479" i="1"/>
  <c r="AD479" i="1" s="1"/>
  <c r="AE479" i="1" s="1"/>
  <c r="AC544" i="1"/>
  <c r="AD544" i="1" s="1"/>
  <c r="AE544" i="1" s="1"/>
  <c r="AC542" i="1"/>
  <c r="AD542" i="1" s="1"/>
  <c r="AE542" i="1" s="1"/>
  <c r="AC543" i="1"/>
  <c r="AD543" i="1" s="1"/>
  <c r="AE543" i="1" s="1"/>
  <c r="AC608" i="1"/>
  <c r="AD608" i="1" s="1"/>
  <c r="AE608" i="1" s="1"/>
  <c r="AC606" i="1"/>
  <c r="AD606" i="1" s="1"/>
  <c r="AE606" i="1" s="1"/>
  <c r="AC607" i="1"/>
  <c r="AD607" i="1" s="1"/>
  <c r="AE607" i="1" s="1"/>
  <c r="AC672" i="1"/>
  <c r="AD672" i="1" s="1"/>
  <c r="AE672" i="1" s="1"/>
  <c r="AC670" i="1"/>
  <c r="AD670" i="1" s="1"/>
  <c r="AE670" i="1" s="1"/>
  <c r="AC671" i="1"/>
  <c r="AD671" i="1" s="1"/>
  <c r="AE671" i="1" s="1"/>
  <c r="AC225" i="1"/>
  <c r="AD225" i="1" s="1"/>
  <c r="AE225" i="1" s="1"/>
  <c r="AC289" i="1"/>
  <c r="AD289" i="1" s="1"/>
  <c r="AE289" i="1" s="1"/>
  <c r="AC353" i="1"/>
  <c r="AD353" i="1" s="1"/>
  <c r="AE353" i="1" s="1"/>
  <c r="AC417" i="1"/>
  <c r="AD417" i="1" s="1"/>
  <c r="AE417" i="1" s="1"/>
  <c r="AC481" i="1"/>
  <c r="AD481" i="1" s="1"/>
  <c r="AE481" i="1" s="1"/>
  <c r="AC545" i="1"/>
  <c r="AD545" i="1" s="1"/>
  <c r="AE545" i="1" s="1"/>
  <c r="AC609" i="1"/>
  <c r="AD609" i="1" s="1"/>
  <c r="AE609" i="1" s="1"/>
  <c r="AC673" i="1"/>
  <c r="AD673" i="1" s="1"/>
  <c r="AE673" i="1" s="1"/>
  <c r="AC737" i="1"/>
  <c r="AD737" i="1" s="1"/>
  <c r="AE737" i="1" s="1"/>
  <c r="AC734" i="1"/>
  <c r="AD734" i="1" s="1"/>
  <c r="AE734" i="1" s="1"/>
  <c r="AC735" i="1"/>
  <c r="AD735" i="1" s="1"/>
  <c r="AE735" i="1" s="1"/>
  <c r="AC733" i="1"/>
  <c r="AD733" i="1" s="1"/>
  <c r="AE733" i="1" s="1"/>
  <c r="AC736" i="1"/>
  <c r="AD736" i="1" s="1"/>
  <c r="AE736" i="1" s="1"/>
  <c r="AC801" i="1"/>
  <c r="AD801" i="1" s="1"/>
  <c r="AE801" i="1" s="1"/>
  <c r="AC799" i="1"/>
  <c r="AD799" i="1" s="1"/>
  <c r="AE799" i="1" s="1"/>
  <c r="AC244" i="1"/>
  <c r="AD244" i="1" s="1"/>
  <c r="AE244" i="1" s="1"/>
  <c r="AC308" i="1"/>
  <c r="AD308" i="1" s="1"/>
  <c r="AE308" i="1" s="1"/>
  <c r="AC372" i="1"/>
  <c r="AD372" i="1" s="1"/>
  <c r="AE372" i="1" s="1"/>
  <c r="AC436" i="1"/>
  <c r="AD436" i="1" s="1"/>
  <c r="AE436" i="1" s="1"/>
  <c r="AC500" i="1"/>
  <c r="AD500" i="1" s="1"/>
  <c r="AE500" i="1" s="1"/>
  <c r="AC564" i="1"/>
  <c r="AD564" i="1" s="1"/>
  <c r="AE564" i="1" s="1"/>
  <c r="AC628" i="1"/>
  <c r="AD628" i="1" s="1"/>
  <c r="AE628" i="1" s="1"/>
  <c r="AC704" i="1"/>
  <c r="AD704" i="1" s="1"/>
  <c r="AE704" i="1" s="1"/>
  <c r="AC702" i="1"/>
  <c r="AD702" i="1" s="1"/>
  <c r="AE702" i="1" s="1"/>
  <c r="AC703" i="1"/>
  <c r="AD703" i="1" s="1"/>
  <c r="AE703" i="1" s="1"/>
  <c r="AC792" i="1"/>
  <c r="AD792" i="1" s="1"/>
  <c r="AE792" i="1" s="1"/>
  <c r="AC791" i="1"/>
  <c r="AD791" i="1" s="1"/>
  <c r="AE791" i="1" s="1"/>
  <c r="AC789" i="1"/>
  <c r="AD789" i="1" s="1"/>
  <c r="AE789" i="1" s="1"/>
  <c r="AC790" i="1"/>
  <c r="AD790" i="1" s="1"/>
  <c r="AE790" i="1" s="1"/>
  <c r="AC880" i="1"/>
  <c r="AD880" i="1" s="1"/>
  <c r="AE880" i="1" s="1"/>
  <c r="AC879" i="1"/>
  <c r="AD879" i="1" s="1"/>
  <c r="AE879" i="1" s="1"/>
  <c r="AC960" i="1"/>
  <c r="AD960" i="1" s="1"/>
  <c r="AE960" i="1" s="1"/>
  <c r="AC959" i="1"/>
  <c r="AD959" i="1" s="1"/>
  <c r="AE959" i="1" s="1"/>
  <c r="AC1048" i="1"/>
  <c r="AD1048" i="1" s="1"/>
  <c r="AE1048" i="1" s="1"/>
  <c r="AC1047" i="1"/>
  <c r="AD1047" i="1" s="1"/>
  <c r="AE1047" i="1" s="1"/>
  <c r="AC803" i="1"/>
  <c r="AD803" i="1" s="1"/>
  <c r="AE803" i="1" s="1"/>
  <c r="AC867" i="1"/>
  <c r="AD867" i="1" s="1"/>
  <c r="AE867" i="1" s="1"/>
  <c r="AC513" i="1"/>
  <c r="AD513" i="1" s="1"/>
  <c r="AE513" i="1" s="1"/>
  <c r="AC577" i="1"/>
  <c r="AD577" i="1" s="1"/>
  <c r="AE577" i="1" s="1"/>
  <c r="AC641" i="1"/>
  <c r="AD641" i="1" s="1"/>
  <c r="AE641" i="1" s="1"/>
  <c r="AC705" i="1"/>
  <c r="AD705" i="1" s="1"/>
  <c r="AE705" i="1" s="1"/>
  <c r="AC769" i="1"/>
  <c r="AD769" i="1" s="1"/>
  <c r="AE769" i="1" s="1"/>
  <c r="AC212" i="1"/>
  <c r="AD212" i="1" s="1"/>
  <c r="AE212" i="1" s="1"/>
  <c r="AC276" i="1"/>
  <c r="AD276" i="1" s="1"/>
  <c r="AE276" i="1" s="1"/>
  <c r="AC340" i="1"/>
  <c r="AD340" i="1" s="1"/>
  <c r="AE340" i="1" s="1"/>
  <c r="AC404" i="1"/>
  <c r="AD404" i="1" s="1"/>
  <c r="AE404" i="1" s="1"/>
  <c r="AC468" i="1"/>
  <c r="AD468" i="1" s="1"/>
  <c r="AE468" i="1" s="1"/>
  <c r="AC532" i="1"/>
  <c r="AD532" i="1" s="1"/>
  <c r="AE532" i="1" s="1"/>
  <c r="AC596" i="1"/>
  <c r="AD596" i="1" s="1"/>
  <c r="AE596" i="1" s="1"/>
  <c r="AC660" i="1"/>
  <c r="AD660" i="1" s="1"/>
  <c r="AE660" i="1" s="1"/>
  <c r="AC724" i="1"/>
  <c r="AD724" i="1" s="1"/>
  <c r="AE724" i="1" s="1"/>
  <c r="AC788" i="1"/>
  <c r="AD788" i="1" s="1"/>
  <c r="AE788" i="1" s="1"/>
  <c r="AC852" i="1"/>
  <c r="AD852" i="1" s="1"/>
  <c r="AE852" i="1" s="1"/>
  <c r="AC916" i="1"/>
  <c r="AD916" i="1" s="1"/>
  <c r="AE916" i="1" s="1"/>
  <c r="AC980" i="1"/>
  <c r="AD980" i="1" s="1"/>
  <c r="AE980" i="1" s="1"/>
  <c r="AC1044" i="1"/>
  <c r="AD1044" i="1" s="1"/>
  <c r="AE1044" i="1" s="1"/>
  <c r="AC826" i="1"/>
  <c r="AD826" i="1" s="1"/>
  <c r="AE826" i="1" s="1"/>
  <c r="AC890" i="1"/>
  <c r="AD890" i="1" s="1"/>
  <c r="AE890" i="1" s="1"/>
  <c r="AC954" i="1"/>
  <c r="AD954" i="1" s="1"/>
  <c r="AE954" i="1" s="1"/>
  <c r="AC1018" i="1"/>
  <c r="AD1018" i="1" s="1"/>
  <c r="AE1018" i="1" s="1"/>
  <c r="AC1082" i="1"/>
  <c r="AD1082" i="1" s="1"/>
  <c r="AE1082" i="1" s="1"/>
  <c r="AC752" i="1"/>
  <c r="AD752" i="1" s="1"/>
  <c r="AE752" i="1" s="1"/>
  <c r="AC832" i="1"/>
  <c r="AD832" i="1" s="1"/>
  <c r="AE832" i="1" s="1"/>
  <c r="AC920" i="1"/>
  <c r="AD920" i="1" s="1"/>
  <c r="AE920" i="1" s="1"/>
  <c r="AC1008" i="1"/>
  <c r="AD1008" i="1" s="1"/>
  <c r="AE1008" i="1" s="1"/>
  <c r="AC835" i="1"/>
  <c r="AD835" i="1" s="1"/>
  <c r="AE835" i="1" s="1"/>
  <c r="AC899" i="1"/>
  <c r="AD899" i="1" s="1"/>
  <c r="AE899" i="1" s="1"/>
  <c r="AC963" i="1"/>
  <c r="AD963" i="1" s="1"/>
  <c r="AE963" i="1" s="1"/>
  <c r="AC1027" i="1"/>
  <c r="AD1027" i="1" s="1"/>
  <c r="AE1027" i="1" s="1"/>
  <c r="AC838" i="1"/>
  <c r="AD838" i="1" s="1"/>
  <c r="AE838" i="1" s="1"/>
  <c r="AC902" i="1"/>
  <c r="AD902" i="1" s="1"/>
  <c r="AE902" i="1" s="1"/>
  <c r="AC966" i="1"/>
  <c r="AD966" i="1" s="1"/>
  <c r="AE966" i="1" s="1"/>
  <c r="AC1030" i="1"/>
  <c r="AD1030" i="1" s="1"/>
  <c r="AE1030" i="1" s="1"/>
  <c r="AC71" i="1"/>
  <c r="AD71" i="1" s="1"/>
  <c r="AE71" i="1" s="1"/>
  <c r="AC541" i="1"/>
  <c r="AD541" i="1" s="1"/>
  <c r="AE541" i="1" s="1"/>
  <c r="AC605" i="1"/>
  <c r="AD605" i="1" s="1"/>
  <c r="AE605" i="1" s="1"/>
  <c r="AC669" i="1"/>
  <c r="AD669" i="1" s="1"/>
  <c r="AE669" i="1" s="1"/>
  <c r="AC67" i="1"/>
  <c r="AD67" i="1" s="1"/>
  <c r="AE67" i="1" s="1"/>
  <c r="AC131" i="1"/>
  <c r="AD131" i="1" s="1"/>
  <c r="AE131" i="1" s="1"/>
  <c r="AC190" i="1"/>
  <c r="AD190" i="1" s="1"/>
  <c r="AE190" i="1" s="1"/>
  <c r="AC833" i="1"/>
  <c r="AD833" i="1" s="1"/>
  <c r="AE833" i="1" s="1"/>
  <c r="AC897" i="1"/>
  <c r="AD897" i="1" s="1"/>
  <c r="AE897" i="1" s="1"/>
  <c r="AC961" i="1"/>
  <c r="AD961" i="1" s="1"/>
  <c r="AE961" i="1" s="1"/>
  <c r="AC1025" i="1"/>
  <c r="AD1025" i="1" s="1"/>
  <c r="AE1025" i="1" s="1"/>
  <c r="AC831" i="1"/>
  <c r="AD831" i="1" s="1"/>
  <c r="AE831" i="1" s="1"/>
  <c r="AC837" i="1"/>
  <c r="AD837" i="1" s="1"/>
  <c r="AE837" i="1" s="1"/>
  <c r="AC901" i="1"/>
  <c r="AD901" i="1" s="1"/>
  <c r="AE901" i="1" s="1"/>
  <c r="AC965" i="1"/>
  <c r="AD965" i="1" s="1"/>
  <c r="AE965" i="1" s="1"/>
  <c r="AC1029" i="1"/>
  <c r="AD1029" i="1" s="1"/>
  <c r="AE1029" i="1" s="1"/>
  <c r="AC800" i="1"/>
  <c r="AD800" i="1" s="1"/>
  <c r="AE800" i="1" s="1"/>
  <c r="AC220" i="1"/>
  <c r="AD220" i="1" s="1"/>
  <c r="AE220" i="1" s="1"/>
  <c r="AC284" i="1"/>
  <c r="AD284" i="1" s="1"/>
  <c r="AE284" i="1" s="1"/>
  <c r="AC348" i="1"/>
  <c r="AD348" i="1" s="1"/>
  <c r="AE348" i="1" s="1"/>
  <c r="AC412" i="1"/>
  <c r="AD412" i="1" s="1"/>
  <c r="AE412" i="1" s="1"/>
  <c r="AC476" i="1"/>
  <c r="AD476" i="1" s="1"/>
  <c r="AE476" i="1" s="1"/>
  <c r="AC540" i="1"/>
  <c r="AD540" i="1" s="1"/>
  <c r="AE540" i="1" s="1"/>
  <c r="AC604" i="1"/>
  <c r="AD604" i="1" s="1"/>
  <c r="AE604" i="1" s="1"/>
  <c r="AC668" i="1"/>
  <c r="AD668" i="1" s="1"/>
  <c r="AE668" i="1" s="1"/>
  <c r="AC732" i="1"/>
  <c r="AD732" i="1" s="1"/>
  <c r="AE732" i="1" s="1"/>
  <c r="AC796" i="1"/>
  <c r="AD796" i="1" s="1"/>
  <c r="AE796" i="1" s="1"/>
  <c r="AC860" i="1"/>
  <c r="AD860" i="1" s="1"/>
  <c r="AE860" i="1" s="1"/>
  <c r="AC924" i="1"/>
  <c r="AD924" i="1" s="1"/>
  <c r="AE924" i="1" s="1"/>
  <c r="AC988" i="1"/>
  <c r="AD988" i="1" s="1"/>
  <c r="AE988" i="1" s="1"/>
  <c r="AC1052" i="1"/>
  <c r="AD1052" i="1" s="1"/>
  <c r="AE1052" i="1" s="1"/>
  <c r="AC834" i="1"/>
  <c r="AD834" i="1" s="1"/>
  <c r="AE834" i="1" s="1"/>
  <c r="AC898" i="1"/>
  <c r="AD898" i="1" s="1"/>
  <c r="AE898" i="1" s="1"/>
  <c r="AC962" i="1"/>
  <c r="AD962" i="1" s="1"/>
  <c r="AE962" i="1" s="1"/>
  <c r="AC1026" i="1"/>
  <c r="AD1026" i="1" s="1"/>
  <c r="AE1026" i="1" s="1"/>
  <c r="AC760" i="1"/>
  <c r="AD760" i="1" s="1"/>
  <c r="AE760" i="1" s="1"/>
  <c r="AC848" i="1"/>
  <c r="AD848" i="1" s="1"/>
  <c r="AE848" i="1" s="1"/>
  <c r="AC936" i="1"/>
  <c r="AD936" i="1" s="1"/>
  <c r="AE936" i="1" s="1"/>
  <c r="AC1016" i="1"/>
  <c r="AD1016" i="1" s="1"/>
  <c r="AE1016" i="1" s="1"/>
  <c r="AC843" i="1"/>
  <c r="AD843" i="1" s="1"/>
  <c r="AE843" i="1" s="1"/>
  <c r="AC907" i="1"/>
  <c r="AD907" i="1" s="1"/>
  <c r="AE907" i="1" s="1"/>
  <c r="AC971" i="1"/>
  <c r="AD971" i="1" s="1"/>
  <c r="AE971" i="1" s="1"/>
  <c r="AC1035" i="1"/>
  <c r="AD1035" i="1" s="1"/>
  <c r="AE1035" i="1" s="1"/>
  <c r="AC846" i="1"/>
  <c r="AD846" i="1" s="1"/>
  <c r="AE846" i="1" s="1"/>
  <c r="AC910" i="1"/>
  <c r="AD910" i="1" s="1"/>
  <c r="AE910" i="1" s="1"/>
  <c r="AC974" i="1"/>
  <c r="AD974" i="1" s="1"/>
  <c r="AE974" i="1" s="1"/>
  <c r="AC1038" i="1"/>
  <c r="AD1038" i="1" s="1"/>
  <c r="AE1038" i="1" s="1"/>
  <c r="AC79" i="1"/>
  <c r="AD79" i="1" s="1"/>
  <c r="AE79" i="1" s="1"/>
  <c r="AC18" i="1"/>
  <c r="AD18" i="1" s="1"/>
  <c r="AE18" i="1" s="1"/>
  <c r="AC549" i="1"/>
  <c r="AD549" i="1" s="1"/>
  <c r="AE549" i="1" s="1"/>
  <c r="AC613" i="1"/>
  <c r="AD613" i="1" s="1"/>
  <c r="AE613" i="1" s="1"/>
  <c r="AC677" i="1"/>
  <c r="AD677" i="1" s="1"/>
  <c r="AE677" i="1" s="1"/>
  <c r="AC75" i="1"/>
  <c r="AD75" i="1" s="1"/>
  <c r="AE75" i="1" s="1"/>
  <c r="AC139" i="1"/>
  <c r="AD139" i="1" s="1"/>
  <c r="AE139" i="1" s="1"/>
  <c r="AC198" i="1"/>
  <c r="AD198" i="1" s="1"/>
  <c r="AE198" i="1" s="1"/>
  <c r="AC841" i="1"/>
  <c r="AD841" i="1" s="1"/>
  <c r="AE841" i="1" s="1"/>
  <c r="AC905" i="1"/>
  <c r="AD905" i="1" s="1"/>
  <c r="AE905" i="1" s="1"/>
  <c r="AC969" i="1"/>
  <c r="AD969" i="1" s="1"/>
  <c r="AE969" i="1" s="1"/>
  <c r="AC1033" i="1"/>
  <c r="AD1033" i="1" s="1"/>
  <c r="AE1033" i="1" s="1"/>
  <c r="AC839" i="1"/>
  <c r="AD839" i="1" s="1"/>
  <c r="AE839" i="1" s="1"/>
  <c r="AC903" i="1"/>
  <c r="AD903" i="1" s="1"/>
  <c r="AE903" i="1" s="1"/>
  <c r="AC967" i="1"/>
  <c r="AD967" i="1" s="1"/>
  <c r="AE967" i="1" s="1"/>
  <c r="AC1031" i="1"/>
  <c r="AD1031" i="1" s="1"/>
  <c r="AE1031" i="1" s="1"/>
  <c r="AC717" i="1"/>
  <c r="AD717" i="1" s="1"/>
  <c r="AE717" i="1" s="1"/>
  <c r="AC781" i="1"/>
  <c r="AD781" i="1" s="1"/>
  <c r="AE781" i="1" s="1"/>
  <c r="AC845" i="1"/>
  <c r="AD845" i="1" s="1"/>
  <c r="AE845" i="1" s="1"/>
  <c r="AC909" i="1"/>
  <c r="AD909" i="1" s="1"/>
  <c r="AE909" i="1" s="1"/>
  <c r="AC973" i="1"/>
  <c r="AD973" i="1" s="1"/>
  <c r="AE973" i="1" s="1"/>
  <c r="AC1037" i="1"/>
  <c r="AD1037" i="1" s="1"/>
  <c r="AE1037" i="1" s="1"/>
  <c r="AC840" i="1"/>
  <c r="AD840" i="1" s="1"/>
  <c r="AE840" i="1" s="1"/>
  <c r="AC798" i="1"/>
  <c r="AD798" i="1" s="1"/>
  <c r="AE798" i="1" s="1"/>
  <c r="AC228" i="1"/>
  <c r="AD228" i="1" s="1"/>
  <c r="AE228" i="1" s="1"/>
  <c r="AC292" i="1"/>
  <c r="AD292" i="1" s="1"/>
  <c r="AE292" i="1" s="1"/>
  <c r="AC356" i="1"/>
  <c r="AD356" i="1" s="1"/>
  <c r="AE356" i="1" s="1"/>
  <c r="AC420" i="1"/>
  <c r="AD420" i="1" s="1"/>
  <c r="AE420" i="1" s="1"/>
  <c r="AC484" i="1"/>
  <c r="AD484" i="1" s="1"/>
  <c r="AE484" i="1" s="1"/>
  <c r="AC548" i="1"/>
  <c r="AD548" i="1" s="1"/>
  <c r="AE548" i="1" s="1"/>
  <c r="AC612" i="1"/>
  <c r="AD612" i="1" s="1"/>
  <c r="AE612" i="1" s="1"/>
  <c r="AC676" i="1"/>
  <c r="AD676" i="1" s="1"/>
  <c r="AE676" i="1" s="1"/>
  <c r="AC740" i="1"/>
  <c r="AD740" i="1" s="1"/>
  <c r="AE740" i="1" s="1"/>
  <c r="AC804" i="1"/>
  <c r="AD804" i="1" s="1"/>
  <c r="AE804" i="1" s="1"/>
  <c r="AC868" i="1"/>
  <c r="AD868" i="1" s="1"/>
  <c r="AE868" i="1" s="1"/>
  <c r="AC932" i="1"/>
  <c r="AD932" i="1" s="1"/>
  <c r="AE932" i="1" s="1"/>
  <c r="AC996" i="1"/>
  <c r="AD996" i="1" s="1"/>
  <c r="AE996" i="1" s="1"/>
  <c r="AC1060" i="1"/>
  <c r="AD1060" i="1" s="1"/>
  <c r="AE1060" i="1" s="1"/>
  <c r="AC842" i="1"/>
  <c r="AD842" i="1" s="1"/>
  <c r="AE842" i="1" s="1"/>
  <c r="AC906" i="1"/>
  <c r="AD906" i="1" s="1"/>
  <c r="AE906" i="1" s="1"/>
  <c r="AC970" i="1"/>
  <c r="AD970" i="1" s="1"/>
  <c r="AE970" i="1" s="1"/>
  <c r="AC1034" i="1"/>
  <c r="AD1034" i="1" s="1"/>
  <c r="AE1034" i="1" s="1"/>
  <c r="AC768" i="1"/>
  <c r="AD768" i="1" s="1"/>
  <c r="AE768" i="1" s="1"/>
  <c r="AC856" i="1"/>
  <c r="AD856" i="1" s="1"/>
  <c r="AE856" i="1" s="1"/>
  <c r="AC944" i="1"/>
  <c r="AD944" i="1" s="1"/>
  <c r="AE944" i="1" s="1"/>
  <c r="AC1024" i="1"/>
  <c r="AD1024" i="1" s="1"/>
  <c r="AE1024" i="1" s="1"/>
  <c r="AC851" i="1"/>
  <c r="AD851" i="1" s="1"/>
  <c r="AE851" i="1" s="1"/>
  <c r="AC915" i="1"/>
  <c r="AD915" i="1" s="1"/>
  <c r="AE915" i="1" s="1"/>
  <c r="AC979" i="1"/>
  <c r="AD979" i="1" s="1"/>
  <c r="AE979" i="1" s="1"/>
  <c r="AC1043" i="1"/>
  <c r="AD1043" i="1" s="1"/>
  <c r="AE1043" i="1" s="1"/>
  <c r="AC854" i="1"/>
  <c r="AD854" i="1" s="1"/>
  <c r="AE854" i="1" s="1"/>
  <c r="AC918" i="1"/>
  <c r="AD918" i="1" s="1"/>
  <c r="AE918" i="1" s="1"/>
  <c r="AC982" i="1"/>
  <c r="AD982" i="1" s="1"/>
  <c r="AE982" i="1" s="1"/>
  <c r="AC1046" i="1"/>
  <c r="AD1046" i="1" s="1"/>
  <c r="AE1046" i="1" s="1"/>
  <c r="AC23" i="1"/>
  <c r="AD23" i="1" s="1"/>
  <c r="AE23" i="1" s="1"/>
  <c r="AC87" i="1"/>
  <c r="AD87" i="1" s="1"/>
  <c r="AE87" i="1" s="1"/>
  <c r="AC26" i="1"/>
  <c r="AD26" i="1" s="1"/>
  <c r="AE26" i="1" s="1"/>
  <c r="AC557" i="1"/>
  <c r="AD557" i="1" s="1"/>
  <c r="AE557" i="1" s="1"/>
  <c r="AC621" i="1"/>
  <c r="AD621" i="1" s="1"/>
  <c r="AE621" i="1" s="1"/>
  <c r="AC685" i="1"/>
  <c r="AD685" i="1" s="1"/>
  <c r="AE685" i="1" s="1"/>
  <c r="AC83" i="1"/>
  <c r="AD83" i="1" s="1"/>
  <c r="AE83" i="1" s="1"/>
  <c r="AC147" i="1"/>
  <c r="AD147" i="1" s="1"/>
  <c r="AE147" i="1" s="1"/>
  <c r="AC206" i="1"/>
  <c r="AD206" i="1" s="1"/>
  <c r="AE206" i="1" s="1"/>
  <c r="AC849" i="1"/>
  <c r="AD849" i="1" s="1"/>
  <c r="AE849" i="1" s="1"/>
  <c r="AC913" i="1"/>
  <c r="AD913" i="1" s="1"/>
  <c r="AE913" i="1" s="1"/>
  <c r="AC977" i="1"/>
  <c r="AD977" i="1" s="1"/>
  <c r="AE977" i="1" s="1"/>
  <c r="AC1041" i="1"/>
  <c r="AD1041" i="1" s="1"/>
  <c r="AE1041" i="1" s="1"/>
  <c r="AC847" i="1"/>
  <c r="AD847" i="1" s="1"/>
  <c r="AE847" i="1" s="1"/>
  <c r="AC725" i="1"/>
  <c r="AD725" i="1" s="1"/>
  <c r="AE725" i="1" s="1"/>
  <c r="AC853" i="1"/>
  <c r="AD853" i="1" s="1"/>
  <c r="AE853" i="1" s="1"/>
  <c r="AC917" i="1"/>
  <c r="AD917" i="1" s="1"/>
  <c r="AE917" i="1" s="1"/>
  <c r="AC981" i="1"/>
  <c r="AD981" i="1" s="1"/>
  <c r="AE981" i="1" s="1"/>
  <c r="AC1045" i="1"/>
  <c r="AD1045" i="1" s="1"/>
  <c r="AE1045" i="1" s="1"/>
  <c r="AC864" i="1"/>
  <c r="AD864" i="1" s="1"/>
  <c r="AE864" i="1" s="1"/>
  <c r="AC750" i="1"/>
  <c r="AD750" i="1" s="1"/>
  <c r="AE750" i="1" s="1"/>
  <c r="AC806" i="1"/>
  <c r="AD806" i="1" s="1"/>
  <c r="AE806" i="1" s="1"/>
  <c r="AC345" i="1"/>
  <c r="AD345" i="1" s="1"/>
  <c r="AE345" i="1" s="1"/>
  <c r="AC409" i="1"/>
  <c r="AD409" i="1" s="1"/>
  <c r="AE409" i="1" s="1"/>
  <c r="AC473" i="1"/>
  <c r="AD473" i="1" s="1"/>
  <c r="AE473" i="1" s="1"/>
  <c r="AC537" i="1"/>
  <c r="AD537" i="1" s="1"/>
  <c r="AE537" i="1" s="1"/>
  <c r="AC601" i="1"/>
  <c r="AD601" i="1" s="1"/>
  <c r="AE601" i="1" s="1"/>
  <c r="AC665" i="1"/>
  <c r="AD665" i="1" s="1"/>
  <c r="AE665" i="1" s="1"/>
  <c r="AC729" i="1"/>
  <c r="AD729" i="1" s="1"/>
  <c r="AE729" i="1" s="1"/>
  <c r="AC793" i="1"/>
  <c r="AD793" i="1" s="1"/>
  <c r="AE793" i="1" s="1"/>
  <c r="AC236" i="1"/>
  <c r="AD236" i="1" s="1"/>
  <c r="AE236" i="1" s="1"/>
  <c r="AC300" i="1"/>
  <c r="AD300" i="1" s="1"/>
  <c r="AE300" i="1" s="1"/>
  <c r="AC364" i="1"/>
  <c r="AD364" i="1" s="1"/>
  <c r="AE364" i="1" s="1"/>
  <c r="AC428" i="1"/>
  <c r="AD428" i="1" s="1"/>
  <c r="AE428" i="1" s="1"/>
  <c r="AC492" i="1"/>
  <c r="AD492" i="1" s="1"/>
  <c r="AE492" i="1" s="1"/>
  <c r="AC556" i="1"/>
  <c r="AD556" i="1" s="1"/>
  <c r="AE556" i="1" s="1"/>
  <c r="AC620" i="1"/>
  <c r="AD620" i="1" s="1"/>
  <c r="AE620" i="1" s="1"/>
  <c r="AC684" i="1"/>
  <c r="AD684" i="1" s="1"/>
  <c r="AE684" i="1" s="1"/>
  <c r="AC748" i="1"/>
  <c r="AD748" i="1" s="1"/>
  <c r="AE748" i="1" s="1"/>
  <c r="AC812" i="1"/>
  <c r="AD812" i="1" s="1"/>
  <c r="AE812" i="1" s="1"/>
  <c r="AC876" i="1"/>
  <c r="AD876" i="1" s="1"/>
  <c r="AE876" i="1" s="1"/>
  <c r="AC940" i="1"/>
  <c r="AD940" i="1" s="1"/>
  <c r="AE940" i="1" s="1"/>
  <c r="AC1004" i="1"/>
  <c r="AD1004" i="1" s="1"/>
  <c r="AE1004" i="1" s="1"/>
  <c r="AC1068" i="1"/>
  <c r="AD1068" i="1" s="1"/>
  <c r="AE1068" i="1" s="1"/>
  <c r="AC850" i="1"/>
  <c r="AD850" i="1" s="1"/>
  <c r="AE850" i="1" s="1"/>
  <c r="AC914" i="1"/>
  <c r="AD914" i="1" s="1"/>
  <c r="AE914" i="1" s="1"/>
  <c r="AC978" i="1"/>
  <c r="AD978" i="1" s="1"/>
  <c r="AE978" i="1" s="1"/>
  <c r="AC1042" i="1"/>
  <c r="AD1042" i="1" s="1"/>
  <c r="AE1042" i="1" s="1"/>
  <c r="AC696" i="1"/>
  <c r="AD696" i="1" s="1"/>
  <c r="AE696" i="1" s="1"/>
  <c r="AC784" i="1"/>
  <c r="AD784" i="1" s="1"/>
  <c r="AE784" i="1" s="1"/>
  <c r="AC872" i="1"/>
  <c r="AD872" i="1" s="1"/>
  <c r="AE872" i="1" s="1"/>
  <c r="AC952" i="1"/>
  <c r="AD952" i="1" s="1"/>
  <c r="AE952" i="1" s="1"/>
  <c r="AC1040" i="1"/>
  <c r="AD1040" i="1" s="1"/>
  <c r="AE1040" i="1" s="1"/>
  <c r="AC795" i="1"/>
  <c r="AD795" i="1" s="1"/>
  <c r="AE795" i="1" s="1"/>
  <c r="AC859" i="1"/>
  <c r="AD859" i="1" s="1"/>
  <c r="AE859" i="1" s="1"/>
  <c r="AC923" i="1"/>
  <c r="AD923" i="1" s="1"/>
  <c r="AE923" i="1" s="1"/>
  <c r="AC987" i="1"/>
  <c r="AD987" i="1" s="1"/>
  <c r="AE987" i="1" s="1"/>
  <c r="AC1051" i="1"/>
  <c r="AD1051" i="1" s="1"/>
  <c r="AE1051" i="1" s="1"/>
  <c r="AC862" i="1"/>
  <c r="AD862" i="1" s="1"/>
  <c r="AE862" i="1" s="1"/>
  <c r="AC926" i="1"/>
  <c r="AD926" i="1" s="1"/>
  <c r="AE926" i="1" s="1"/>
  <c r="AC990" i="1"/>
  <c r="AD990" i="1" s="1"/>
  <c r="AE990" i="1" s="1"/>
  <c r="AC1054" i="1"/>
  <c r="AD1054" i="1" s="1"/>
  <c r="AE1054" i="1" s="1"/>
  <c r="AC31" i="1"/>
  <c r="AD31" i="1" s="1"/>
  <c r="AE31" i="1" s="1"/>
  <c r="AC95" i="1"/>
  <c r="AD95" i="1" s="1"/>
  <c r="AE95" i="1" s="1"/>
  <c r="AC34" i="1"/>
  <c r="AD34" i="1" s="1"/>
  <c r="AE34" i="1" s="1"/>
  <c r="AC565" i="1"/>
  <c r="AD565" i="1" s="1"/>
  <c r="AE565" i="1" s="1"/>
  <c r="AC629" i="1"/>
  <c r="AD629" i="1" s="1"/>
  <c r="AE629" i="1" s="1"/>
  <c r="AC693" i="1"/>
  <c r="AD693" i="1" s="1"/>
  <c r="AE693" i="1" s="1"/>
  <c r="AC91" i="1"/>
  <c r="AD91" i="1" s="1"/>
  <c r="AE91" i="1" s="1"/>
  <c r="AC155" i="1"/>
  <c r="AD155" i="1" s="1"/>
  <c r="AE155" i="1" s="1"/>
  <c r="AC214" i="1"/>
  <c r="AD214" i="1" s="1"/>
  <c r="AE214" i="1" s="1"/>
  <c r="AC857" i="1"/>
  <c r="AD857" i="1" s="1"/>
  <c r="AE857" i="1" s="1"/>
  <c r="AC921" i="1"/>
  <c r="AD921" i="1" s="1"/>
  <c r="AE921" i="1" s="1"/>
  <c r="AC985" i="1"/>
  <c r="AD985" i="1" s="1"/>
  <c r="AE985" i="1" s="1"/>
  <c r="AC1049" i="1"/>
  <c r="AD1049" i="1" s="1"/>
  <c r="AE1049" i="1" s="1"/>
  <c r="AC855" i="1"/>
  <c r="AD855" i="1" s="1"/>
  <c r="AE855" i="1" s="1"/>
  <c r="AC919" i="1"/>
  <c r="AD919" i="1" s="1"/>
  <c r="AE919" i="1" s="1"/>
  <c r="AC797" i="1"/>
  <c r="AD797" i="1" s="1"/>
  <c r="AE797" i="1" s="1"/>
  <c r="AC861" i="1"/>
  <c r="AD861" i="1" s="1"/>
  <c r="AE861" i="1" s="1"/>
  <c r="AC925" i="1"/>
  <c r="AD925" i="1" s="1"/>
  <c r="AE925" i="1" s="1"/>
  <c r="AC989" i="1"/>
  <c r="AD989" i="1" s="1"/>
  <c r="AE989" i="1" s="1"/>
  <c r="AC1053" i="1"/>
  <c r="AD1053" i="1" s="1"/>
  <c r="AE1053" i="1" s="1"/>
  <c r="AC968" i="1"/>
  <c r="AD968" i="1" s="1"/>
  <c r="AE968" i="1" s="1"/>
  <c r="AC758" i="1"/>
  <c r="AD758" i="1" s="1"/>
  <c r="AE758" i="1" s="1"/>
  <c r="AC814" i="1"/>
  <c r="AD814" i="1" s="1"/>
  <c r="AE814" i="1" s="1"/>
  <c r="AC995" i="1"/>
  <c r="AD995" i="1" s="1"/>
  <c r="AE995" i="1" s="1"/>
  <c r="AC870" i="1"/>
  <c r="AD870" i="1" s="1"/>
  <c r="AE870" i="1" s="1"/>
  <c r="AC934" i="1"/>
  <c r="AD934" i="1" s="1"/>
  <c r="AE934" i="1" s="1"/>
  <c r="AC998" i="1"/>
  <c r="AD998" i="1" s="1"/>
  <c r="AE998" i="1" s="1"/>
  <c r="AC1062" i="1"/>
  <c r="AD1062" i="1" s="1"/>
  <c r="AE1062" i="1" s="1"/>
  <c r="AC39" i="1"/>
  <c r="AD39" i="1" s="1"/>
  <c r="AE39" i="1" s="1"/>
  <c r="AC130" i="1"/>
  <c r="AD130" i="1" s="1"/>
  <c r="AE130" i="1" s="1"/>
  <c r="AC573" i="1"/>
  <c r="AD573" i="1" s="1"/>
  <c r="AE573" i="1" s="1"/>
  <c r="AC637" i="1"/>
  <c r="AD637" i="1" s="1"/>
  <c r="AE637" i="1" s="1"/>
  <c r="AC701" i="1"/>
  <c r="AD701" i="1" s="1"/>
  <c r="AE701" i="1" s="1"/>
  <c r="AC99" i="1"/>
  <c r="AD99" i="1" s="1"/>
  <c r="AE99" i="1" s="1"/>
  <c r="AC163" i="1"/>
  <c r="AD163" i="1" s="1"/>
  <c r="AE163" i="1" s="1"/>
  <c r="AC222" i="1"/>
  <c r="AD222" i="1" s="1"/>
  <c r="AE222" i="1" s="1"/>
  <c r="AC865" i="1"/>
  <c r="AD865" i="1" s="1"/>
  <c r="AE865" i="1" s="1"/>
  <c r="AC929" i="1"/>
  <c r="AD929" i="1" s="1"/>
  <c r="AE929" i="1" s="1"/>
  <c r="AC993" i="1"/>
  <c r="AD993" i="1" s="1"/>
  <c r="AE993" i="1" s="1"/>
  <c r="AC1057" i="1"/>
  <c r="AD1057" i="1" s="1"/>
  <c r="AE1057" i="1" s="1"/>
  <c r="AC863" i="1"/>
  <c r="AD863" i="1" s="1"/>
  <c r="AE863" i="1" s="1"/>
  <c r="AC927" i="1"/>
  <c r="AD927" i="1" s="1"/>
  <c r="AE927" i="1" s="1"/>
  <c r="AC991" i="1"/>
  <c r="AD991" i="1" s="1"/>
  <c r="AE991" i="1" s="1"/>
  <c r="AC1055" i="1"/>
  <c r="AD1055" i="1" s="1"/>
  <c r="AE1055" i="1" s="1"/>
  <c r="AC869" i="1"/>
  <c r="AD869" i="1" s="1"/>
  <c r="AE869" i="1" s="1"/>
  <c r="AC933" i="1"/>
  <c r="AD933" i="1" s="1"/>
  <c r="AE933" i="1" s="1"/>
  <c r="AC997" i="1"/>
  <c r="AD997" i="1" s="1"/>
  <c r="AE997" i="1" s="1"/>
  <c r="AC1061" i="1"/>
  <c r="AD1061" i="1" s="1"/>
  <c r="AE1061" i="1" s="1"/>
  <c r="AC992" i="1"/>
  <c r="AD992" i="1" s="1"/>
  <c r="AE992" i="1" s="1"/>
  <c r="AC766" i="1"/>
  <c r="AD766" i="1" s="1"/>
  <c r="AE766" i="1" s="1"/>
  <c r="AC904" i="1"/>
  <c r="AD904" i="1" s="1"/>
  <c r="AE904" i="1" s="1"/>
  <c r="AC553" i="1"/>
  <c r="AD553" i="1" s="1"/>
  <c r="AE553" i="1" s="1"/>
  <c r="AC617" i="1"/>
  <c r="AD617" i="1" s="1"/>
  <c r="AE617" i="1" s="1"/>
  <c r="AC681" i="1"/>
  <c r="AD681" i="1" s="1"/>
  <c r="AE681" i="1" s="1"/>
  <c r="AC745" i="1"/>
  <c r="AD745" i="1" s="1"/>
  <c r="AE745" i="1" s="1"/>
  <c r="AC809" i="1"/>
  <c r="AD809" i="1" s="1"/>
  <c r="AE809" i="1" s="1"/>
  <c r="AC252" i="1"/>
  <c r="AD252" i="1" s="1"/>
  <c r="AE252" i="1" s="1"/>
  <c r="AC316" i="1"/>
  <c r="AD316" i="1" s="1"/>
  <c r="AE316" i="1" s="1"/>
  <c r="AC380" i="1"/>
  <c r="AD380" i="1" s="1"/>
  <c r="AE380" i="1" s="1"/>
  <c r="AC444" i="1"/>
  <c r="AD444" i="1" s="1"/>
  <c r="AE444" i="1" s="1"/>
  <c r="AC508" i="1"/>
  <c r="AD508" i="1" s="1"/>
  <c r="AE508" i="1" s="1"/>
  <c r="AC572" i="1"/>
  <c r="AD572" i="1" s="1"/>
  <c r="AE572" i="1" s="1"/>
  <c r="AC636" i="1"/>
  <c r="AD636" i="1" s="1"/>
  <c r="AE636" i="1" s="1"/>
  <c r="AC700" i="1"/>
  <c r="AD700" i="1" s="1"/>
  <c r="AE700" i="1" s="1"/>
  <c r="AC764" i="1"/>
  <c r="AD764" i="1" s="1"/>
  <c r="AE764" i="1" s="1"/>
  <c r="AC828" i="1"/>
  <c r="AD828" i="1" s="1"/>
  <c r="AE828" i="1" s="1"/>
  <c r="AC892" i="1"/>
  <c r="AD892" i="1" s="1"/>
  <c r="AE892" i="1" s="1"/>
  <c r="AC956" i="1"/>
  <c r="AD956" i="1" s="1"/>
  <c r="AE956" i="1" s="1"/>
  <c r="AC1020" i="1"/>
  <c r="AD1020" i="1" s="1"/>
  <c r="AE1020" i="1" s="1"/>
  <c r="AC1084" i="1"/>
  <c r="AD1084" i="1" s="1"/>
  <c r="AE1084" i="1" s="1"/>
  <c r="AC866" i="1"/>
  <c r="AD866" i="1" s="1"/>
  <c r="AE866" i="1" s="1"/>
  <c r="AC930" i="1"/>
  <c r="AD930" i="1" s="1"/>
  <c r="AE930" i="1" s="1"/>
  <c r="AC994" i="1"/>
  <c r="AD994" i="1" s="1"/>
  <c r="AE994" i="1" s="1"/>
  <c r="AC1058" i="1"/>
  <c r="AD1058" i="1" s="1"/>
  <c r="AE1058" i="1" s="1"/>
  <c r="AC720" i="1"/>
  <c r="AD720" i="1" s="1"/>
  <c r="AE720" i="1" s="1"/>
  <c r="AC808" i="1"/>
  <c r="AD808" i="1" s="1"/>
  <c r="AE808" i="1" s="1"/>
  <c r="AC888" i="1"/>
  <c r="AD888" i="1" s="1"/>
  <c r="AE888" i="1" s="1"/>
  <c r="AC976" i="1"/>
  <c r="AD976" i="1" s="1"/>
  <c r="AE976" i="1" s="1"/>
  <c r="AC1064" i="1"/>
  <c r="AD1064" i="1" s="1"/>
  <c r="AE1064" i="1" s="1"/>
  <c r="AC811" i="1"/>
  <c r="AD811" i="1" s="1"/>
  <c r="AE811" i="1" s="1"/>
  <c r="AC875" i="1"/>
  <c r="AD875" i="1" s="1"/>
  <c r="AE875" i="1" s="1"/>
  <c r="AC939" i="1"/>
  <c r="AD939" i="1" s="1"/>
  <c r="AE939" i="1" s="1"/>
  <c r="AC1003" i="1"/>
  <c r="AD1003" i="1" s="1"/>
  <c r="AE1003" i="1" s="1"/>
  <c r="AC1067" i="1"/>
  <c r="AD1067" i="1" s="1"/>
  <c r="AE1067" i="1" s="1"/>
  <c r="AC878" i="1"/>
  <c r="AD878" i="1" s="1"/>
  <c r="AE878" i="1" s="1"/>
  <c r="AC942" i="1"/>
  <c r="AD942" i="1" s="1"/>
  <c r="AE942" i="1" s="1"/>
  <c r="AC1006" i="1"/>
  <c r="AD1006" i="1" s="1"/>
  <c r="AE1006" i="1" s="1"/>
  <c r="AC1070" i="1"/>
  <c r="AD1070" i="1" s="1"/>
  <c r="AE1070" i="1" s="1"/>
  <c r="AC47" i="1"/>
  <c r="AD47" i="1" s="1"/>
  <c r="AE47" i="1" s="1"/>
  <c r="AC581" i="1"/>
  <c r="AD581" i="1" s="1"/>
  <c r="AE581" i="1" s="1"/>
  <c r="AC645" i="1"/>
  <c r="AD645" i="1" s="1"/>
  <c r="AE645" i="1" s="1"/>
  <c r="AC709" i="1"/>
  <c r="AD709" i="1" s="1"/>
  <c r="AE709" i="1" s="1"/>
  <c r="AC107" i="1"/>
  <c r="AD107" i="1" s="1"/>
  <c r="AE107" i="1" s="1"/>
  <c r="AC171" i="1"/>
  <c r="AD171" i="1" s="1"/>
  <c r="AE171" i="1" s="1"/>
  <c r="AC230" i="1"/>
  <c r="AD230" i="1" s="1"/>
  <c r="AE230" i="1" s="1"/>
  <c r="AC873" i="1"/>
  <c r="AD873" i="1" s="1"/>
  <c r="AE873" i="1" s="1"/>
  <c r="AC937" i="1"/>
  <c r="AD937" i="1" s="1"/>
  <c r="AE937" i="1" s="1"/>
  <c r="AC1001" i="1"/>
  <c r="AD1001" i="1" s="1"/>
  <c r="AE1001" i="1" s="1"/>
  <c r="AC1065" i="1"/>
  <c r="AD1065" i="1" s="1"/>
  <c r="AE1065" i="1" s="1"/>
  <c r="AC807" i="1"/>
  <c r="AD807" i="1" s="1"/>
  <c r="AE807" i="1" s="1"/>
  <c r="AC871" i="1"/>
  <c r="AD871" i="1" s="1"/>
  <c r="AE871" i="1" s="1"/>
  <c r="AC935" i="1"/>
  <c r="AD935" i="1" s="1"/>
  <c r="AE935" i="1" s="1"/>
  <c r="AC1063" i="1"/>
  <c r="AD1063" i="1" s="1"/>
  <c r="AE1063" i="1" s="1"/>
  <c r="AC749" i="1"/>
  <c r="AD749" i="1" s="1"/>
  <c r="AE749" i="1" s="1"/>
  <c r="AC877" i="1"/>
  <c r="AD877" i="1" s="1"/>
  <c r="AE877" i="1" s="1"/>
  <c r="AC941" i="1"/>
  <c r="AD941" i="1" s="1"/>
  <c r="AE941" i="1" s="1"/>
  <c r="AC1005" i="1"/>
  <c r="AD1005" i="1" s="1"/>
  <c r="AE1005" i="1" s="1"/>
  <c r="AC1069" i="1"/>
  <c r="AD1069" i="1" s="1"/>
  <c r="AE1069" i="1" s="1"/>
  <c r="AC1032" i="1"/>
  <c r="AD1032" i="1" s="1"/>
  <c r="AE1032" i="1" s="1"/>
  <c r="AC718" i="1"/>
  <c r="AD718" i="1" s="1"/>
  <c r="AE718" i="1" s="1"/>
  <c r="AC928" i="1"/>
  <c r="AD928" i="1" s="1"/>
  <c r="AE928" i="1" s="1"/>
  <c r="AC305" i="1"/>
  <c r="AD305" i="1" s="1"/>
  <c r="AE305" i="1" s="1"/>
  <c r="AC369" i="1"/>
  <c r="AD369" i="1" s="1"/>
  <c r="AE369" i="1" s="1"/>
  <c r="AC433" i="1"/>
  <c r="AD433" i="1" s="1"/>
  <c r="AE433" i="1" s="1"/>
  <c r="AC497" i="1"/>
  <c r="AD497" i="1" s="1"/>
  <c r="AE497" i="1" s="1"/>
  <c r="AC561" i="1"/>
  <c r="AD561" i="1" s="1"/>
  <c r="AE561" i="1" s="1"/>
  <c r="AC625" i="1"/>
  <c r="AD625" i="1" s="1"/>
  <c r="AE625" i="1" s="1"/>
  <c r="AC689" i="1"/>
  <c r="AD689" i="1" s="1"/>
  <c r="AE689" i="1" s="1"/>
  <c r="AC753" i="1"/>
  <c r="AD753" i="1" s="1"/>
  <c r="AE753" i="1" s="1"/>
  <c r="AC817" i="1"/>
  <c r="AD817" i="1" s="1"/>
  <c r="AE817" i="1" s="1"/>
  <c r="AC260" i="1"/>
  <c r="AD260" i="1" s="1"/>
  <c r="AE260" i="1" s="1"/>
  <c r="AC324" i="1"/>
  <c r="AD324" i="1" s="1"/>
  <c r="AE324" i="1" s="1"/>
  <c r="AC388" i="1"/>
  <c r="AD388" i="1" s="1"/>
  <c r="AE388" i="1" s="1"/>
  <c r="AC452" i="1"/>
  <c r="AD452" i="1" s="1"/>
  <c r="AE452" i="1" s="1"/>
  <c r="AC516" i="1"/>
  <c r="AD516" i="1" s="1"/>
  <c r="AE516" i="1" s="1"/>
  <c r="AC580" i="1"/>
  <c r="AD580" i="1" s="1"/>
  <c r="AE580" i="1" s="1"/>
  <c r="AC644" i="1"/>
  <c r="AD644" i="1" s="1"/>
  <c r="AE644" i="1" s="1"/>
  <c r="AC708" i="1"/>
  <c r="AD708" i="1" s="1"/>
  <c r="AE708" i="1" s="1"/>
  <c r="AC772" i="1"/>
  <c r="AD772" i="1" s="1"/>
  <c r="AE772" i="1" s="1"/>
  <c r="AC836" i="1"/>
  <c r="AD836" i="1" s="1"/>
  <c r="AE836" i="1" s="1"/>
  <c r="AC900" i="1"/>
  <c r="AD900" i="1" s="1"/>
  <c r="AE900" i="1" s="1"/>
  <c r="AC964" i="1"/>
  <c r="AD964" i="1" s="1"/>
  <c r="AE964" i="1" s="1"/>
  <c r="AC1028" i="1"/>
  <c r="AD1028" i="1" s="1"/>
  <c r="AE1028" i="1" s="1"/>
  <c r="AC874" i="1"/>
  <c r="AD874" i="1" s="1"/>
  <c r="AE874" i="1" s="1"/>
  <c r="AC938" i="1"/>
  <c r="AD938" i="1" s="1"/>
  <c r="AE938" i="1" s="1"/>
  <c r="AC1002" i="1"/>
  <c r="AD1002" i="1" s="1"/>
  <c r="AE1002" i="1" s="1"/>
  <c r="AC1066" i="1"/>
  <c r="AD1066" i="1" s="1"/>
  <c r="AE1066" i="1" s="1"/>
  <c r="AC728" i="1"/>
  <c r="AD728" i="1" s="1"/>
  <c r="AE728" i="1" s="1"/>
  <c r="AC816" i="1"/>
  <c r="AD816" i="1" s="1"/>
  <c r="AE816" i="1" s="1"/>
  <c r="AC896" i="1"/>
  <c r="AD896" i="1" s="1"/>
  <c r="AE896" i="1" s="1"/>
  <c r="AC984" i="1"/>
  <c r="AD984" i="1" s="1"/>
  <c r="AE984" i="1" s="1"/>
  <c r="AC1072" i="1"/>
  <c r="AD1072" i="1" s="1"/>
  <c r="AE1072" i="1" s="1"/>
  <c r="AC819" i="1"/>
  <c r="AD819" i="1" s="1"/>
  <c r="AE819" i="1" s="1"/>
  <c r="AC883" i="1"/>
  <c r="AD883" i="1" s="1"/>
  <c r="AE883" i="1" s="1"/>
  <c r="AC947" i="1"/>
  <c r="AD947" i="1" s="1"/>
  <c r="AE947" i="1" s="1"/>
  <c r="AC1011" i="1"/>
  <c r="AD1011" i="1" s="1"/>
  <c r="AE1011" i="1" s="1"/>
  <c r="AC1075" i="1"/>
  <c r="AD1075" i="1" s="1"/>
  <c r="AE1075" i="1" s="1"/>
  <c r="AC822" i="1"/>
  <c r="AD822" i="1" s="1"/>
  <c r="AE822" i="1" s="1"/>
  <c r="AC886" i="1"/>
  <c r="AD886" i="1" s="1"/>
  <c r="AE886" i="1" s="1"/>
  <c r="AC950" i="1"/>
  <c r="AD950" i="1" s="1"/>
  <c r="AE950" i="1" s="1"/>
  <c r="AC1014" i="1"/>
  <c r="AD1014" i="1" s="1"/>
  <c r="AE1014" i="1" s="1"/>
  <c r="AC1078" i="1"/>
  <c r="AD1078" i="1" s="1"/>
  <c r="AE1078" i="1" s="1"/>
  <c r="AC55" i="1"/>
  <c r="AD55" i="1" s="1"/>
  <c r="AE55" i="1" s="1"/>
  <c r="AC525" i="1"/>
  <c r="AD525" i="1" s="1"/>
  <c r="AE525" i="1" s="1"/>
  <c r="AC589" i="1"/>
  <c r="AD589" i="1" s="1"/>
  <c r="AE589" i="1" s="1"/>
  <c r="AC653" i="1"/>
  <c r="AD653" i="1" s="1"/>
  <c r="AE653" i="1" s="1"/>
  <c r="AC51" i="1"/>
  <c r="AD51" i="1" s="1"/>
  <c r="AE51" i="1" s="1"/>
  <c r="AC115" i="1"/>
  <c r="AD115" i="1" s="1"/>
  <c r="AE115" i="1" s="1"/>
  <c r="AC179" i="1"/>
  <c r="AD179" i="1" s="1"/>
  <c r="AE179" i="1" s="1"/>
  <c r="AC238" i="1"/>
  <c r="AD238" i="1" s="1"/>
  <c r="AE238" i="1" s="1"/>
  <c r="AC881" i="1"/>
  <c r="AD881" i="1" s="1"/>
  <c r="AE881" i="1" s="1"/>
  <c r="AC945" i="1"/>
  <c r="AD945" i="1" s="1"/>
  <c r="AE945" i="1" s="1"/>
  <c r="AC1009" i="1"/>
  <c r="AD1009" i="1" s="1"/>
  <c r="AE1009" i="1" s="1"/>
  <c r="AC1073" i="1"/>
  <c r="AD1073" i="1" s="1"/>
  <c r="AE1073" i="1" s="1"/>
  <c r="AC751" i="1"/>
  <c r="AD751" i="1" s="1"/>
  <c r="AE751" i="1" s="1"/>
  <c r="AC815" i="1"/>
  <c r="AD815" i="1" s="1"/>
  <c r="AE815" i="1" s="1"/>
  <c r="AC943" i="1"/>
  <c r="AD943" i="1" s="1"/>
  <c r="AE943" i="1" s="1"/>
  <c r="AC1007" i="1"/>
  <c r="AD1007" i="1" s="1"/>
  <c r="AE1007" i="1" s="1"/>
  <c r="AC1071" i="1"/>
  <c r="AD1071" i="1" s="1"/>
  <c r="AE1071" i="1" s="1"/>
  <c r="AC757" i="1"/>
  <c r="AD757" i="1" s="1"/>
  <c r="AE757" i="1" s="1"/>
  <c r="AC821" i="1"/>
  <c r="AD821" i="1" s="1"/>
  <c r="AE821" i="1" s="1"/>
  <c r="AC885" i="1"/>
  <c r="AD885" i="1" s="1"/>
  <c r="AE885" i="1" s="1"/>
  <c r="AC949" i="1"/>
  <c r="AD949" i="1" s="1"/>
  <c r="AE949" i="1" s="1"/>
  <c r="AC1013" i="1"/>
  <c r="AD1013" i="1" s="1"/>
  <c r="AE1013" i="1" s="1"/>
  <c r="AC1077" i="1"/>
  <c r="AD1077" i="1" s="1"/>
  <c r="AE1077" i="1" s="1"/>
  <c r="AC1056" i="1"/>
  <c r="AD1056" i="1" s="1"/>
  <c r="AE1056" i="1" s="1"/>
  <c r="AC726" i="1"/>
  <c r="AD726" i="1" s="1"/>
  <c r="AE726" i="1" s="1"/>
  <c r="AC955" i="1"/>
  <c r="AD955" i="1" s="1"/>
  <c r="AE955" i="1" s="1"/>
  <c r="AC958" i="1"/>
  <c r="AD958" i="1" s="1"/>
  <c r="AE958" i="1" s="1"/>
  <c r="AC63" i="1"/>
  <c r="AD63" i="1" s="1"/>
  <c r="AE63" i="1" s="1"/>
  <c r="AC533" i="1"/>
  <c r="AD533" i="1" s="1"/>
  <c r="AE533" i="1" s="1"/>
  <c r="AC597" i="1"/>
  <c r="AD597" i="1" s="1"/>
  <c r="AE597" i="1" s="1"/>
  <c r="AC661" i="1"/>
  <c r="AD661" i="1" s="1"/>
  <c r="AE661" i="1" s="1"/>
  <c r="AC59" i="1"/>
  <c r="AD59" i="1" s="1"/>
  <c r="AE59" i="1" s="1"/>
  <c r="AC123" i="1"/>
  <c r="AD123" i="1" s="1"/>
  <c r="AE123" i="1" s="1"/>
  <c r="AC187" i="1"/>
  <c r="AD187" i="1" s="1"/>
  <c r="AE187" i="1" s="1"/>
  <c r="AC825" i="1"/>
  <c r="AD825" i="1" s="1"/>
  <c r="AE825" i="1" s="1"/>
  <c r="AC889" i="1"/>
  <c r="AD889" i="1" s="1"/>
  <c r="AE889" i="1" s="1"/>
  <c r="AC953" i="1"/>
  <c r="AD953" i="1" s="1"/>
  <c r="AE953" i="1" s="1"/>
  <c r="AC1017" i="1"/>
  <c r="AD1017" i="1" s="1"/>
  <c r="AE1017" i="1" s="1"/>
  <c r="AC1081" i="1"/>
  <c r="AD1081" i="1" s="1"/>
  <c r="AE1081" i="1" s="1"/>
  <c r="AC759" i="1"/>
  <c r="AD759" i="1" s="1"/>
  <c r="AE759" i="1" s="1"/>
  <c r="AC887" i="1"/>
  <c r="AD887" i="1" s="1"/>
  <c r="AE887" i="1" s="1"/>
  <c r="AC951" i="1"/>
  <c r="AD951" i="1" s="1"/>
  <c r="AE951" i="1" s="1"/>
  <c r="AC1015" i="1"/>
  <c r="AD1015" i="1" s="1"/>
  <c r="AE1015" i="1" s="1"/>
  <c r="AC765" i="1"/>
  <c r="AD765" i="1" s="1"/>
  <c r="AE765" i="1" s="1"/>
  <c r="AC829" i="1"/>
  <c r="AD829" i="1" s="1"/>
  <c r="AE829" i="1" s="1"/>
  <c r="AC893" i="1"/>
  <c r="AD893" i="1" s="1"/>
  <c r="AE893" i="1" s="1"/>
  <c r="AC957" i="1"/>
  <c r="AD957" i="1" s="1"/>
  <c r="AE957" i="1" s="1"/>
  <c r="AC1021" i="1"/>
  <c r="AD1021" i="1" s="1"/>
  <c r="AE1021" i="1" s="1"/>
  <c r="AC1085" i="1"/>
  <c r="AD1085" i="1" s="1"/>
  <c r="AE1085" i="1" s="1"/>
  <c r="AC782" i="1"/>
  <c r="AD782" i="1" s="1"/>
  <c r="AE782" i="1" s="1"/>
  <c r="T1069" i="1" l="1"/>
  <c r="R994" i="1"/>
  <c r="T993" i="1"/>
  <c r="R1032" i="1"/>
  <c r="T1031" i="1"/>
  <c r="R289" i="1"/>
  <c r="T288" i="1"/>
  <c r="R616" i="1"/>
  <c r="T615" i="1"/>
  <c r="R717" i="1"/>
  <c r="T716" i="1"/>
  <c r="R762" i="1"/>
  <c r="T761" i="1"/>
  <c r="R1054" i="1"/>
  <c r="T1053" i="1"/>
  <c r="R596" i="1"/>
  <c r="T595" i="1"/>
  <c r="R374" i="1"/>
  <c r="T373" i="1"/>
  <c r="R908" i="1"/>
  <c r="T907" i="1"/>
  <c r="R930" i="1"/>
  <c r="T929" i="1"/>
  <c r="R251" i="1"/>
  <c r="T250" i="1"/>
  <c r="R680" i="1"/>
  <c r="T679" i="1"/>
  <c r="R657" i="1"/>
  <c r="T656" i="1"/>
  <c r="R414" i="1"/>
  <c r="T413" i="1"/>
  <c r="R804" i="1"/>
  <c r="T803" i="1"/>
  <c r="S498" i="1"/>
  <c r="T497" i="1"/>
  <c r="R474" i="1"/>
  <c r="T473" i="1"/>
  <c r="R554" i="1"/>
  <c r="T553" i="1"/>
  <c r="R639" i="1"/>
  <c r="T638" i="1"/>
  <c r="R518" i="1"/>
  <c r="T517" i="1"/>
  <c r="R976" i="1"/>
  <c r="T975" i="1"/>
  <c r="R949" i="1"/>
  <c r="T948" i="1"/>
  <c r="R395" i="1"/>
  <c r="T394" i="1"/>
  <c r="R538" i="1"/>
  <c r="T537" i="1"/>
  <c r="R431" i="1"/>
  <c r="T430" i="1"/>
  <c r="R1024" i="1"/>
  <c r="T1023" i="1"/>
  <c r="R207" i="1"/>
  <c r="T206" i="1"/>
  <c r="R865" i="1"/>
  <c r="T864" i="1"/>
  <c r="R820" i="1"/>
  <c r="T819" i="1"/>
  <c r="R842" i="1"/>
  <c r="T841" i="1"/>
  <c r="R742" i="1"/>
  <c r="T741" i="1"/>
  <c r="R781" i="1"/>
  <c r="T780" i="1"/>
  <c r="S308" i="1"/>
  <c r="T307" i="1"/>
  <c r="R885" i="1"/>
  <c r="T884" i="1"/>
  <c r="R337" i="1"/>
  <c r="T336" i="1"/>
  <c r="R698" i="1"/>
  <c r="T697" i="1"/>
  <c r="R274" i="1"/>
  <c r="T273" i="1"/>
  <c r="R1071" i="1"/>
  <c r="T1070" i="1"/>
  <c r="E5" i="4"/>
  <c r="V812" i="1"/>
  <c r="X811" i="1"/>
  <c r="V876" i="1"/>
  <c r="X875" i="1"/>
  <c r="V828" i="1"/>
  <c r="X827" i="1"/>
  <c r="V908" i="1"/>
  <c r="X907" i="1"/>
  <c r="V1040" i="1"/>
  <c r="X1039" i="1"/>
  <c r="V892" i="1"/>
  <c r="X891" i="1"/>
  <c r="V1053" i="1"/>
  <c r="X1052" i="1"/>
  <c r="V1015" i="1"/>
  <c r="X1014" i="1"/>
  <c r="V1001" i="1"/>
  <c r="X1000" i="1"/>
  <c r="V940" i="1"/>
  <c r="X939" i="1"/>
  <c r="V844" i="1"/>
  <c r="X843" i="1"/>
  <c r="V796" i="1"/>
  <c r="X795" i="1"/>
  <c r="V1073" i="1"/>
  <c r="X1072" i="1"/>
  <c r="V764" i="1"/>
  <c r="X763" i="1"/>
  <c r="AG20" i="1"/>
  <c r="AF637" i="1"/>
  <c r="AG637" i="1"/>
  <c r="AF63" i="1"/>
  <c r="AG63" i="1"/>
  <c r="AG947" i="1"/>
  <c r="AF947" i="1"/>
  <c r="AG863" i="1"/>
  <c r="AF863" i="1"/>
  <c r="AG677" i="1"/>
  <c r="AF677" i="1"/>
  <c r="AG760" i="1"/>
  <c r="AF760" i="1"/>
  <c r="AF287" i="1"/>
  <c r="AG287" i="1"/>
  <c r="AF534" i="1"/>
  <c r="AG534" i="1"/>
  <c r="AF614" i="1"/>
  <c r="AG614" i="1"/>
  <c r="AG330" i="1"/>
  <c r="AF330" i="1"/>
  <c r="AG779" i="1"/>
  <c r="AF779" i="1"/>
  <c r="AF81" i="1"/>
  <c r="AG81" i="1"/>
  <c r="AG230" i="1"/>
  <c r="AF230" i="1"/>
  <c r="AG471" i="1"/>
  <c r="AF471" i="1"/>
  <c r="AG167" i="1"/>
  <c r="AF167" i="1"/>
  <c r="AG411" i="1"/>
  <c r="AF411" i="1"/>
  <c r="AF100" i="1"/>
  <c r="AG100" i="1"/>
  <c r="AF393" i="1"/>
  <c r="AG393" i="1"/>
  <c r="AG1068" i="1"/>
  <c r="AF1068" i="1"/>
  <c r="AF800" i="1"/>
  <c r="AG800" i="1"/>
  <c r="AF594" i="1"/>
  <c r="AG594" i="1"/>
  <c r="AF249" i="1"/>
  <c r="AG249" i="1"/>
  <c r="AF1028" i="1"/>
  <c r="AG1028" i="1"/>
  <c r="AG516" i="1"/>
  <c r="AF516" i="1"/>
  <c r="AG1049" i="1"/>
  <c r="AF1049" i="1"/>
  <c r="AG970" i="1"/>
  <c r="AF970" i="1"/>
  <c r="AF740" i="1"/>
  <c r="AG740" i="1"/>
  <c r="AG429" i="1"/>
  <c r="AF429" i="1"/>
  <c r="AF552" i="1"/>
  <c r="AG552" i="1"/>
  <c r="AF205" i="1"/>
  <c r="AG205" i="1"/>
  <c r="AF883" i="1"/>
  <c r="AG883" i="1"/>
  <c r="AG350" i="1"/>
  <c r="AF350" i="1"/>
  <c r="AF655" i="1"/>
  <c r="AG655" i="1"/>
  <c r="AG144" i="1"/>
  <c r="AF144" i="1"/>
  <c r="AG452" i="1"/>
  <c r="AF452" i="1"/>
  <c r="AG989" i="1"/>
  <c r="AF989" i="1"/>
  <c r="AG696" i="1"/>
  <c r="AF696" i="1"/>
  <c r="AF40" i="1"/>
  <c r="AG40" i="1"/>
  <c r="AG124" i="1"/>
  <c r="AF124" i="1"/>
  <c r="AF496" i="1"/>
  <c r="AG496" i="1"/>
  <c r="AF269" i="1"/>
  <c r="AG269" i="1"/>
  <c r="AG370" i="1"/>
  <c r="AF370" i="1"/>
  <c r="AF715" i="1"/>
  <c r="AG715" i="1"/>
  <c r="AF1009" i="1"/>
  <c r="AG1009" i="1"/>
  <c r="AG187" i="1"/>
  <c r="AF187" i="1"/>
  <c r="AG927" i="1"/>
  <c r="AF927" i="1"/>
  <c r="AF903" i="1"/>
  <c r="AG903" i="1"/>
  <c r="AF838" i="1"/>
  <c r="AG838" i="1"/>
  <c r="AF575" i="1"/>
  <c r="AG575" i="1"/>
  <c r="AF818" i="1"/>
  <c r="AG818" i="1"/>
  <c r="AF306" i="1"/>
  <c r="AG306" i="1"/>
  <c r="S309" i="1" l="1"/>
  <c r="T308" i="1"/>
  <c r="R432" i="1"/>
  <c r="T431" i="1"/>
  <c r="R475" i="1"/>
  <c r="T474" i="1"/>
  <c r="R909" i="1"/>
  <c r="T908" i="1"/>
  <c r="R763" i="1"/>
  <c r="T762" i="1"/>
  <c r="R208" i="1"/>
  <c r="T207" i="1"/>
  <c r="R597" i="1"/>
  <c r="T596" i="1"/>
  <c r="R886" i="1"/>
  <c r="T885" i="1"/>
  <c r="R843" i="1"/>
  <c r="T842" i="1"/>
  <c r="R1025" i="1"/>
  <c r="T1024" i="1"/>
  <c r="R950" i="1"/>
  <c r="T949" i="1"/>
  <c r="R555" i="1"/>
  <c r="T554" i="1"/>
  <c r="R415" i="1"/>
  <c r="T414" i="1"/>
  <c r="R931" i="1"/>
  <c r="T930" i="1"/>
  <c r="R1055" i="1"/>
  <c r="T1054" i="1"/>
  <c r="R290" i="1"/>
  <c r="T289" i="1"/>
  <c r="R338" i="1"/>
  <c r="T337" i="1"/>
  <c r="R743" i="1"/>
  <c r="T742" i="1"/>
  <c r="R396" i="1"/>
  <c r="T395" i="1"/>
  <c r="R640" i="1"/>
  <c r="T639" i="1"/>
  <c r="R805" i="1"/>
  <c r="T804" i="1"/>
  <c r="R252" i="1"/>
  <c r="T251" i="1"/>
  <c r="R617" i="1"/>
  <c r="T616" i="1"/>
  <c r="R275" i="1"/>
  <c r="T274" i="1"/>
  <c r="R821" i="1"/>
  <c r="T820" i="1"/>
  <c r="R977" i="1"/>
  <c r="T976" i="1"/>
  <c r="R658" i="1"/>
  <c r="T657" i="1"/>
  <c r="R1033" i="1"/>
  <c r="T1032" i="1"/>
  <c r="R699" i="1"/>
  <c r="T698" i="1"/>
  <c r="R782" i="1"/>
  <c r="T781" i="1"/>
  <c r="R866" i="1"/>
  <c r="T865" i="1"/>
  <c r="R539" i="1"/>
  <c r="T538" i="1"/>
  <c r="R519" i="1"/>
  <c r="T518" i="1"/>
  <c r="S499" i="1"/>
  <c r="T498" i="1"/>
  <c r="R681" i="1"/>
  <c r="T680" i="1"/>
  <c r="R375" i="1"/>
  <c r="T374" i="1"/>
  <c r="R718" i="1"/>
  <c r="T717" i="1"/>
  <c r="R995" i="1"/>
  <c r="T994" i="1"/>
  <c r="R1072" i="1"/>
  <c r="T1071" i="1"/>
  <c r="V797" i="1"/>
  <c r="X796" i="1"/>
  <c r="V845" i="1"/>
  <c r="X844" i="1"/>
  <c r="V1054" i="1"/>
  <c r="X1053" i="1"/>
  <c r="V829" i="1"/>
  <c r="X828" i="1"/>
  <c r="V909" i="1"/>
  <c r="X908" i="1"/>
  <c r="V1016" i="1"/>
  <c r="X1015" i="1"/>
  <c r="V765" i="1"/>
  <c r="X764" i="1"/>
  <c r="V941" i="1"/>
  <c r="X940" i="1"/>
  <c r="V893" i="1"/>
  <c r="X892" i="1"/>
  <c r="V877" i="1"/>
  <c r="X876" i="1"/>
  <c r="V1074" i="1"/>
  <c r="X1073" i="1"/>
  <c r="V1002" i="1"/>
  <c r="X1001" i="1"/>
  <c r="V1041" i="1"/>
  <c r="X1040" i="1"/>
  <c r="V813" i="1"/>
  <c r="X812" i="1"/>
  <c r="S500" i="1" l="1"/>
  <c r="T499" i="1"/>
  <c r="R253" i="1"/>
  <c r="T252" i="1"/>
  <c r="R932" i="1"/>
  <c r="T931" i="1"/>
  <c r="R433" i="1"/>
  <c r="T432" i="1"/>
  <c r="R719" i="1"/>
  <c r="T718" i="1"/>
  <c r="R520" i="1"/>
  <c r="T519" i="1"/>
  <c r="R700" i="1"/>
  <c r="T699" i="1"/>
  <c r="R822" i="1"/>
  <c r="T821" i="1"/>
  <c r="R806" i="1"/>
  <c r="T805" i="1"/>
  <c r="R339" i="1"/>
  <c r="T338" i="1"/>
  <c r="R416" i="1"/>
  <c r="T415" i="1"/>
  <c r="R844" i="1"/>
  <c r="T843" i="1"/>
  <c r="R764" i="1"/>
  <c r="T763" i="1"/>
  <c r="S310" i="1"/>
  <c r="T309" i="1"/>
  <c r="R978" i="1"/>
  <c r="T977" i="1"/>
  <c r="R209" i="1"/>
  <c r="T208" i="1"/>
  <c r="R540" i="1"/>
  <c r="T539" i="1"/>
  <c r="R291" i="1"/>
  <c r="T290" i="1"/>
  <c r="R682" i="1"/>
  <c r="T681" i="1"/>
  <c r="R867" i="1"/>
  <c r="T866" i="1"/>
  <c r="R659" i="1"/>
  <c r="T658" i="1"/>
  <c r="R618" i="1"/>
  <c r="T617" i="1"/>
  <c r="R397" i="1"/>
  <c r="T396" i="1"/>
  <c r="R1056" i="1"/>
  <c r="T1055" i="1"/>
  <c r="R951" i="1"/>
  <c r="T950" i="1"/>
  <c r="R598" i="1"/>
  <c r="T597" i="1"/>
  <c r="R476" i="1"/>
  <c r="T475" i="1"/>
  <c r="R996" i="1"/>
  <c r="T995" i="1"/>
  <c r="R783" i="1"/>
  <c r="T782" i="1"/>
  <c r="R744" i="1"/>
  <c r="T743" i="1"/>
  <c r="R1026" i="1"/>
  <c r="T1025" i="1"/>
  <c r="R376" i="1"/>
  <c r="T375" i="1"/>
  <c r="R1034" i="1"/>
  <c r="T1033" i="1"/>
  <c r="R276" i="1"/>
  <c r="T275" i="1"/>
  <c r="R641" i="1"/>
  <c r="T640" i="1"/>
  <c r="R556" i="1"/>
  <c r="T555" i="1"/>
  <c r="R887" i="1"/>
  <c r="T886" i="1"/>
  <c r="R910" i="1"/>
  <c r="T909" i="1"/>
  <c r="R1073" i="1"/>
  <c r="T1072" i="1"/>
  <c r="V1042" i="1"/>
  <c r="X1041" i="1"/>
  <c r="V798" i="1"/>
  <c r="X797" i="1"/>
  <c r="V910" i="1"/>
  <c r="X909" i="1"/>
  <c r="V1075" i="1"/>
  <c r="X1074" i="1"/>
  <c r="V766" i="1"/>
  <c r="X765" i="1"/>
  <c r="V1055" i="1"/>
  <c r="X1054" i="1"/>
  <c r="V894" i="1"/>
  <c r="X893" i="1"/>
  <c r="V1003" i="1"/>
  <c r="X1002" i="1"/>
  <c r="V942" i="1"/>
  <c r="X941" i="1"/>
  <c r="V830" i="1"/>
  <c r="X829" i="1"/>
  <c r="V814" i="1"/>
  <c r="X813" i="1"/>
  <c r="V878" i="1"/>
  <c r="X877" i="1"/>
  <c r="V1017" i="1"/>
  <c r="X1016" i="1"/>
  <c r="V846" i="1"/>
  <c r="X845" i="1"/>
  <c r="R997" i="1" l="1"/>
  <c r="T996" i="1"/>
  <c r="R1057" i="1"/>
  <c r="T1056" i="1"/>
  <c r="R434" i="1"/>
  <c r="T433" i="1"/>
  <c r="R642" i="1"/>
  <c r="T641" i="1"/>
  <c r="R1027" i="1"/>
  <c r="T1027" i="1" s="1"/>
  <c r="T1026" i="1"/>
  <c r="R477" i="1"/>
  <c r="T476" i="1"/>
  <c r="R398" i="1"/>
  <c r="T397" i="1"/>
  <c r="R683" i="1"/>
  <c r="T682" i="1"/>
  <c r="R979" i="1"/>
  <c r="T978" i="1"/>
  <c r="R417" i="1"/>
  <c r="T416" i="1"/>
  <c r="R701" i="1"/>
  <c r="T700" i="1"/>
  <c r="R933" i="1"/>
  <c r="T932" i="1"/>
  <c r="R377" i="1"/>
  <c r="T376" i="1"/>
  <c r="R868" i="1"/>
  <c r="T867" i="1"/>
  <c r="R823" i="1"/>
  <c r="T822" i="1"/>
  <c r="R911" i="1"/>
  <c r="T910" i="1"/>
  <c r="R277" i="1"/>
  <c r="T276" i="1"/>
  <c r="R745" i="1"/>
  <c r="T744" i="1"/>
  <c r="R599" i="1"/>
  <c r="T598" i="1"/>
  <c r="R619" i="1"/>
  <c r="T618" i="1"/>
  <c r="R292" i="1"/>
  <c r="T291" i="1"/>
  <c r="S311" i="1"/>
  <c r="T310" i="1"/>
  <c r="R340" i="1"/>
  <c r="T339" i="1"/>
  <c r="R521" i="1"/>
  <c r="T520" i="1"/>
  <c r="R254" i="1"/>
  <c r="T253" i="1"/>
  <c r="R845" i="1"/>
  <c r="T844" i="1"/>
  <c r="R557" i="1"/>
  <c r="T556" i="1"/>
  <c r="R210" i="1"/>
  <c r="T209" i="1"/>
  <c r="R888" i="1"/>
  <c r="T887" i="1"/>
  <c r="R1035" i="1"/>
  <c r="T1034" i="1"/>
  <c r="R784" i="1"/>
  <c r="T783" i="1"/>
  <c r="R952" i="1"/>
  <c r="T951" i="1"/>
  <c r="R660" i="1"/>
  <c r="T659" i="1"/>
  <c r="R541" i="1"/>
  <c r="T540" i="1"/>
  <c r="R765" i="1"/>
  <c r="T764" i="1"/>
  <c r="R807" i="1"/>
  <c r="T806" i="1"/>
  <c r="R720" i="1"/>
  <c r="T719" i="1"/>
  <c r="S501" i="1"/>
  <c r="T500" i="1"/>
  <c r="R1074" i="1"/>
  <c r="T1073" i="1"/>
  <c r="V767" i="1"/>
  <c r="X766" i="1"/>
  <c r="V1043" i="1"/>
  <c r="X1042" i="1"/>
  <c r="V895" i="1"/>
  <c r="X894" i="1"/>
  <c r="V911" i="1"/>
  <c r="X910" i="1"/>
  <c r="V1018" i="1"/>
  <c r="X1017" i="1"/>
  <c r="V1004" i="1"/>
  <c r="X1003" i="1"/>
  <c r="V1076" i="1"/>
  <c r="X1075" i="1"/>
  <c r="V815" i="1"/>
  <c r="X814" i="1"/>
  <c r="V943" i="1"/>
  <c r="X942" i="1"/>
  <c r="V879" i="1"/>
  <c r="X878" i="1"/>
  <c r="V847" i="1"/>
  <c r="X846" i="1"/>
  <c r="V831" i="1"/>
  <c r="X830" i="1"/>
  <c r="V1056" i="1"/>
  <c r="X1055" i="1"/>
  <c r="V799" i="1"/>
  <c r="X799" i="1" s="1"/>
  <c r="X798" i="1"/>
  <c r="R661" i="1" l="1"/>
  <c r="T660" i="1"/>
  <c r="R378" i="1"/>
  <c r="T377" i="1"/>
  <c r="R255" i="1"/>
  <c r="T254" i="1"/>
  <c r="R278" i="1"/>
  <c r="T277" i="1"/>
  <c r="R998" i="1"/>
  <c r="T997" i="1"/>
  <c r="R953" i="1"/>
  <c r="T952" i="1"/>
  <c r="R620" i="1"/>
  <c r="T619" i="1"/>
  <c r="R643" i="1"/>
  <c r="T642" i="1"/>
  <c r="R766" i="1"/>
  <c r="T765" i="1"/>
  <c r="R785" i="1"/>
  <c r="T784" i="1"/>
  <c r="R558" i="1"/>
  <c r="T557" i="1"/>
  <c r="R341" i="1"/>
  <c r="T340" i="1"/>
  <c r="R600" i="1"/>
  <c r="T599" i="1"/>
  <c r="R824" i="1"/>
  <c r="T823" i="1"/>
  <c r="R702" i="1"/>
  <c r="T701" i="1"/>
  <c r="R399" i="1"/>
  <c r="T398" i="1"/>
  <c r="R435" i="1"/>
  <c r="T434" i="1"/>
  <c r="R721" i="1"/>
  <c r="T720" i="1"/>
  <c r="R211" i="1"/>
  <c r="T210" i="1"/>
  <c r="R912" i="1"/>
  <c r="T911" i="1"/>
  <c r="R934" i="1"/>
  <c r="T933" i="1"/>
  <c r="R889" i="1"/>
  <c r="T888" i="1"/>
  <c r="R293" i="1"/>
  <c r="T292" i="1"/>
  <c r="R980" i="1"/>
  <c r="T979" i="1"/>
  <c r="R808" i="1"/>
  <c r="T807" i="1"/>
  <c r="R522" i="1"/>
  <c r="T521" i="1"/>
  <c r="R684" i="1"/>
  <c r="T683" i="1"/>
  <c r="S502" i="1"/>
  <c r="T501" i="1"/>
  <c r="R542" i="1"/>
  <c r="T541" i="1"/>
  <c r="R1036" i="1"/>
  <c r="T1035" i="1"/>
  <c r="R846" i="1"/>
  <c r="T845" i="1"/>
  <c r="S312" i="1"/>
  <c r="T311" i="1"/>
  <c r="R746" i="1"/>
  <c r="T745" i="1"/>
  <c r="R869" i="1"/>
  <c r="T868" i="1"/>
  <c r="R418" i="1"/>
  <c r="T417" i="1"/>
  <c r="R478" i="1"/>
  <c r="T477" i="1"/>
  <c r="R1058" i="1"/>
  <c r="T1057" i="1"/>
  <c r="R1075" i="1"/>
  <c r="T1074" i="1"/>
  <c r="V944" i="1"/>
  <c r="X943" i="1"/>
  <c r="V848" i="1"/>
  <c r="X847" i="1"/>
  <c r="V1077" i="1"/>
  <c r="X1076" i="1"/>
  <c r="V896" i="1"/>
  <c r="X895" i="1"/>
  <c r="V1019" i="1"/>
  <c r="X1018" i="1"/>
  <c r="V832" i="1"/>
  <c r="X831" i="1"/>
  <c r="V816" i="1"/>
  <c r="X815" i="1"/>
  <c r="V912" i="1"/>
  <c r="X911" i="1"/>
  <c r="V1057" i="1"/>
  <c r="X1056" i="1"/>
  <c r="V768" i="1"/>
  <c r="X767" i="1"/>
  <c r="V880" i="1"/>
  <c r="X879" i="1"/>
  <c r="V1005" i="1"/>
  <c r="X1004" i="1"/>
  <c r="V1044" i="1"/>
  <c r="X1043" i="1"/>
  <c r="R543" i="1" l="1"/>
  <c r="T542" i="1"/>
  <c r="R601" i="1"/>
  <c r="T600" i="1"/>
  <c r="R400" i="1"/>
  <c r="T399" i="1"/>
  <c r="R747" i="1"/>
  <c r="T746" i="1"/>
  <c r="R935" i="1"/>
  <c r="T934" i="1"/>
  <c r="R999" i="1"/>
  <c r="T998" i="1"/>
  <c r="R479" i="1"/>
  <c r="T478" i="1"/>
  <c r="R981" i="1"/>
  <c r="T980" i="1"/>
  <c r="R342" i="1"/>
  <c r="T341" i="1"/>
  <c r="R419" i="1"/>
  <c r="T418" i="1"/>
  <c r="R847" i="1"/>
  <c r="T846" i="1"/>
  <c r="R685" i="1"/>
  <c r="T684" i="1"/>
  <c r="R294" i="1"/>
  <c r="T293" i="1"/>
  <c r="R212" i="1"/>
  <c r="T211" i="1"/>
  <c r="R703" i="1"/>
  <c r="T702" i="1"/>
  <c r="R559" i="1"/>
  <c r="T558" i="1"/>
  <c r="R621" i="1"/>
  <c r="T620" i="1"/>
  <c r="R256" i="1"/>
  <c r="T255" i="1"/>
  <c r="R809" i="1"/>
  <c r="T808" i="1"/>
  <c r="R436" i="1"/>
  <c r="T435" i="1"/>
  <c r="R662" i="1"/>
  <c r="T661" i="1"/>
  <c r="S313" i="1"/>
  <c r="T312" i="1"/>
  <c r="R913" i="1"/>
  <c r="T912" i="1"/>
  <c r="R644" i="1"/>
  <c r="T643" i="1"/>
  <c r="R1059" i="1"/>
  <c r="T1058" i="1"/>
  <c r="R767" i="1"/>
  <c r="T766" i="1"/>
  <c r="S503" i="1"/>
  <c r="T502" i="1"/>
  <c r="R279" i="1"/>
  <c r="T278" i="1"/>
  <c r="R870" i="1"/>
  <c r="T869" i="1"/>
  <c r="R1037" i="1"/>
  <c r="T1036" i="1"/>
  <c r="R523" i="1"/>
  <c r="T522" i="1"/>
  <c r="R890" i="1"/>
  <c r="T889" i="1"/>
  <c r="R722" i="1"/>
  <c r="T721" i="1"/>
  <c r="R825" i="1"/>
  <c r="T824" i="1"/>
  <c r="R786" i="1"/>
  <c r="T785" i="1"/>
  <c r="R954" i="1"/>
  <c r="T953" i="1"/>
  <c r="R379" i="1"/>
  <c r="T378" i="1"/>
  <c r="R1076" i="1"/>
  <c r="T1075" i="1"/>
  <c r="V897" i="1"/>
  <c r="X896" i="1"/>
  <c r="V1058" i="1"/>
  <c r="X1057" i="1"/>
  <c r="V945" i="1"/>
  <c r="X944" i="1"/>
  <c r="V881" i="1"/>
  <c r="X880" i="1"/>
  <c r="V817" i="1"/>
  <c r="X817" i="1" s="1"/>
  <c r="X816" i="1"/>
  <c r="V1078" i="1"/>
  <c r="X1077" i="1"/>
  <c r="V1045" i="1"/>
  <c r="X1044" i="1"/>
  <c r="V913" i="1"/>
  <c r="X912" i="1"/>
  <c r="V1020" i="1"/>
  <c r="X1019" i="1"/>
  <c r="V1006" i="1"/>
  <c r="X1005" i="1"/>
  <c r="V769" i="1"/>
  <c r="X768" i="1"/>
  <c r="V833" i="1"/>
  <c r="X832" i="1"/>
  <c r="V849" i="1"/>
  <c r="X848" i="1"/>
  <c r="R280" i="1" l="1"/>
  <c r="T279" i="1"/>
  <c r="R437" i="1"/>
  <c r="T436" i="1"/>
  <c r="R560" i="1"/>
  <c r="T559" i="1"/>
  <c r="R748" i="1"/>
  <c r="T747" i="1"/>
  <c r="R787" i="1"/>
  <c r="T786" i="1"/>
  <c r="R524" i="1"/>
  <c r="T523" i="1"/>
  <c r="S504" i="1"/>
  <c r="T503" i="1"/>
  <c r="R914" i="1"/>
  <c r="T913" i="1"/>
  <c r="R810" i="1"/>
  <c r="T809" i="1"/>
  <c r="R704" i="1"/>
  <c r="T703" i="1"/>
  <c r="R848" i="1"/>
  <c r="T847" i="1"/>
  <c r="R480" i="1"/>
  <c r="T479" i="1"/>
  <c r="R401" i="1"/>
  <c r="T400" i="1"/>
  <c r="R891" i="1"/>
  <c r="T890" i="1"/>
  <c r="R686" i="1"/>
  <c r="T685" i="1"/>
  <c r="R955" i="1"/>
  <c r="T954" i="1"/>
  <c r="R982" i="1"/>
  <c r="T981" i="1"/>
  <c r="R826" i="1"/>
  <c r="T825" i="1"/>
  <c r="R1038" i="1"/>
  <c r="T1037" i="1"/>
  <c r="R768" i="1"/>
  <c r="T767" i="1"/>
  <c r="S314" i="1"/>
  <c r="T313" i="1"/>
  <c r="R257" i="1"/>
  <c r="T256" i="1"/>
  <c r="R213" i="1"/>
  <c r="T212" i="1"/>
  <c r="R420" i="1"/>
  <c r="T419" i="1"/>
  <c r="R1000" i="1"/>
  <c r="T999" i="1"/>
  <c r="R602" i="1"/>
  <c r="T601" i="1"/>
  <c r="R645" i="1"/>
  <c r="T644" i="1"/>
  <c r="R380" i="1"/>
  <c r="T379" i="1"/>
  <c r="R723" i="1"/>
  <c r="T722" i="1"/>
  <c r="R871" i="1"/>
  <c r="T870" i="1"/>
  <c r="R1060" i="1"/>
  <c r="T1059" i="1"/>
  <c r="R663" i="1"/>
  <c r="T662" i="1"/>
  <c r="R622" i="1"/>
  <c r="T621" i="1"/>
  <c r="R295" i="1"/>
  <c r="T294" i="1"/>
  <c r="R343" i="1"/>
  <c r="T342" i="1"/>
  <c r="R936" i="1"/>
  <c r="T935" i="1"/>
  <c r="R544" i="1"/>
  <c r="T543" i="1"/>
  <c r="R1077" i="1"/>
  <c r="T1076" i="1"/>
  <c r="V850" i="1"/>
  <c r="X849" i="1"/>
  <c r="V946" i="1"/>
  <c r="X946" i="1" s="1"/>
  <c r="X945" i="1"/>
  <c r="V1021" i="1"/>
  <c r="X1020" i="1"/>
  <c r="V914" i="1"/>
  <c r="X913" i="1"/>
  <c r="V882" i="1"/>
  <c r="X882" i="1" s="1"/>
  <c r="X881" i="1"/>
  <c r="V770" i="1"/>
  <c r="X769" i="1"/>
  <c r="V1046" i="1"/>
  <c r="X1045" i="1"/>
  <c r="V898" i="1"/>
  <c r="X897" i="1"/>
  <c r="V834" i="1"/>
  <c r="X833" i="1"/>
  <c r="V1007" i="1"/>
  <c r="X1006" i="1"/>
  <c r="V1079" i="1"/>
  <c r="X1078" i="1"/>
  <c r="V1059" i="1"/>
  <c r="X1058" i="1"/>
  <c r="R381" i="1" l="1"/>
  <c r="T380" i="1"/>
  <c r="R915" i="1"/>
  <c r="T914" i="1"/>
  <c r="R421" i="1"/>
  <c r="T420" i="1"/>
  <c r="R956" i="1"/>
  <c r="T955" i="1"/>
  <c r="R344" i="1"/>
  <c r="T343" i="1"/>
  <c r="R1061" i="1"/>
  <c r="T1060" i="1"/>
  <c r="R646" i="1"/>
  <c r="T645" i="1"/>
  <c r="R214" i="1"/>
  <c r="T213" i="1"/>
  <c r="R1039" i="1"/>
  <c r="T1038" i="1"/>
  <c r="R687" i="1"/>
  <c r="T686" i="1"/>
  <c r="R849" i="1"/>
  <c r="T848" i="1"/>
  <c r="S505" i="1"/>
  <c r="T504" i="1"/>
  <c r="R561" i="1"/>
  <c r="T560" i="1"/>
  <c r="R664" i="1"/>
  <c r="T663" i="1"/>
  <c r="R481" i="1"/>
  <c r="T480" i="1"/>
  <c r="R769" i="1"/>
  <c r="T768" i="1"/>
  <c r="R296" i="1"/>
  <c r="T295" i="1"/>
  <c r="R872" i="1"/>
  <c r="T871" i="1"/>
  <c r="R603" i="1"/>
  <c r="T602" i="1"/>
  <c r="R258" i="1"/>
  <c r="T257" i="1"/>
  <c r="R827" i="1"/>
  <c r="T826" i="1"/>
  <c r="R892" i="1"/>
  <c r="T891" i="1"/>
  <c r="R705" i="1"/>
  <c r="T704" i="1"/>
  <c r="R525" i="1"/>
  <c r="T524" i="1"/>
  <c r="R438" i="1"/>
  <c r="T437" i="1"/>
  <c r="R937" i="1"/>
  <c r="T936" i="1"/>
  <c r="R749" i="1"/>
  <c r="T748" i="1"/>
  <c r="R545" i="1"/>
  <c r="T544" i="1"/>
  <c r="R623" i="1"/>
  <c r="T622" i="1"/>
  <c r="R724" i="1"/>
  <c r="T723" i="1"/>
  <c r="R1001" i="1"/>
  <c r="T1000" i="1"/>
  <c r="S315" i="1"/>
  <c r="T314" i="1"/>
  <c r="R983" i="1"/>
  <c r="T982" i="1"/>
  <c r="R402" i="1"/>
  <c r="T401" i="1"/>
  <c r="R811" i="1"/>
  <c r="T810" i="1"/>
  <c r="R788" i="1"/>
  <c r="T787" i="1"/>
  <c r="R281" i="1"/>
  <c r="T280" i="1"/>
  <c r="R1078" i="1"/>
  <c r="T1077" i="1"/>
  <c r="V1060" i="1"/>
  <c r="X1059" i="1"/>
  <c r="V1022" i="1"/>
  <c r="X1021" i="1"/>
  <c r="V899" i="1"/>
  <c r="X898" i="1"/>
  <c r="V915" i="1"/>
  <c r="X914" i="1"/>
  <c r="V1080" i="1"/>
  <c r="X1079" i="1"/>
  <c r="V1047" i="1"/>
  <c r="X1046" i="1"/>
  <c r="V1008" i="1"/>
  <c r="X1008" i="1" s="1"/>
  <c r="X1007" i="1"/>
  <c r="V771" i="1"/>
  <c r="X770" i="1"/>
  <c r="V835" i="1"/>
  <c r="X834" i="1"/>
  <c r="V851" i="1"/>
  <c r="X850" i="1"/>
  <c r="R282" i="1" l="1"/>
  <c r="T281" i="1"/>
  <c r="R1040" i="1"/>
  <c r="T1039" i="1"/>
  <c r="R789" i="1"/>
  <c r="T788" i="1"/>
  <c r="S316" i="1"/>
  <c r="T315" i="1"/>
  <c r="R546" i="1"/>
  <c r="T545" i="1"/>
  <c r="R526" i="1"/>
  <c r="T525" i="1"/>
  <c r="R259" i="1"/>
  <c r="T258" i="1"/>
  <c r="R770" i="1"/>
  <c r="T769" i="1"/>
  <c r="S506" i="1"/>
  <c r="T505" i="1"/>
  <c r="R215" i="1"/>
  <c r="T214" i="1"/>
  <c r="R957" i="1"/>
  <c r="T956" i="1"/>
  <c r="R439" i="1"/>
  <c r="T438" i="1"/>
  <c r="R297" i="1"/>
  <c r="T296" i="1"/>
  <c r="R382" i="1"/>
  <c r="T381" i="1"/>
  <c r="R624" i="1"/>
  <c r="T623" i="1"/>
  <c r="R562" i="1"/>
  <c r="T561" i="1"/>
  <c r="R812" i="1"/>
  <c r="T811" i="1"/>
  <c r="R750" i="1"/>
  <c r="T749" i="1"/>
  <c r="R706" i="1"/>
  <c r="T705" i="1"/>
  <c r="R604" i="1"/>
  <c r="T603" i="1"/>
  <c r="R482" i="1"/>
  <c r="T481" i="1"/>
  <c r="R850" i="1"/>
  <c r="T849" i="1"/>
  <c r="R647" i="1"/>
  <c r="T646" i="1"/>
  <c r="R422" i="1"/>
  <c r="T421" i="1"/>
  <c r="R984" i="1"/>
  <c r="T983" i="1"/>
  <c r="R828" i="1"/>
  <c r="T827" i="1"/>
  <c r="R345" i="1"/>
  <c r="T344" i="1"/>
  <c r="R1002" i="1"/>
  <c r="T1001" i="1"/>
  <c r="R403" i="1"/>
  <c r="T402" i="1"/>
  <c r="R725" i="1"/>
  <c r="T724" i="1"/>
  <c r="R938" i="1"/>
  <c r="T937" i="1"/>
  <c r="R893" i="1"/>
  <c r="T892" i="1"/>
  <c r="R873" i="1"/>
  <c r="T872" i="1"/>
  <c r="R665" i="1"/>
  <c r="T664" i="1"/>
  <c r="R688" i="1"/>
  <c r="T687" i="1"/>
  <c r="R1062" i="1"/>
  <c r="T1061" i="1"/>
  <c r="R916" i="1"/>
  <c r="T915" i="1"/>
  <c r="R1079" i="1"/>
  <c r="T1078" i="1"/>
  <c r="V852" i="1"/>
  <c r="X851" i="1"/>
  <c r="V1048" i="1"/>
  <c r="X1048" i="1" s="1"/>
  <c r="X1047" i="1"/>
  <c r="V1023" i="1"/>
  <c r="X1022" i="1"/>
  <c r="V916" i="1"/>
  <c r="X915" i="1"/>
  <c r="V900" i="1"/>
  <c r="X899" i="1"/>
  <c r="V772" i="1"/>
  <c r="X771" i="1"/>
  <c r="V836" i="1"/>
  <c r="X835" i="1"/>
  <c r="V1081" i="1"/>
  <c r="X1080" i="1"/>
  <c r="V1061" i="1"/>
  <c r="X1060" i="1"/>
  <c r="R894" i="1" l="1"/>
  <c r="T893" i="1"/>
  <c r="R563" i="1"/>
  <c r="T562" i="1"/>
  <c r="R771" i="1"/>
  <c r="T770" i="1"/>
  <c r="R689" i="1"/>
  <c r="T688" i="1"/>
  <c r="R939" i="1"/>
  <c r="T938" i="1"/>
  <c r="R346" i="1"/>
  <c r="T345" i="1"/>
  <c r="R648" i="1"/>
  <c r="T647" i="1"/>
  <c r="R707" i="1"/>
  <c r="T706" i="1"/>
  <c r="R625" i="1"/>
  <c r="T624" i="1"/>
  <c r="R958" i="1"/>
  <c r="T957" i="1"/>
  <c r="R260" i="1"/>
  <c r="T259" i="1"/>
  <c r="R790" i="1"/>
  <c r="T789" i="1"/>
  <c r="R440" i="1"/>
  <c r="T439" i="1"/>
  <c r="R423" i="1"/>
  <c r="T422" i="1"/>
  <c r="R605" i="1"/>
  <c r="T604" i="1"/>
  <c r="R666" i="1"/>
  <c r="T665" i="1"/>
  <c r="R851" i="1"/>
  <c r="T850" i="1"/>
  <c r="R527" i="1"/>
  <c r="T526" i="1"/>
  <c r="R1063" i="1"/>
  <c r="T1062" i="1"/>
  <c r="R1003" i="1"/>
  <c r="T1002" i="1"/>
  <c r="S317" i="1"/>
  <c r="T316" i="1"/>
  <c r="R726" i="1"/>
  <c r="T725" i="1"/>
  <c r="R829" i="1"/>
  <c r="T828" i="1"/>
  <c r="R751" i="1"/>
  <c r="T750" i="1"/>
  <c r="R383" i="1"/>
  <c r="T382" i="1"/>
  <c r="R216" i="1"/>
  <c r="T215" i="1"/>
  <c r="R1041" i="1"/>
  <c r="T1040" i="1"/>
  <c r="R917" i="1"/>
  <c r="T916" i="1"/>
  <c r="R874" i="1"/>
  <c r="T873" i="1"/>
  <c r="R404" i="1"/>
  <c r="T403" i="1"/>
  <c r="R985" i="1"/>
  <c r="T984" i="1"/>
  <c r="R483" i="1"/>
  <c r="T482" i="1"/>
  <c r="R813" i="1"/>
  <c r="T812" i="1"/>
  <c r="R298" i="1"/>
  <c r="T297" i="1"/>
  <c r="S507" i="1"/>
  <c r="T506" i="1"/>
  <c r="R547" i="1"/>
  <c r="T546" i="1"/>
  <c r="R283" i="1"/>
  <c r="T282" i="1"/>
  <c r="R1080" i="1"/>
  <c r="T1079" i="1"/>
  <c r="V1082" i="1"/>
  <c r="X1081" i="1"/>
  <c r="V837" i="1"/>
  <c r="X837" i="1" s="1"/>
  <c r="X836" i="1"/>
  <c r="V901" i="1"/>
  <c r="X900" i="1"/>
  <c r="V917" i="1"/>
  <c r="X916" i="1"/>
  <c r="V1024" i="1"/>
  <c r="X1023" i="1"/>
  <c r="V1062" i="1"/>
  <c r="X1061" i="1"/>
  <c r="V853" i="1"/>
  <c r="X852" i="1"/>
  <c r="V773" i="1"/>
  <c r="X772" i="1"/>
  <c r="R484" i="1" l="1"/>
  <c r="T483" i="1"/>
  <c r="R791" i="1"/>
  <c r="T790" i="1"/>
  <c r="S508" i="1"/>
  <c r="T507" i="1"/>
  <c r="R986" i="1"/>
  <c r="T985" i="1"/>
  <c r="R1042" i="1"/>
  <c r="T1041" i="1"/>
  <c r="R830" i="1"/>
  <c r="T829" i="1"/>
  <c r="R1064" i="1"/>
  <c r="T1063" i="1"/>
  <c r="R606" i="1"/>
  <c r="T605" i="1"/>
  <c r="R261" i="1"/>
  <c r="T260" i="1"/>
  <c r="R649" i="1"/>
  <c r="T648" i="1"/>
  <c r="R772" i="1"/>
  <c r="T771" i="1"/>
  <c r="R752" i="1"/>
  <c r="T751" i="1"/>
  <c r="R690" i="1"/>
  <c r="T689" i="1"/>
  <c r="R667" i="1"/>
  <c r="T666" i="1"/>
  <c r="R299" i="1"/>
  <c r="T298" i="1"/>
  <c r="R405" i="1"/>
  <c r="T404" i="1"/>
  <c r="R217" i="1"/>
  <c r="T216" i="1"/>
  <c r="R727" i="1"/>
  <c r="T726" i="1"/>
  <c r="R528" i="1"/>
  <c r="T527" i="1"/>
  <c r="R424" i="1"/>
  <c r="T423" i="1"/>
  <c r="R959" i="1"/>
  <c r="T958" i="1"/>
  <c r="R347" i="1"/>
  <c r="T346" i="1"/>
  <c r="R564" i="1"/>
  <c r="T563" i="1"/>
  <c r="R548" i="1"/>
  <c r="T547" i="1"/>
  <c r="R1004" i="1"/>
  <c r="T1003" i="1"/>
  <c r="R918" i="1"/>
  <c r="T917" i="1"/>
  <c r="R708" i="1"/>
  <c r="T707" i="1"/>
  <c r="R284" i="1"/>
  <c r="T283" i="1"/>
  <c r="R814" i="1"/>
  <c r="T813" i="1"/>
  <c r="R875" i="1"/>
  <c r="T874" i="1"/>
  <c r="R384" i="1"/>
  <c r="T383" i="1"/>
  <c r="S318" i="1"/>
  <c r="T317" i="1"/>
  <c r="R852" i="1"/>
  <c r="T851" i="1"/>
  <c r="R441" i="1"/>
  <c r="T440" i="1"/>
  <c r="R626" i="1"/>
  <c r="T625" i="1"/>
  <c r="R940" i="1"/>
  <c r="T939" i="1"/>
  <c r="R895" i="1"/>
  <c r="T894" i="1"/>
  <c r="R1081" i="1"/>
  <c r="T1080" i="1"/>
  <c r="V1025" i="1"/>
  <c r="X1024" i="1"/>
  <c r="V1083" i="1"/>
  <c r="X1082" i="1"/>
  <c r="V854" i="1"/>
  <c r="X853" i="1"/>
  <c r="V902" i="1"/>
  <c r="X902" i="1" s="1"/>
  <c r="X901" i="1"/>
  <c r="V774" i="1"/>
  <c r="X773" i="1"/>
  <c r="V918" i="1"/>
  <c r="X917" i="1"/>
  <c r="V1063" i="1"/>
  <c r="X1062" i="1"/>
  <c r="R549" i="1" l="1"/>
  <c r="T548" i="1"/>
  <c r="R627" i="1"/>
  <c r="T626" i="1"/>
  <c r="R385" i="1"/>
  <c r="T384" i="1"/>
  <c r="R709" i="1"/>
  <c r="T708" i="1"/>
  <c r="R565" i="1"/>
  <c r="T564" i="1"/>
  <c r="R529" i="1"/>
  <c r="T528" i="1"/>
  <c r="R300" i="1"/>
  <c r="T299" i="1"/>
  <c r="R773" i="1"/>
  <c r="T772" i="1"/>
  <c r="R1065" i="1"/>
  <c r="T1064" i="1"/>
  <c r="S509" i="1"/>
  <c r="T508" i="1"/>
  <c r="R285" i="1"/>
  <c r="T284" i="1"/>
  <c r="R607" i="1"/>
  <c r="T606" i="1"/>
  <c r="R941" i="1"/>
  <c r="T940" i="1"/>
  <c r="R406" i="1"/>
  <c r="T405" i="1"/>
  <c r="R442" i="1"/>
  <c r="T441" i="1"/>
  <c r="R919" i="1"/>
  <c r="T918" i="1"/>
  <c r="R728" i="1"/>
  <c r="T727" i="1"/>
  <c r="R831" i="1"/>
  <c r="T830" i="1"/>
  <c r="S319" i="1"/>
  <c r="T318" i="1"/>
  <c r="R425" i="1"/>
  <c r="T424" i="1"/>
  <c r="R753" i="1"/>
  <c r="T752" i="1"/>
  <c r="R987" i="1"/>
  <c r="T986" i="1"/>
  <c r="R876" i="1"/>
  <c r="T875" i="1"/>
  <c r="R348" i="1"/>
  <c r="T347" i="1"/>
  <c r="R668" i="1"/>
  <c r="T667" i="1"/>
  <c r="R650" i="1"/>
  <c r="T649" i="1"/>
  <c r="R792" i="1"/>
  <c r="T791" i="1"/>
  <c r="R896" i="1"/>
  <c r="T895" i="1"/>
  <c r="R853" i="1"/>
  <c r="T852" i="1"/>
  <c r="R815" i="1"/>
  <c r="T814" i="1"/>
  <c r="R1005" i="1"/>
  <c r="T1004" i="1"/>
  <c r="R960" i="1"/>
  <c r="T959" i="1"/>
  <c r="R218" i="1"/>
  <c r="T217" i="1"/>
  <c r="R691" i="1"/>
  <c r="T690" i="1"/>
  <c r="R262" i="1"/>
  <c r="T261" i="1"/>
  <c r="R1043" i="1"/>
  <c r="T1042" i="1"/>
  <c r="R485" i="1"/>
  <c r="T484" i="1"/>
  <c r="R1082" i="1"/>
  <c r="T1081" i="1"/>
  <c r="V775" i="1"/>
  <c r="X774" i="1"/>
  <c r="V1026" i="1"/>
  <c r="X1025" i="1"/>
  <c r="V1064" i="1"/>
  <c r="X1063" i="1"/>
  <c r="V855" i="1"/>
  <c r="X854" i="1"/>
  <c r="V919" i="1"/>
  <c r="X918" i="1"/>
  <c r="V1084" i="1"/>
  <c r="X1083" i="1"/>
  <c r="R1044" i="1" l="1"/>
  <c r="T1043" i="1"/>
  <c r="R961" i="1"/>
  <c r="T960" i="1"/>
  <c r="R897" i="1"/>
  <c r="T896" i="1"/>
  <c r="R349" i="1"/>
  <c r="T348" i="1"/>
  <c r="R426" i="1"/>
  <c r="T425" i="1"/>
  <c r="R920" i="1"/>
  <c r="T919" i="1"/>
  <c r="R608" i="1"/>
  <c r="T607" i="1"/>
  <c r="R774" i="1"/>
  <c r="T773" i="1"/>
  <c r="R710" i="1"/>
  <c r="T709" i="1"/>
  <c r="R263" i="1"/>
  <c r="T262" i="1"/>
  <c r="R1006" i="1"/>
  <c r="T1005" i="1"/>
  <c r="R793" i="1"/>
  <c r="T792" i="1"/>
  <c r="R877" i="1"/>
  <c r="T876" i="1"/>
  <c r="S320" i="1"/>
  <c r="T319" i="1"/>
  <c r="R443" i="1"/>
  <c r="T442" i="1"/>
  <c r="R286" i="1"/>
  <c r="T286" i="1" s="1"/>
  <c r="T285" i="1"/>
  <c r="R301" i="1"/>
  <c r="T300" i="1"/>
  <c r="R386" i="1"/>
  <c r="T385" i="1"/>
  <c r="R692" i="1"/>
  <c r="T691" i="1"/>
  <c r="R816" i="1"/>
  <c r="T815" i="1"/>
  <c r="R651" i="1"/>
  <c r="T650" i="1"/>
  <c r="R988" i="1"/>
  <c r="T988" i="1" s="1"/>
  <c r="T987" i="1"/>
  <c r="R832" i="1"/>
  <c r="T831" i="1"/>
  <c r="R407" i="1"/>
  <c r="T406" i="1"/>
  <c r="S510" i="1"/>
  <c r="T509" i="1"/>
  <c r="R530" i="1"/>
  <c r="T529" i="1"/>
  <c r="R628" i="1"/>
  <c r="T627" i="1"/>
  <c r="R486" i="1"/>
  <c r="T485" i="1"/>
  <c r="R219" i="1"/>
  <c r="T218" i="1"/>
  <c r="R854" i="1"/>
  <c r="T853" i="1"/>
  <c r="R669" i="1"/>
  <c r="T668" i="1"/>
  <c r="R754" i="1"/>
  <c r="T753" i="1"/>
  <c r="R729" i="1"/>
  <c r="T728" i="1"/>
  <c r="R942" i="1"/>
  <c r="T941" i="1"/>
  <c r="R1066" i="1"/>
  <c r="T1065" i="1"/>
  <c r="R566" i="1"/>
  <c r="T565" i="1"/>
  <c r="R550" i="1"/>
  <c r="T549" i="1"/>
  <c r="R1083" i="1"/>
  <c r="T1082" i="1"/>
  <c r="V776" i="1"/>
  <c r="X775" i="1"/>
  <c r="V856" i="1"/>
  <c r="X855" i="1"/>
  <c r="V1065" i="1"/>
  <c r="X1064" i="1"/>
  <c r="V920" i="1"/>
  <c r="X919" i="1"/>
  <c r="V1085" i="1"/>
  <c r="X1084" i="1"/>
  <c r="V1027" i="1"/>
  <c r="X1027" i="1" s="1"/>
  <c r="X1026" i="1"/>
  <c r="R730" i="1" l="1"/>
  <c r="T729" i="1"/>
  <c r="R652" i="1"/>
  <c r="T651" i="1"/>
  <c r="R1045" i="1"/>
  <c r="T1044" i="1"/>
  <c r="R351" i="1"/>
  <c r="T349" i="1"/>
  <c r="R1067" i="1"/>
  <c r="T1067" i="1" s="1"/>
  <c r="T1066" i="1"/>
  <c r="R670" i="1"/>
  <c r="T669" i="1"/>
  <c r="R629" i="1"/>
  <c r="T628" i="1"/>
  <c r="R833" i="1"/>
  <c r="T832" i="1"/>
  <c r="R693" i="1"/>
  <c r="T692" i="1"/>
  <c r="R444" i="1"/>
  <c r="T443" i="1"/>
  <c r="R1007" i="1"/>
  <c r="T1006" i="1"/>
  <c r="R609" i="1"/>
  <c r="T608" i="1"/>
  <c r="R898" i="1"/>
  <c r="T897" i="1"/>
  <c r="R220" i="1"/>
  <c r="T219" i="1"/>
  <c r="R302" i="1"/>
  <c r="T301" i="1"/>
  <c r="R427" i="1"/>
  <c r="T426" i="1"/>
  <c r="R487" i="1"/>
  <c r="T486" i="1"/>
  <c r="R817" i="1"/>
  <c r="T817" i="1" s="1"/>
  <c r="T816" i="1"/>
  <c r="R551" i="1"/>
  <c r="T551" i="1" s="1"/>
  <c r="T550" i="1"/>
  <c r="S511" i="1"/>
  <c r="T510" i="1"/>
  <c r="R878" i="1"/>
  <c r="T877" i="1"/>
  <c r="R711" i="1"/>
  <c r="T710" i="1"/>
  <c r="R567" i="1"/>
  <c r="T566" i="1"/>
  <c r="R755" i="1"/>
  <c r="T754" i="1"/>
  <c r="R408" i="1"/>
  <c r="T407" i="1"/>
  <c r="R794" i="1"/>
  <c r="T793" i="1"/>
  <c r="R775" i="1"/>
  <c r="T774" i="1"/>
  <c r="R943" i="1"/>
  <c r="T942" i="1"/>
  <c r="R855" i="1"/>
  <c r="T854" i="1"/>
  <c r="R531" i="1"/>
  <c r="T530" i="1"/>
  <c r="R387" i="1"/>
  <c r="T386" i="1"/>
  <c r="S321" i="1"/>
  <c r="T320" i="1"/>
  <c r="R264" i="1"/>
  <c r="T263" i="1"/>
  <c r="R921" i="1"/>
  <c r="T920" i="1"/>
  <c r="R962" i="1"/>
  <c r="T961" i="1"/>
  <c r="R1084" i="1"/>
  <c r="T1083" i="1"/>
  <c r="V1066" i="1"/>
  <c r="X1065" i="1"/>
  <c r="V1086" i="1"/>
  <c r="X1085" i="1"/>
  <c r="V777" i="1"/>
  <c r="X776" i="1"/>
  <c r="V921" i="1"/>
  <c r="X920" i="1"/>
  <c r="V857" i="1"/>
  <c r="X856" i="1"/>
  <c r="S322" i="1" l="1"/>
  <c r="T321" i="1"/>
  <c r="R428" i="1"/>
  <c r="T428" i="1" s="1"/>
  <c r="T427" i="1"/>
  <c r="R963" i="1"/>
  <c r="T962" i="1"/>
  <c r="R303" i="1"/>
  <c r="T302" i="1"/>
  <c r="R1008" i="1"/>
  <c r="T1008" i="1" s="1"/>
  <c r="T1007" i="1"/>
  <c r="R630" i="1"/>
  <c r="T629" i="1"/>
  <c r="R1046" i="1"/>
  <c r="T1045" i="1"/>
  <c r="S512" i="1"/>
  <c r="T511" i="1"/>
  <c r="R756" i="1"/>
  <c r="T755" i="1"/>
  <c r="R352" i="1"/>
  <c r="T351" i="1"/>
  <c r="R776" i="1"/>
  <c r="T775" i="1"/>
  <c r="R532" i="1"/>
  <c r="T531" i="1"/>
  <c r="R795" i="1"/>
  <c r="T794" i="1"/>
  <c r="R712" i="1"/>
  <c r="T711" i="1"/>
  <c r="R221" i="1"/>
  <c r="T220" i="1"/>
  <c r="R445" i="1"/>
  <c r="T444" i="1"/>
  <c r="R671" i="1"/>
  <c r="T670" i="1"/>
  <c r="R653" i="1"/>
  <c r="T652" i="1"/>
  <c r="R944" i="1"/>
  <c r="T943" i="1"/>
  <c r="R610" i="1"/>
  <c r="T609" i="1"/>
  <c r="R834" i="1"/>
  <c r="T833" i="1"/>
  <c r="R388" i="1"/>
  <c r="T387" i="1"/>
  <c r="R568" i="1"/>
  <c r="T567" i="1"/>
  <c r="R922" i="1"/>
  <c r="T921" i="1"/>
  <c r="R265" i="1"/>
  <c r="T264" i="1"/>
  <c r="R856" i="1"/>
  <c r="T855" i="1"/>
  <c r="R409" i="1"/>
  <c r="T408" i="1"/>
  <c r="R879" i="1"/>
  <c r="T878" i="1"/>
  <c r="R488" i="1"/>
  <c r="T487" i="1"/>
  <c r="R899" i="1"/>
  <c r="T898" i="1"/>
  <c r="R694" i="1"/>
  <c r="T693" i="1"/>
  <c r="R731" i="1"/>
  <c r="T730" i="1"/>
  <c r="R1085" i="1"/>
  <c r="T1084" i="1"/>
  <c r="V778" i="1"/>
  <c r="X778" i="1" s="1"/>
  <c r="X777" i="1"/>
  <c r="V858" i="1"/>
  <c r="X857" i="1"/>
  <c r="V1067" i="1"/>
  <c r="X1067" i="1" s="1"/>
  <c r="X1066" i="1"/>
  <c r="V922" i="1"/>
  <c r="X921" i="1"/>
  <c r="V1087" i="1"/>
  <c r="X1087" i="1" s="1"/>
  <c r="X1086" i="1"/>
  <c r="R835" i="1" l="1"/>
  <c r="T834" i="1"/>
  <c r="R672" i="1"/>
  <c r="T671" i="1"/>
  <c r="R796" i="1"/>
  <c r="T795" i="1"/>
  <c r="R757" i="1"/>
  <c r="T756" i="1"/>
  <c r="S323" i="1"/>
  <c r="T322" i="1"/>
  <c r="R611" i="1"/>
  <c r="T610" i="1"/>
  <c r="S513" i="1"/>
  <c r="T512" i="1"/>
  <c r="R695" i="1"/>
  <c r="T695" i="1" s="1"/>
  <c r="T694" i="1"/>
  <c r="R410" i="1"/>
  <c r="T410" i="1" s="1"/>
  <c r="T409" i="1"/>
  <c r="R569" i="1"/>
  <c r="T568" i="1"/>
  <c r="R945" i="1"/>
  <c r="T944" i="1"/>
  <c r="R222" i="1"/>
  <c r="T221" i="1"/>
  <c r="R777" i="1"/>
  <c r="T776" i="1"/>
  <c r="R1047" i="1"/>
  <c r="T1046" i="1"/>
  <c r="R964" i="1"/>
  <c r="T963" i="1"/>
  <c r="R489" i="1"/>
  <c r="T488" i="1"/>
  <c r="R880" i="1"/>
  <c r="T879" i="1"/>
  <c r="R446" i="1"/>
  <c r="T445" i="1"/>
  <c r="R732" i="1"/>
  <c r="T731" i="1"/>
  <c r="R533" i="1"/>
  <c r="T533" i="1" s="1"/>
  <c r="T532" i="1"/>
  <c r="R900" i="1"/>
  <c r="T899" i="1"/>
  <c r="R857" i="1"/>
  <c r="T856" i="1"/>
  <c r="R389" i="1"/>
  <c r="T388" i="1"/>
  <c r="R654" i="1"/>
  <c r="T654" i="1" s="1"/>
  <c r="T653" i="1"/>
  <c r="R713" i="1"/>
  <c r="T712" i="1"/>
  <c r="R353" i="1"/>
  <c r="T352" i="1"/>
  <c r="R631" i="1"/>
  <c r="T630" i="1"/>
  <c r="R266" i="1"/>
  <c r="T265" i="1"/>
  <c r="R923" i="1"/>
  <c r="T922" i="1"/>
  <c r="R304" i="1"/>
  <c r="T303" i="1"/>
  <c r="R1086" i="1"/>
  <c r="T1085" i="1"/>
  <c r="V923" i="1"/>
  <c r="X922" i="1"/>
  <c r="V859" i="1"/>
  <c r="X858" i="1"/>
  <c r="R632" i="1" l="1"/>
  <c r="T631" i="1"/>
  <c r="R390" i="1"/>
  <c r="T389" i="1"/>
  <c r="R733" i="1"/>
  <c r="T732" i="1"/>
  <c r="R965" i="1"/>
  <c r="T964" i="1"/>
  <c r="R946" i="1"/>
  <c r="T946" i="1" s="1"/>
  <c r="T945" i="1"/>
  <c r="S514" i="1"/>
  <c r="T513" i="1"/>
  <c r="R797" i="1"/>
  <c r="T796" i="1"/>
  <c r="R267" i="1"/>
  <c r="T266" i="1"/>
  <c r="R490" i="1"/>
  <c r="T489" i="1"/>
  <c r="R223" i="1"/>
  <c r="T222" i="1"/>
  <c r="R758" i="1"/>
  <c r="T757" i="1"/>
  <c r="R305" i="1"/>
  <c r="T305" i="1" s="1"/>
  <c r="T304" i="1"/>
  <c r="R354" i="1"/>
  <c r="T353" i="1"/>
  <c r="R858" i="1"/>
  <c r="T857" i="1"/>
  <c r="R447" i="1"/>
  <c r="T446" i="1"/>
  <c r="R1048" i="1"/>
  <c r="T1048" i="1" s="1"/>
  <c r="T1047" i="1"/>
  <c r="R570" i="1"/>
  <c r="T569" i="1"/>
  <c r="R612" i="1"/>
  <c r="T611" i="1"/>
  <c r="R673" i="1"/>
  <c r="T672" i="1"/>
  <c r="R924" i="1"/>
  <c r="T923" i="1"/>
  <c r="R714" i="1"/>
  <c r="T714" i="1" s="1"/>
  <c r="T713" i="1"/>
  <c r="R901" i="1"/>
  <c r="T900" i="1"/>
  <c r="R881" i="1"/>
  <c r="T880" i="1"/>
  <c r="R778" i="1"/>
  <c r="T778" i="1" s="1"/>
  <c r="T777" i="1"/>
  <c r="S324" i="1"/>
  <c r="T323" i="1"/>
  <c r="R836" i="1"/>
  <c r="T835" i="1"/>
  <c r="R1087" i="1"/>
  <c r="T1087" i="1" s="1"/>
  <c r="T1086" i="1"/>
  <c r="V924" i="1"/>
  <c r="X923" i="1"/>
  <c r="V860" i="1"/>
  <c r="X859" i="1"/>
  <c r="R966" i="1" l="1"/>
  <c r="T965" i="1"/>
  <c r="R882" i="1"/>
  <c r="T882" i="1" s="1"/>
  <c r="T881" i="1"/>
  <c r="R674" i="1"/>
  <c r="T673" i="1"/>
  <c r="R448" i="1"/>
  <c r="T447" i="1"/>
  <c r="R759" i="1"/>
  <c r="T759" i="1" s="1"/>
  <c r="T758" i="1"/>
  <c r="R798" i="1"/>
  <c r="T797" i="1"/>
  <c r="R734" i="1"/>
  <c r="T733" i="1"/>
  <c r="R268" i="1"/>
  <c r="T268" i="1" s="1"/>
  <c r="T267" i="1"/>
  <c r="R925" i="1"/>
  <c r="T924" i="1"/>
  <c r="R837" i="1"/>
  <c r="T837" i="1" s="1"/>
  <c r="T836" i="1"/>
  <c r="R613" i="1"/>
  <c r="T613" i="1" s="1"/>
  <c r="T612" i="1"/>
  <c r="R224" i="1"/>
  <c r="T223" i="1"/>
  <c r="S515" i="1"/>
  <c r="T515" i="1" s="1"/>
  <c r="T514" i="1"/>
  <c r="R902" i="1"/>
  <c r="T902" i="1" s="1"/>
  <c r="T901" i="1"/>
  <c r="R859" i="1"/>
  <c r="T858" i="1"/>
  <c r="R391" i="1"/>
  <c r="T390" i="1"/>
  <c r="S325" i="1"/>
  <c r="T324" i="1"/>
  <c r="R571" i="1"/>
  <c r="T570" i="1"/>
  <c r="R355" i="1"/>
  <c r="T354" i="1"/>
  <c r="R491" i="1"/>
  <c r="T490" i="1"/>
  <c r="R633" i="1"/>
  <c r="T632" i="1"/>
  <c r="V861" i="1"/>
  <c r="X860" i="1"/>
  <c r="V925" i="1"/>
  <c r="X924" i="1"/>
  <c r="R449" i="1" l="1"/>
  <c r="T448" i="1"/>
  <c r="R356" i="1"/>
  <c r="T355" i="1"/>
  <c r="R860" i="1"/>
  <c r="T859" i="1"/>
  <c r="R735" i="1"/>
  <c r="T734" i="1"/>
  <c r="R675" i="1"/>
  <c r="T674" i="1"/>
  <c r="R492" i="1"/>
  <c r="T491" i="1"/>
  <c r="R392" i="1"/>
  <c r="T392" i="1" s="1"/>
  <c r="T391" i="1"/>
  <c r="R572" i="1"/>
  <c r="T571" i="1"/>
  <c r="R225" i="1"/>
  <c r="T224" i="1"/>
  <c r="R799" i="1"/>
  <c r="T799" i="1" s="1"/>
  <c r="T798" i="1"/>
  <c r="R634" i="1"/>
  <c r="T633" i="1"/>
  <c r="S326" i="1"/>
  <c r="T325" i="1"/>
  <c r="R926" i="1"/>
  <c r="T926" i="1" s="1"/>
  <c r="T925" i="1"/>
  <c r="R967" i="1"/>
  <c r="T966" i="1"/>
  <c r="V926" i="1"/>
  <c r="X926" i="1" s="1"/>
  <c r="X925" i="1"/>
  <c r="V862" i="1"/>
  <c r="X862" i="1" s="1"/>
  <c r="X861" i="1"/>
  <c r="R861" i="1" l="1"/>
  <c r="T860" i="1"/>
  <c r="R573" i="1"/>
  <c r="T572" i="1"/>
  <c r="S327" i="1"/>
  <c r="T326" i="1"/>
  <c r="R736" i="1"/>
  <c r="T735" i="1"/>
  <c r="R493" i="1"/>
  <c r="T492" i="1"/>
  <c r="R357" i="1"/>
  <c r="T356" i="1"/>
  <c r="R635" i="1"/>
  <c r="T634" i="1"/>
  <c r="R968" i="1"/>
  <c r="T967" i="1"/>
  <c r="R226" i="1"/>
  <c r="T225" i="1"/>
  <c r="R676" i="1"/>
  <c r="T676" i="1" s="1"/>
  <c r="T675" i="1"/>
  <c r="R450" i="1"/>
  <c r="T449" i="1"/>
  <c r="S328" i="1" l="1"/>
  <c r="T327" i="1"/>
  <c r="R969" i="1"/>
  <c r="T969" i="1" s="1"/>
  <c r="T968" i="1"/>
  <c r="R737" i="1"/>
  <c r="T736" i="1"/>
  <c r="R451" i="1"/>
  <c r="T451" i="1" s="1"/>
  <c r="T450" i="1"/>
  <c r="R636" i="1"/>
  <c r="T636" i="1" s="1"/>
  <c r="T635" i="1"/>
  <c r="R574" i="1"/>
  <c r="T574" i="1" s="1"/>
  <c r="T573" i="1"/>
  <c r="R358" i="1"/>
  <c r="T357" i="1"/>
  <c r="R227" i="1"/>
  <c r="T226" i="1"/>
  <c r="R494" i="1"/>
  <c r="T493" i="1"/>
  <c r="R862" i="1"/>
  <c r="T862" i="1" s="1"/>
  <c r="T861" i="1"/>
  <c r="R228" i="1" l="1"/>
  <c r="T227" i="1"/>
  <c r="R359" i="1"/>
  <c r="T358" i="1"/>
  <c r="R738" i="1"/>
  <c r="T737" i="1"/>
  <c r="R495" i="1"/>
  <c r="T495" i="1" s="1"/>
  <c r="T494" i="1"/>
  <c r="S329" i="1"/>
  <c r="T329" i="1" s="1"/>
  <c r="T328" i="1"/>
  <c r="R739" i="1" l="1"/>
  <c r="T739" i="1" s="1"/>
  <c r="T738" i="1"/>
  <c r="R360" i="1"/>
  <c r="T359" i="1"/>
  <c r="R229" i="1"/>
  <c r="T229" i="1" s="1"/>
  <c r="T228" i="1"/>
  <c r="R361" i="1" l="1"/>
  <c r="T360" i="1"/>
  <c r="R362" i="1" l="1"/>
  <c r="T361" i="1"/>
  <c r="R363" i="1" l="1"/>
  <c r="T362" i="1"/>
  <c r="R364" i="1" l="1"/>
  <c r="T363" i="1"/>
  <c r="R365" i="1" l="1"/>
  <c r="T364" i="1"/>
  <c r="R366" i="1" l="1"/>
  <c r="T365" i="1"/>
  <c r="R367" i="1" l="1"/>
  <c r="T366" i="1"/>
  <c r="R368" i="1" l="1"/>
  <c r="T367" i="1"/>
  <c r="R369" i="1" l="1"/>
  <c r="T369" i="1" s="1"/>
  <c r="T368" i="1"/>
</calcChain>
</file>

<file path=xl/sharedStrings.xml><?xml version="1.0" encoding="utf-8"?>
<sst xmlns="http://schemas.openxmlformats.org/spreadsheetml/2006/main" count="1247" uniqueCount="80">
  <si>
    <t>Symbol</t>
  </si>
  <si>
    <t>Expiry</t>
  </si>
  <si>
    <t>Open</t>
  </si>
  <si>
    <t>High</t>
  </si>
  <si>
    <t>Low</t>
  </si>
  <si>
    <t>Close</t>
  </si>
  <si>
    <t>Open Interest</t>
  </si>
  <si>
    <t>Change in OI</t>
  </si>
  <si>
    <t>Underlying</t>
  </si>
  <si>
    <t>Date</t>
  </si>
  <si>
    <t>NIFTY</t>
  </si>
  <si>
    <t>ATM</t>
  </si>
  <si>
    <t>Lower Bound</t>
  </si>
  <si>
    <t>Upper Bound</t>
  </si>
  <si>
    <t>ATR(H-L)</t>
  </si>
  <si>
    <t>ATR(C-H)</t>
  </si>
  <si>
    <t>ATR(C-L)</t>
  </si>
  <si>
    <t>MAX</t>
  </si>
  <si>
    <t>Average(14 day)</t>
  </si>
  <si>
    <t>Open_IVIX</t>
  </si>
  <si>
    <t>ATR%</t>
  </si>
  <si>
    <t>Vol_ATR</t>
  </si>
  <si>
    <t>Result_ATR</t>
  </si>
  <si>
    <t>Time to expiry</t>
  </si>
  <si>
    <t>Result_VIX</t>
  </si>
  <si>
    <t>ATM_close</t>
  </si>
  <si>
    <t>Result_ATM</t>
  </si>
  <si>
    <t>Vol_ATM</t>
  </si>
  <si>
    <t>ATM Call</t>
  </si>
  <si>
    <t>ATM Put</t>
  </si>
  <si>
    <t>ATM Total</t>
  </si>
  <si>
    <t>Time to Exp.</t>
  </si>
  <si>
    <t>VIX</t>
  </si>
  <si>
    <t>Previous</t>
  </si>
  <si>
    <t>Change</t>
  </si>
  <si>
    <t>%Change</t>
  </si>
  <si>
    <t>Expiry Time</t>
  </si>
  <si>
    <t>Theta</t>
  </si>
  <si>
    <t>Dividend Yield</t>
  </si>
  <si>
    <t>Vega</t>
  </si>
  <si>
    <t>Volatility</t>
  </si>
  <si>
    <t>Gamma</t>
  </si>
  <si>
    <t>Risk-Free Rate</t>
  </si>
  <si>
    <t>Delta</t>
  </si>
  <si>
    <t>Strike Price</t>
  </si>
  <si>
    <t>Value</t>
  </si>
  <si>
    <t>Spot Price</t>
  </si>
  <si>
    <t>n_dash_d1</t>
  </si>
  <si>
    <t>nd2</t>
  </si>
  <si>
    <t>nd1</t>
  </si>
  <si>
    <t>d2</t>
  </si>
  <si>
    <t>d1</t>
  </si>
  <si>
    <t>Put</t>
  </si>
  <si>
    <t>Call</t>
  </si>
  <si>
    <t>Parameters</t>
  </si>
  <si>
    <t>Intermediate Calculations</t>
  </si>
  <si>
    <t>http://investexcel.net</t>
  </si>
  <si>
    <t>Implied Volatility of a European Option</t>
  </si>
  <si>
    <t>Volume</t>
  </si>
  <si>
    <t>Turnover</t>
  </si>
  <si>
    <t>IndiaVIX</t>
  </si>
  <si>
    <t>Current Log Return</t>
  </si>
  <si>
    <t>Updated Daily Vol</t>
  </si>
  <si>
    <t>Result_RiskMetric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</si>
  <si>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</si>
  <si>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</si>
  <si>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</si>
  <si>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</si>
  <si>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</si>
  <si>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</si>
  <si>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</si>
  <si>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</si>
  <si>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</si>
  <si>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</si>
  <si>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</si>
  <si>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</si>
  <si>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</si>
  <si>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%Change Data Analysis</t>
  </si>
  <si>
    <t>https://brilliant.org/wiki/straddle-approximation-formula/</t>
  </si>
  <si>
    <t>REFERENCE SITE FOR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</si>
</sst>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00"/>
    <numFmt numFmtId="166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sz val="24"/>
      <name val="Arial"/>
      <family val="2"/>
    </font>
    <font>
      <i/>
      <sz val="11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u/>
      <sz val="16"/>
      <color indexed="12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6BBAC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7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0" fillId="3" borderId="1" xfId="0" applyFill="1" applyBorder="1"/>
    <xf numFmtId="1" fontId="0" fillId="3" borderId="1" xfId="0" applyNumberFormat="1" applyFill="1" applyBorder="1"/>
    <xf numFmtId="0" fontId="1" fillId="4" borderId="3" xfId="0" applyFont="1" applyFill="1" applyBorder="1" applyAlignment="1">
      <alignment horizontal="center" vertical="top"/>
    </xf>
    <xf numFmtId="0" fontId="1" fillId="4" borderId="2" xfId="0" applyFont="1" applyFill="1" applyBorder="1" applyAlignment="1">
      <alignment horizontal="center" vertical="top"/>
    </xf>
    <xf numFmtId="0" fontId="0" fillId="5" borderId="1" xfId="0" applyFill="1" applyBorder="1"/>
    <xf numFmtId="2" fontId="0" fillId="5" borderId="1" xfId="0" applyNumberFormat="1" applyFill="1" applyBorder="1"/>
    <xf numFmtId="165" fontId="0" fillId="5" borderId="1" xfId="0" applyNumberFormat="1" applyFill="1" applyBorder="1"/>
    <xf numFmtId="1" fontId="0" fillId="5" borderId="1" xfId="0" applyNumberFormat="1" applyFill="1" applyBorder="1"/>
    <xf numFmtId="0" fontId="2" fillId="6" borderId="2" xfId="0" applyFont="1" applyFill="1" applyBorder="1" applyAlignment="1">
      <alignment horizontal="center" vertical="top"/>
    </xf>
    <xf numFmtId="0" fontId="2" fillId="6" borderId="3" xfId="0" applyFont="1" applyFill="1" applyBorder="1" applyAlignment="1">
      <alignment horizontal="center" vertical="top"/>
    </xf>
    <xf numFmtId="0" fontId="0" fillId="7" borderId="1" xfId="0" applyFill="1" applyBorder="1"/>
    <xf numFmtId="165" fontId="0" fillId="7" borderId="1" xfId="0" applyNumberFormat="1" applyFill="1" applyBorder="1"/>
    <xf numFmtId="0" fontId="3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1" applyBorder="1" applyAlignment="1" applyProtection="1"/>
    <xf numFmtId="0" fontId="5" fillId="0" borderId="0" xfId="0" applyFont="1"/>
    <xf numFmtId="0" fontId="0" fillId="8" borderId="4" xfId="0" applyFill="1" applyBorder="1"/>
    <xf numFmtId="0" fontId="5" fillId="8" borderId="5" xfId="0" applyFont="1" applyFill="1" applyBorder="1"/>
    <xf numFmtId="0" fontId="0" fillId="9" borderId="4" xfId="0" applyFill="1" applyBorder="1"/>
    <xf numFmtId="0" fontId="0" fillId="9" borderId="6" xfId="0" applyFill="1" applyBorder="1"/>
    <xf numFmtId="0" fontId="3" fillId="9" borderId="5" xfId="0" applyFont="1" applyFill="1" applyBorder="1"/>
    <xf numFmtId="0" fontId="0" fillId="8" borderId="7" xfId="0" applyFill="1" applyBorder="1"/>
    <xf numFmtId="0" fontId="5" fillId="8" borderId="8" xfId="0" applyFont="1" applyFill="1" applyBorder="1"/>
    <xf numFmtId="0" fontId="0" fillId="9" borderId="7" xfId="0" applyFill="1" applyBorder="1"/>
    <xf numFmtId="0" fontId="0" fillId="9" borderId="0" xfId="0" applyFill="1"/>
    <xf numFmtId="0" fontId="3" fillId="9" borderId="8" xfId="0" applyFont="1" applyFill="1" applyBorder="1"/>
    <xf numFmtId="0" fontId="5" fillId="8" borderId="7" xfId="0" applyFont="1" applyFill="1" applyBorder="1" applyAlignment="1">
      <alignment horizontal="right" vertical="top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3" fillId="9" borderId="9" xfId="0" applyFont="1" applyFill="1" applyBorder="1"/>
    <xf numFmtId="0" fontId="3" fillId="9" borderId="10" xfId="0" applyFont="1" applyFill="1" applyBorder="1"/>
    <xf numFmtId="0" fontId="0" fillId="9" borderId="11" xfId="0" applyFill="1" applyBorder="1"/>
    <xf numFmtId="0" fontId="6" fillId="0" borderId="0" xfId="0" applyFont="1"/>
    <xf numFmtId="0" fontId="0" fillId="8" borderId="9" xfId="0" applyFill="1" applyBorder="1"/>
    <xf numFmtId="0" fontId="3" fillId="8" borderId="11" xfId="0" applyFont="1" applyFill="1" applyBorder="1"/>
    <xf numFmtId="0" fontId="5" fillId="0" borderId="0" xfId="1" applyFont="1" applyBorder="1" applyAlignment="1" applyProtection="1"/>
    <xf numFmtId="0" fontId="7" fillId="0" borderId="0" xfId="0" applyFont="1" applyAlignment="1">
      <alignment wrapText="1"/>
    </xf>
    <xf numFmtId="0" fontId="7" fillId="0" borderId="0" xfId="0" applyFont="1"/>
    <xf numFmtId="0" fontId="8" fillId="0" borderId="0" xfId="0" applyFont="1"/>
    <xf numFmtId="166" fontId="0" fillId="0" borderId="0" xfId="0" applyNumberFormat="1"/>
    <xf numFmtId="0" fontId="1" fillId="10" borderId="2" xfId="0" applyFont="1" applyFill="1" applyBorder="1" applyAlignment="1">
      <alignment horizontal="center" vertical="top"/>
    </xf>
    <xf numFmtId="0" fontId="0" fillId="11" borderId="1" xfId="0" applyFill="1" applyBorder="1"/>
    <xf numFmtId="166" fontId="0" fillId="11" borderId="1" xfId="0" applyNumberFormat="1" applyFill="1" applyBorder="1"/>
    <xf numFmtId="0" fontId="1" fillId="10" borderId="2" xfId="0" applyFont="1" applyFill="1" applyBorder="1" applyAlignment="1">
      <alignment horizontal="center"/>
    </xf>
    <xf numFmtId="0" fontId="0" fillId="13" borderId="0" xfId="0" applyFill="1" applyBorder="1" applyAlignment="1"/>
    <xf numFmtId="0" fontId="0" fillId="13" borderId="6" xfId="0" applyFill="1" applyBorder="1" applyAlignment="1"/>
    <xf numFmtId="0" fontId="0" fillId="0" borderId="0" xfId="0" applyAlignment="1"/>
    <xf numFmtId="0" fontId="9" fillId="12" borderId="12" xfId="0" applyFont="1" applyFill="1" applyBorder="1" applyAlignment="1">
      <alignment horizontal="center"/>
    </xf>
    <xf numFmtId="0" fontId="11" fillId="14" borderId="13" xfId="1" applyFont="1" applyFill="1" applyBorder="1" applyAlignment="1" applyProtection="1">
      <alignment horizontal="center"/>
    </xf>
    <xf numFmtId="0" fontId="11" fillId="14" borderId="0" xfId="1" applyFont="1" applyFill="1" applyBorder="1" applyAlignment="1" applyProtection="1">
      <alignment horizontal="center"/>
    </xf>
    <xf numFmtId="0" fontId="10" fillId="6" borderId="13" xfId="0" applyFont="1" applyFill="1" applyBorder="1" applyAlignment="1">
      <alignment horizontal="center"/>
    </xf>
    <xf numFmtId="0" fontId="10" fillId="6" borderId="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FFFF97"/>
      <color rgb="FF6BBA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 Nifty'!$N$15:$N$1087</c:f>
              <c:numCache>
                <c:formatCode>General</c:formatCode>
                <c:ptCount val="1073"/>
                <c:pt idx="0">
                  <c:v>15.182499999999999</c:v>
                </c:pt>
                <c:pt idx="1">
                  <c:v>15.02</c:v>
                </c:pt>
                <c:pt idx="2">
                  <c:v>15.79</c:v>
                </c:pt>
                <c:pt idx="3">
                  <c:v>15.904999999999999</c:v>
                </c:pt>
                <c:pt idx="4">
                  <c:v>15.285</c:v>
                </c:pt>
                <c:pt idx="5">
                  <c:v>15.17</c:v>
                </c:pt>
                <c:pt idx="6">
                  <c:v>16.004999999999999</c:v>
                </c:pt>
                <c:pt idx="7">
                  <c:v>16.670000000000002</c:v>
                </c:pt>
                <c:pt idx="8">
                  <c:v>16.824999999999999</c:v>
                </c:pt>
                <c:pt idx="9">
                  <c:v>13.97</c:v>
                </c:pt>
                <c:pt idx="10">
                  <c:v>13.52</c:v>
                </c:pt>
                <c:pt idx="11">
                  <c:v>13.1275</c:v>
                </c:pt>
                <c:pt idx="12">
                  <c:v>13.397500000000001</c:v>
                </c:pt>
                <c:pt idx="13">
                  <c:v>13.5075</c:v>
                </c:pt>
                <c:pt idx="14">
                  <c:v>13.35</c:v>
                </c:pt>
                <c:pt idx="15">
                  <c:v>13.234999999999999</c:v>
                </c:pt>
                <c:pt idx="16">
                  <c:v>13.1775</c:v>
                </c:pt>
                <c:pt idx="17">
                  <c:v>13.692500000000001</c:v>
                </c:pt>
                <c:pt idx="18">
                  <c:v>13.8025</c:v>
                </c:pt>
                <c:pt idx="19">
                  <c:v>14.2125</c:v>
                </c:pt>
                <c:pt idx="20">
                  <c:v>13.73</c:v>
                </c:pt>
                <c:pt idx="21">
                  <c:v>13.432499999999999</c:v>
                </c:pt>
                <c:pt idx="22">
                  <c:v>13.61</c:v>
                </c:pt>
                <c:pt idx="23">
                  <c:v>13.525</c:v>
                </c:pt>
                <c:pt idx="24">
                  <c:v>13.7</c:v>
                </c:pt>
                <c:pt idx="25">
                  <c:v>13.4</c:v>
                </c:pt>
                <c:pt idx="26">
                  <c:v>13.675000000000001</c:v>
                </c:pt>
                <c:pt idx="27">
                  <c:v>13.7925</c:v>
                </c:pt>
                <c:pt idx="28">
                  <c:v>13.574999999999999</c:v>
                </c:pt>
                <c:pt idx="29">
                  <c:v>13.362500000000001</c:v>
                </c:pt>
                <c:pt idx="30">
                  <c:v>13.352499999999999</c:v>
                </c:pt>
                <c:pt idx="31">
                  <c:v>13.64</c:v>
                </c:pt>
                <c:pt idx="32">
                  <c:v>13.875</c:v>
                </c:pt>
                <c:pt idx="33">
                  <c:v>14.074999999999999</c:v>
                </c:pt>
                <c:pt idx="34">
                  <c:v>14.39</c:v>
                </c:pt>
                <c:pt idx="35">
                  <c:v>13.9575</c:v>
                </c:pt>
                <c:pt idx="36">
                  <c:v>12.4</c:v>
                </c:pt>
                <c:pt idx="37">
                  <c:v>12.422499999999999</c:v>
                </c:pt>
                <c:pt idx="38">
                  <c:v>11.91</c:v>
                </c:pt>
                <c:pt idx="39">
                  <c:v>11.852499999999999</c:v>
                </c:pt>
                <c:pt idx="40">
                  <c:v>12.0175</c:v>
                </c:pt>
                <c:pt idx="41">
                  <c:v>11.942500000000001</c:v>
                </c:pt>
                <c:pt idx="42">
                  <c:v>12.27</c:v>
                </c:pt>
                <c:pt idx="43">
                  <c:v>11.835000000000001</c:v>
                </c:pt>
                <c:pt idx="44">
                  <c:v>11.977499999999999</c:v>
                </c:pt>
                <c:pt idx="45">
                  <c:v>12.435</c:v>
                </c:pt>
                <c:pt idx="46">
                  <c:v>12.1175</c:v>
                </c:pt>
                <c:pt idx="47">
                  <c:v>12.0875</c:v>
                </c:pt>
                <c:pt idx="48">
                  <c:v>12.15</c:v>
                </c:pt>
                <c:pt idx="49">
                  <c:v>12.42</c:v>
                </c:pt>
                <c:pt idx="50">
                  <c:v>11.4925</c:v>
                </c:pt>
                <c:pt idx="51">
                  <c:v>11.55</c:v>
                </c:pt>
                <c:pt idx="52">
                  <c:v>11.29</c:v>
                </c:pt>
                <c:pt idx="53">
                  <c:v>11.692500000000001</c:v>
                </c:pt>
                <c:pt idx="54">
                  <c:v>11.62</c:v>
                </c:pt>
                <c:pt idx="55">
                  <c:v>11.395</c:v>
                </c:pt>
                <c:pt idx="56">
                  <c:v>11.6275</c:v>
                </c:pt>
                <c:pt idx="57">
                  <c:v>11.577500000000001</c:v>
                </c:pt>
                <c:pt idx="58">
                  <c:v>11.8925</c:v>
                </c:pt>
                <c:pt idx="59">
                  <c:v>12.375</c:v>
                </c:pt>
                <c:pt idx="60">
                  <c:v>12.215</c:v>
                </c:pt>
                <c:pt idx="61">
                  <c:v>11.56</c:v>
                </c:pt>
                <c:pt idx="62">
                  <c:v>11.422499999999999</c:v>
                </c:pt>
                <c:pt idx="63">
                  <c:v>11.625</c:v>
                </c:pt>
                <c:pt idx="64">
                  <c:v>11.154999999999999</c:v>
                </c:pt>
                <c:pt idx="65">
                  <c:v>11.74</c:v>
                </c:pt>
                <c:pt idx="66">
                  <c:v>11.07</c:v>
                </c:pt>
                <c:pt idx="67">
                  <c:v>10.86</c:v>
                </c:pt>
                <c:pt idx="68">
                  <c:v>11.4475</c:v>
                </c:pt>
                <c:pt idx="69">
                  <c:v>11.5275</c:v>
                </c:pt>
                <c:pt idx="70">
                  <c:v>11.3325</c:v>
                </c:pt>
                <c:pt idx="71">
                  <c:v>11.987500000000001</c:v>
                </c:pt>
                <c:pt idx="72">
                  <c:v>11.664999999999999</c:v>
                </c:pt>
                <c:pt idx="73">
                  <c:v>11.112500000000001</c:v>
                </c:pt>
                <c:pt idx="74">
                  <c:v>10.9475</c:v>
                </c:pt>
                <c:pt idx="75">
                  <c:v>10.8375</c:v>
                </c:pt>
                <c:pt idx="76">
                  <c:v>10.6275</c:v>
                </c:pt>
                <c:pt idx="77">
                  <c:v>10.675000000000001</c:v>
                </c:pt>
                <c:pt idx="78">
                  <c:v>10.56</c:v>
                </c:pt>
                <c:pt idx="79">
                  <c:v>10.635</c:v>
                </c:pt>
                <c:pt idx="80">
                  <c:v>11.785</c:v>
                </c:pt>
                <c:pt idx="81">
                  <c:v>11.3025</c:v>
                </c:pt>
                <c:pt idx="82">
                  <c:v>11.202500000000001</c:v>
                </c:pt>
                <c:pt idx="83">
                  <c:v>12.202500000000001</c:v>
                </c:pt>
                <c:pt idx="84">
                  <c:v>11.83</c:v>
                </c:pt>
                <c:pt idx="85">
                  <c:v>10.4475</c:v>
                </c:pt>
                <c:pt idx="86">
                  <c:v>10.862500000000001</c:v>
                </c:pt>
                <c:pt idx="87">
                  <c:v>11.7875</c:v>
                </c:pt>
                <c:pt idx="88">
                  <c:v>11.765000000000001</c:v>
                </c:pt>
                <c:pt idx="89">
                  <c:v>11.762499999999999</c:v>
                </c:pt>
                <c:pt idx="90">
                  <c:v>11.307499999999999</c:v>
                </c:pt>
                <c:pt idx="91">
                  <c:v>10.81</c:v>
                </c:pt>
                <c:pt idx="92">
                  <c:v>11.015000000000001</c:v>
                </c:pt>
                <c:pt idx="93">
                  <c:v>11.1325</c:v>
                </c:pt>
                <c:pt idx="94">
                  <c:v>10.89</c:v>
                </c:pt>
                <c:pt idx="95">
                  <c:v>11.067500000000001</c:v>
                </c:pt>
                <c:pt idx="96">
                  <c:v>10.862500000000001</c:v>
                </c:pt>
                <c:pt idx="97">
                  <c:v>11.422499999999999</c:v>
                </c:pt>
                <c:pt idx="98">
                  <c:v>11.34</c:v>
                </c:pt>
                <c:pt idx="99">
                  <c:v>11.18</c:v>
                </c:pt>
                <c:pt idx="100">
                  <c:v>11.324999999999999</c:v>
                </c:pt>
                <c:pt idx="101">
                  <c:v>10.914999999999999</c:v>
                </c:pt>
                <c:pt idx="102">
                  <c:v>10.6275</c:v>
                </c:pt>
                <c:pt idx="103">
                  <c:v>10.657500000000001</c:v>
                </c:pt>
                <c:pt idx="104">
                  <c:v>10.914999999999999</c:v>
                </c:pt>
                <c:pt idx="105">
                  <c:v>11.2075</c:v>
                </c:pt>
                <c:pt idx="106">
                  <c:v>11.557499999999999</c:v>
                </c:pt>
                <c:pt idx="107">
                  <c:v>12.5075</c:v>
                </c:pt>
                <c:pt idx="108">
                  <c:v>11.99</c:v>
                </c:pt>
                <c:pt idx="109">
                  <c:v>11.3825</c:v>
                </c:pt>
                <c:pt idx="110">
                  <c:v>11.7325</c:v>
                </c:pt>
                <c:pt idx="111">
                  <c:v>11.2</c:v>
                </c:pt>
                <c:pt idx="112">
                  <c:v>11.275</c:v>
                </c:pt>
                <c:pt idx="113">
                  <c:v>11.1525</c:v>
                </c:pt>
                <c:pt idx="114">
                  <c:v>10.9825</c:v>
                </c:pt>
                <c:pt idx="115">
                  <c:v>10.8675</c:v>
                </c:pt>
                <c:pt idx="116">
                  <c:v>10.9125</c:v>
                </c:pt>
                <c:pt idx="117">
                  <c:v>10.89</c:v>
                </c:pt>
                <c:pt idx="118">
                  <c:v>11.0525</c:v>
                </c:pt>
                <c:pt idx="119">
                  <c:v>11.2475</c:v>
                </c:pt>
                <c:pt idx="120">
                  <c:v>11.172499999999999</c:v>
                </c:pt>
                <c:pt idx="121">
                  <c:v>11.4575</c:v>
                </c:pt>
                <c:pt idx="122">
                  <c:v>11.49</c:v>
                </c:pt>
                <c:pt idx="123">
                  <c:v>11.255000000000001</c:v>
                </c:pt>
                <c:pt idx="124">
                  <c:v>11.315</c:v>
                </c:pt>
                <c:pt idx="125">
                  <c:v>11.085000000000001</c:v>
                </c:pt>
                <c:pt idx="126">
                  <c:v>11.3125</c:v>
                </c:pt>
                <c:pt idx="127">
                  <c:v>10.9125</c:v>
                </c:pt>
                <c:pt idx="128">
                  <c:v>11.17</c:v>
                </c:pt>
                <c:pt idx="129">
                  <c:v>11.217499999999999</c:v>
                </c:pt>
                <c:pt idx="130">
                  <c:v>11.137499999999999</c:v>
                </c:pt>
                <c:pt idx="131">
                  <c:v>11.9</c:v>
                </c:pt>
                <c:pt idx="132">
                  <c:v>11.907500000000001</c:v>
                </c:pt>
                <c:pt idx="133">
                  <c:v>11.942500000000001</c:v>
                </c:pt>
                <c:pt idx="134">
                  <c:v>11.6425</c:v>
                </c:pt>
                <c:pt idx="135">
                  <c:v>11.39</c:v>
                </c:pt>
                <c:pt idx="136">
                  <c:v>11.895</c:v>
                </c:pt>
                <c:pt idx="137">
                  <c:v>12.77</c:v>
                </c:pt>
                <c:pt idx="138">
                  <c:v>13.452500000000001</c:v>
                </c:pt>
                <c:pt idx="139">
                  <c:v>13.8025</c:v>
                </c:pt>
                <c:pt idx="140">
                  <c:v>15.195</c:v>
                </c:pt>
                <c:pt idx="141">
                  <c:v>14.3825</c:v>
                </c:pt>
                <c:pt idx="142">
                  <c:v>14.237500000000001</c:v>
                </c:pt>
                <c:pt idx="143">
                  <c:v>14.34</c:v>
                </c:pt>
                <c:pt idx="144">
                  <c:v>14.57</c:v>
                </c:pt>
                <c:pt idx="145">
                  <c:v>14.815</c:v>
                </c:pt>
                <c:pt idx="146">
                  <c:v>14.105</c:v>
                </c:pt>
                <c:pt idx="147">
                  <c:v>13.182499999999999</c:v>
                </c:pt>
                <c:pt idx="148">
                  <c:v>12.5725</c:v>
                </c:pt>
                <c:pt idx="149">
                  <c:v>12.64</c:v>
                </c:pt>
                <c:pt idx="150">
                  <c:v>13.5425</c:v>
                </c:pt>
                <c:pt idx="151">
                  <c:v>12.887499999999999</c:v>
                </c:pt>
                <c:pt idx="152">
                  <c:v>11.952500000000001</c:v>
                </c:pt>
                <c:pt idx="153">
                  <c:v>11.675000000000001</c:v>
                </c:pt>
                <c:pt idx="154">
                  <c:v>13.164999999999999</c:v>
                </c:pt>
                <c:pt idx="155">
                  <c:v>12.887499999999999</c:v>
                </c:pt>
                <c:pt idx="156">
                  <c:v>13.12</c:v>
                </c:pt>
                <c:pt idx="157">
                  <c:v>13.0075</c:v>
                </c:pt>
                <c:pt idx="158">
                  <c:v>12.9625</c:v>
                </c:pt>
                <c:pt idx="159">
                  <c:v>12.36</c:v>
                </c:pt>
                <c:pt idx="160">
                  <c:v>11.7575</c:v>
                </c:pt>
                <c:pt idx="161">
                  <c:v>11.755000000000001</c:v>
                </c:pt>
                <c:pt idx="162">
                  <c:v>11.47</c:v>
                </c:pt>
                <c:pt idx="163">
                  <c:v>11.6775</c:v>
                </c:pt>
                <c:pt idx="164">
                  <c:v>11.442500000000001</c:v>
                </c:pt>
                <c:pt idx="165">
                  <c:v>11.465</c:v>
                </c:pt>
                <c:pt idx="166">
                  <c:v>11.6325</c:v>
                </c:pt>
                <c:pt idx="167">
                  <c:v>11.6325</c:v>
                </c:pt>
                <c:pt idx="168">
                  <c:v>12.81</c:v>
                </c:pt>
                <c:pt idx="169">
                  <c:v>13.34</c:v>
                </c:pt>
                <c:pt idx="170">
                  <c:v>12.9275</c:v>
                </c:pt>
                <c:pt idx="171">
                  <c:v>13.862500000000001</c:v>
                </c:pt>
                <c:pt idx="172">
                  <c:v>13.172499999999999</c:v>
                </c:pt>
                <c:pt idx="173">
                  <c:v>12.484999999999999</c:v>
                </c:pt>
                <c:pt idx="174">
                  <c:v>12.46</c:v>
                </c:pt>
                <c:pt idx="175">
                  <c:v>11.8</c:v>
                </c:pt>
                <c:pt idx="176">
                  <c:v>11.71</c:v>
                </c:pt>
                <c:pt idx="177">
                  <c:v>11.1175</c:v>
                </c:pt>
                <c:pt idx="178">
                  <c:v>11.3925</c:v>
                </c:pt>
                <c:pt idx="179">
                  <c:v>11.112500000000001</c:v>
                </c:pt>
                <c:pt idx="180">
                  <c:v>11.73</c:v>
                </c:pt>
                <c:pt idx="181">
                  <c:v>11.0425</c:v>
                </c:pt>
                <c:pt idx="182">
                  <c:v>11.262499999999999</c:v>
                </c:pt>
                <c:pt idx="183">
                  <c:v>11.31</c:v>
                </c:pt>
                <c:pt idx="184">
                  <c:v>11.61</c:v>
                </c:pt>
                <c:pt idx="185">
                  <c:v>11.54</c:v>
                </c:pt>
                <c:pt idx="186">
                  <c:v>12.395</c:v>
                </c:pt>
                <c:pt idx="187">
                  <c:v>12.324999999999999</c:v>
                </c:pt>
                <c:pt idx="188">
                  <c:v>11.59</c:v>
                </c:pt>
                <c:pt idx="189">
                  <c:v>11.76</c:v>
                </c:pt>
                <c:pt idx="190">
                  <c:v>11.6175</c:v>
                </c:pt>
                <c:pt idx="191">
                  <c:v>11.475</c:v>
                </c:pt>
                <c:pt idx="192">
                  <c:v>12.112500000000001</c:v>
                </c:pt>
                <c:pt idx="193">
                  <c:v>12.44</c:v>
                </c:pt>
                <c:pt idx="194">
                  <c:v>12.137499999999999</c:v>
                </c:pt>
                <c:pt idx="195">
                  <c:v>12.005000000000001</c:v>
                </c:pt>
                <c:pt idx="196">
                  <c:v>11.91</c:v>
                </c:pt>
                <c:pt idx="197">
                  <c:v>13.022500000000001</c:v>
                </c:pt>
                <c:pt idx="198">
                  <c:v>13.237500000000001</c:v>
                </c:pt>
                <c:pt idx="199">
                  <c:v>13.61</c:v>
                </c:pt>
                <c:pt idx="200">
                  <c:v>13.2675</c:v>
                </c:pt>
                <c:pt idx="201">
                  <c:v>13.475</c:v>
                </c:pt>
                <c:pt idx="202">
                  <c:v>14.045</c:v>
                </c:pt>
                <c:pt idx="203">
                  <c:v>14.164999999999999</c:v>
                </c:pt>
                <c:pt idx="204">
                  <c:v>14.265000000000001</c:v>
                </c:pt>
                <c:pt idx="205">
                  <c:v>13.4625</c:v>
                </c:pt>
                <c:pt idx="206">
                  <c:v>13.7125</c:v>
                </c:pt>
                <c:pt idx="207">
                  <c:v>13.432499999999999</c:v>
                </c:pt>
                <c:pt idx="208">
                  <c:v>13.715</c:v>
                </c:pt>
                <c:pt idx="209">
                  <c:v>14.0375</c:v>
                </c:pt>
                <c:pt idx="210">
                  <c:v>13.865</c:v>
                </c:pt>
                <c:pt idx="211">
                  <c:v>13.512499999999999</c:v>
                </c:pt>
                <c:pt idx="212">
                  <c:v>13.03</c:v>
                </c:pt>
                <c:pt idx="213">
                  <c:v>13.147500000000001</c:v>
                </c:pt>
                <c:pt idx="214">
                  <c:v>13.06</c:v>
                </c:pt>
                <c:pt idx="215">
                  <c:v>13.55</c:v>
                </c:pt>
                <c:pt idx="216">
                  <c:v>14.795</c:v>
                </c:pt>
                <c:pt idx="217">
                  <c:v>14.855</c:v>
                </c:pt>
                <c:pt idx="218">
                  <c:v>15.0075</c:v>
                </c:pt>
                <c:pt idx="219">
                  <c:v>15.0875</c:v>
                </c:pt>
                <c:pt idx="220">
                  <c:v>14.272500000000001</c:v>
                </c:pt>
                <c:pt idx="221">
                  <c:v>13.672499999999999</c:v>
                </c:pt>
                <c:pt idx="222">
                  <c:v>14.147500000000001</c:v>
                </c:pt>
                <c:pt idx="223">
                  <c:v>15.262499999999999</c:v>
                </c:pt>
                <c:pt idx="224">
                  <c:v>15.945</c:v>
                </c:pt>
                <c:pt idx="225">
                  <c:v>16.407499999999999</c:v>
                </c:pt>
                <c:pt idx="226">
                  <c:v>14.94</c:v>
                </c:pt>
                <c:pt idx="227">
                  <c:v>13.115</c:v>
                </c:pt>
                <c:pt idx="228">
                  <c:v>12.1875</c:v>
                </c:pt>
                <c:pt idx="229">
                  <c:v>12.185</c:v>
                </c:pt>
                <c:pt idx="230">
                  <c:v>12.085000000000001</c:v>
                </c:pt>
                <c:pt idx="231">
                  <c:v>11.5875</c:v>
                </c:pt>
                <c:pt idx="232">
                  <c:v>12.0525</c:v>
                </c:pt>
                <c:pt idx="233">
                  <c:v>12.4925</c:v>
                </c:pt>
                <c:pt idx="234">
                  <c:v>12.297499999999999</c:v>
                </c:pt>
                <c:pt idx="235">
                  <c:v>12.67</c:v>
                </c:pt>
                <c:pt idx="236">
                  <c:v>13.352499999999999</c:v>
                </c:pt>
                <c:pt idx="237">
                  <c:v>13.685</c:v>
                </c:pt>
                <c:pt idx="238">
                  <c:v>13.6225</c:v>
                </c:pt>
                <c:pt idx="239">
                  <c:v>13.414999999999999</c:v>
                </c:pt>
                <c:pt idx="240">
                  <c:v>13.112500000000001</c:v>
                </c:pt>
                <c:pt idx="241">
                  <c:v>13.734999999999999</c:v>
                </c:pt>
                <c:pt idx="242">
                  <c:v>13.8475</c:v>
                </c:pt>
                <c:pt idx="243">
                  <c:v>14.035</c:v>
                </c:pt>
                <c:pt idx="244">
                  <c:v>14.012499999999999</c:v>
                </c:pt>
                <c:pt idx="245">
                  <c:v>13.7325</c:v>
                </c:pt>
                <c:pt idx="246">
                  <c:v>14.305</c:v>
                </c:pt>
                <c:pt idx="247">
                  <c:v>14.085000000000001</c:v>
                </c:pt>
                <c:pt idx="248">
                  <c:v>13.86</c:v>
                </c:pt>
                <c:pt idx="249">
                  <c:v>13.96</c:v>
                </c:pt>
                <c:pt idx="250">
                  <c:v>13.9825</c:v>
                </c:pt>
                <c:pt idx="251">
                  <c:v>15.3925</c:v>
                </c:pt>
                <c:pt idx="252">
                  <c:v>16.225000000000001</c:v>
                </c:pt>
                <c:pt idx="253">
                  <c:v>18.04</c:v>
                </c:pt>
                <c:pt idx="254">
                  <c:v>17.5075</c:v>
                </c:pt>
                <c:pt idx="255">
                  <c:v>17.887499999999999</c:v>
                </c:pt>
                <c:pt idx="256">
                  <c:v>16.414999999999999</c:v>
                </c:pt>
                <c:pt idx="257">
                  <c:v>15.93</c:v>
                </c:pt>
                <c:pt idx="258">
                  <c:v>14.1075</c:v>
                </c:pt>
                <c:pt idx="259">
                  <c:v>15.25</c:v>
                </c:pt>
                <c:pt idx="260">
                  <c:v>16.052499999999998</c:v>
                </c:pt>
                <c:pt idx="261">
                  <c:v>20.015000000000001</c:v>
                </c:pt>
                <c:pt idx="262">
                  <c:v>19.465</c:v>
                </c:pt>
                <c:pt idx="263">
                  <c:v>17.772500000000001</c:v>
                </c:pt>
                <c:pt idx="264">
                  <c:v>19.23</c:v>
                </c:pt>
                <c:pt idx="265">
                  <c:v>17.8825</c:v>
                </c:pt>
                <c:pt idx="266">
                  <c:v>17.184999999999999</c:v>
                </c:pt>
                <c:pt idx="267">
                  <c:v>16.315000000000001</c:v>
                </c:pt>
                <c:pt idx="268">
                  <c:v>16.377500000000001</c:v>
                </c:pt>
                <c:pt idx="269">
                  <c:v>16.6675</c:v>
                </c:pt>
                <c:pt idx="270">
                  <c:v>16.8675</c:v>
                </c:pt>
                <c:pt idx="271">
                  <c:v>15.92</c:v>
                </c:pt>
                <c:pt idx="272">
                  <c:v>15.7575</c:v>
                </c:pt>
                <c:pt idx="273">
                  <c:v>15.3475</c:v>
                </c:pt>
                <c:pt idx="274">
                  <c:v>15.185</c:v>
                </c:pt>
                <c:pt idx="275">
                  <c:v>16.34</c:v>
                </c:pt>
                <c:pt idx="276">
                  <c:v>14.797499999999999</c:v>
                </c:pt>
                <c:pt idx="277">
                  <c:v>14.7475</c:v>
                </c:pt>
                <c:pt idx="278">
                  <c:v>14.8675</c:v>
                </c:pt>
                <c:pt idx="279">
                  <c:v>14.4975</c:v>
                </c:pt>
                <c:pt idx="280">
                  <c:v>14.72</c:v>
                </c:pt>
                <c:pt idx="281">
                  <c:v>14.56</c:v>
                </c:pt>
                <c:pt idx="282">
                  <c:v>14.14</c:v>
                </c:pt>
                <c:pt idx="283">
                  <c:v>14.26</c:v>
                </c:pt>
                <c:pt idx="284">
                  <c:v>14.0425</c:v>
                </c:pt>
                <c:pt idx="285">
                  <c:v>14.11</c:v>
                </c:pt>
                <c:pt idx="286">
                  <c:v>13.7475</c:v>
                </c:pt>
                <c:pt idx="287">
                  <c:v>12.9375</c:v>
                </c:pt>
                <c:pt idx="288">
                  <c:v>13.145</c:v>
                </c:pt>
                <c:pt idx="289">
                  <c:v>11.895</c:v>
                </c:pt>
                <c:pt idx="290">
                  <c:v>12.395</c:v>
                </c:pt>
                <c:pt idx="291">
                  <c:v>12.0375</c:v>
                </c:pt>
                <c:pt idx="292">
                  <c:v>12.0175</c:v>
                </c:pt>
                <c:pt idx="293">
                  <c:v>12.362500000000001</c:v>
                </c:pt>
                <c:pt idx="294">
                  <c:v>12.84</c:v>
                </c:pt>
                <c:pt idx="295">
                  <c:v>12.984999999999999</c:v>
                </c:pt>
                <c:pt idx="296">
                  <c:v>13.25</c:v>
                </c:pt>
                <c:pt idx="297">
                  <c:v>13.76</c:v>
                </c:pt>
                <c:pt idx="298">
                  <c:v>14.055</c:v>
                </c:pt>
                <c:pt idx="299">
                  <c:v>14.272500000000001</c:v>
                </c:pt>
                <c:pt idx="300">
                  <c:v>14.425000000000001</c:v>
                </c:pt>
                <c:pt idx="301">
                  <c:v>13.977499999999999</c:v>
                </c:pt>
                <c:pt idx="302">
                  <c:v>14.244999999999999</c:v>
                </c:pt>
                <c:pt idx="303">
                  <c:v>13.164999999999999</c:v>
                </c:pt>
                <c:pt idx="304">
                  <c:v>13.435</c:v>
                </c:pt>
                <c:pt idx="305">
                  <c:v>13.407500000000001</c:v>
                </c:pt>
                <c:pt idx="306">
                  <c:v>14.15</c:v>
                </c:pt>
                <c:pt idx="307">
                  <c:v>14.41</c:v>
                </c:pt>
                <c:pt idx="308">
                  <c:v>13.602499999999999</c:v>
                </c:pt>
                <c:pt idx="309">
                  <c:v>14.157500000000001</c:v>
                </c:pt>
                <c:pt idx="310">
                  <c:v>13.145</c:v>
                </c:pt>
                <c:pt idx="311">
                  <c:v>12.645</c:v>
                </c:pt>
                <c:pt idx="312">
                  <c:v>13.055</c:v>
                </c:pt>
                <c:pt idx="313">
                  <c:v>13.07</c:v>
                </c:pt>
                <c:pt idx="314">
                  <c:v>13.41</c:v>
                </c:pt>
                <c:pt idx="315">
                  <c:v>13.2225</c:v>
                </c:pt>
                <c:pt idx="316">
                  <c:v>13.57</c:v>
                </c:pt>
                <c:pt idx="317">
                  <c:v>13.8825</c:v>
                </c:pt>
                <c:pt idx="318">
                  <c:v>13.315</c:v>
                </c:pt>
                <c:pt idx="319">
                  <c:v>12.55</c:v>
                </c:pt>
                <c:pt idx="320">
                  <c:v>12.7775</c:v>
                </c:pt>
                <c:pt idx="321">
                  <c:v>12.6975</c:v>
                </c:pt>
                <c:pt idx="322">
                  <c:v>13.18</c:v>
                </c:pt>
                <c:pt idx="323">
                  <c:v>12.73</c:v>
                </c:pt>
                <c:pt idx="324">
                  <c:v>12.635</c:v>
                </c:pt>
                <c:pt idx="325">
                  <c:v>12.095000000000001</c:v>
                </c:pt>
                <c:pt idx="326">
                  <c:v>12.07</c:v>
                </c:pt>
                <c:pt idx="327">
                  <c:v>12.38</c:v>
                </c:pt>
                <c:pt idx="328">
                  <c:v>12.92</c:v>
                </c:pt>
                <c:pt idx="329">
                  <c:v>12.172499999999999</c:v>
                </c:pt>
                <c:pt idx="330">
                  <c:v>12.4475</c:v>
                </c:pt>
                <c:pt idx="331">
                  <c:v>12.022500000000001</c:v>
                </c:pt>
                <c:pt idx="332">
                  <c:v>12.5825</c:v>
                </c:pt>
                <c:pt idx="333">
                  <c:v>12.797499999999999</c:v>
                </c:pt>
                <c:pt idx="334">
                  <c:v>13.51</c:v>
                </c:pt>
                <c:pt idx="335">
                  <c:v>13.9475</c:v>
                </c:pt>
                <c:pt idx="336">
                  <c:v>12.9375</c:v>
                </c:pt>
                <c:pt idx="337">
                  <c:v>13.37</c:v>
                </c:pt>
                <c:pt idx="338">
                  <c:v>13</c:v>
                </c:pt>
                <c:pt idx="339">
                  <c:v>12.657500000000001</c:v>
                </c:pt>
                <c:pt idx="340">
                  <c:v>12.574999999999999</c:v>
                </c:pt>
                <c:pt idx="341">
                  <c:v>12.442500000000001</c:v>
                </c:pt>
                <c:pt idx="342">
                  <c:v>12.39</c:v>
                </c:pt>
                <c:pt idx="343">
                  <c:v>12.395</c:v>
                </c:pt>
                <c:pt idx="344">
                  <c:v>12.775</c:v>
                </c:pt>
                <c:pt idx="345">
                  <c:v>12.505000000000001</c:v>
                </c:pt>
                <c:pt idx="346">
                  <c:v>12.3025</c:v>
                </c:pt>
                <c:pt idx="347">
                  <c:v>12.9475</c:v>
                </c:pt>
                <c:pt idx="348">
                  <c:v>12.824999999999999</c:v>
                </c:pt>
                <c:pt idx="349">
                  <c:v>13.682499999999999</c:v>
                </c:pt>
                <c:pt idx="350">
                  <c:v>13.592499999999999</c:v>
                </c:pt>
                <c:pt idx="351">
                  <c:v>13.535</c:v>
                </c:pt>
                <c:pt idx="352">
                  <c:v>13.005000000000001</c:v>
                </c:pt>
                <c:pt idx="353">
                  <c:v>12.467499999999999</c:v>
                </c:pt>
                <c:pt idx="354">
                  <c:v>12.2075</c:v>
                </c:pt>
                <c:pt idx="355">
                  <c:v>12.0275</c:v>
                </c:pt>
                <c:pt idx="356">
                  <c:v>12.31</c:v>
                </c:pt>
                <c:pt idx="357">
                  <c:v>12.585000000000001</c:v>
                </c:pt>
                <c:pt idx="358">
                  <c:v>12.48</c:v>
                </c:pt>
                <c:pt idx="359">
                  <c:v>12.53</c:v>
                </c:pt>
                <c:pt idx="360">
                  <c:v>12.555</c:v>
                </c:pt>
                <c:pt idx="361">
                  <c:v>12.077500000000001</c:v>
                </c:pt>
                <c:pt idx="362">
                  <c:v>12.5625</c:v>
                </c:pt>
                <c:pt idx="363">
                  <c:v>12.577500000000001</c:v>
                </c:pt>
                <c:pt idx="364">
                  <c:v>12.54</c:v>
                </c:pt>
                <c:pt idx="365">
                  <c:v>12.6775</c:v>
                </c:pt>
                <c:pt idx="366">
                  <c:v>12.85</c:v>
                </c:pt>
                <c:pt idx="367">
                  <c:v>13.4</c:v>
                </c:pt>
                <c:pt idx="368">
                  <c:v>13.282500000000001</c:v>
                </c:pt>
                <c:pt idx="369">
                  <c:v>13.645</c:v>
                </c:pt>
                <c:pt idx="370">
                  <c:v>13.16</c:v>
                </c:pt>
                <c:pt idx="371">
                  <c:v>13.032500000000001</c:v>
                </c:pt>
                <c:pt idx="372">
                  <c:v>12.9025</c:v>
                </c:pt>
                <c:pt idx="373">
                  <c:v>12.7575</c:v>
                </c:pt>
                <c:pt idx="374">
                  <c:v>12.407500000000001</c:v>
                </c:pt>
                <c:pt idx="375">
                  <c:v>12.237500000000001</c:v>
                </c:pt>
                <c:pt idx="376">
                  <c:v>12.425000000000001</c:v>
                </c:pt>
                <c:pt idx="377">
                  <c:v>12.435</c:v>
                </c:pt>
                <c:pt idx="378">
                  <c:v>12.4125</c:v>
                </c:pt>
                <c:pt idx="379">
                  <c:v>12.5975</c:v>
                </c:pt>
                <c:pt idx="380">
                  <c:v>13.3925</c:v>
                </c:pt>
                <c:pt idx="381">
                  <c:v>13.782500000000001</c:v>
                </c:pt>
                <c:pt idx="382">
                  <c:v>13.65</c:v>
                </c:pt>
                <c:pt idx="383">
                  <c:v>13.7225</c:v>
                </c:pt>
                <c:pt idx="384">
                  <c:v>13.89</c:v>
                </c:pt>
                <c:pt idx="385">
                  <c:v>15.202500000000001</c:v>
                </c:pt>
                <c:pt idx="386">
                  <c:v>15.33</c:v>
                </c:pt>
                <c:pt idx="387">
                  <c:v>14.25</c:v>
                </c:pt>
                <c:pt idx="388">
                  <c:v>13.842499999999999</c:v>
                </c:pt>
                <c:pt idx="389">
                  <c:v>14.494999999999999</c:v>
                </c:pt>
                <c:pt idx="390">
                  <c:v>14.414999999999999</c:v>
                </c:pt>
                <c:pt idx="391">
                  <c:v>14.005000000000001</c:v>
                </c:pt>
                <c:pt idx="392">
                  <c:v>15.535</c:v>
                </c:pt>
                <c:pt idx="393">
                  <c:v>17.427499999999998</c:v>
                </c:pt>
                <c:pt idx="394">
                  <c:v>16.682500000000001</c:v>
                </c:pt>
                <c:pt idx="395">
                  <c:v>17.087499999999999</c:v>
                </c:pt>
                <c:pt idx="396">
                  <c:v>16.922499999999999</c:v>
                </c:pt>
                <c:pt idx="397">
                  <c:v>16.995000000000001</c:v>
                </c:pt>
                <c:pt idx="398">
                  <c:v>16.835000000000001</c:v>
                </c:pt>
                <c:pt idx="399">
                  <c:v>18.1175</c:v>
                </c:pt>
                <c:pt idx="400">
                  <c:v>18.914999999999999</c:v>
                </c:pt>
                <c:pt idx="401">
                  <c:v>19.732500000000002</c:v>
                </c:pt>
                <c:pt idx="402">
                  <c:v>20.147500000000001</c:v>
                </c:pt>
                <c:pt idx="403">
                  <c:v>19.754999999999999</c:v>
                </c:pt>
                <c:pt idx="404">
                  <c:v>17.907499999999999</c:v>
                </c:pt>
                <c:pt idx="405">
                  <c:v>20.547499999999999</c:v>
                </c:pt>
                <c:pt idx="406">
                  <c:v>18.627500000000001</c:v>
                </c:pt>
                <c:pt idx="407">
                  <c:v>18.885000000000002</c:v>
                </c:pt>
                <c:pt idx="408">
                  <c:v>17.372499999999999</c:v>
                </c:pt>
                <c:pt idx="409">
                  <c:v>17.98</c:v>
                </c:pt>
                <c:pt idx="410">
                  <c:v>19.787500000000001</c:v>
                </c:pt>
                <c:pt idx="411">
                  <c:v>21.357500000000002</c:v>
                </c:pt>
                <c:pt idx="412">
                  <c:v>19.037500000000001</c:v>
                </c:pt>
                <c:pt idx="413">
                  <c:v>18.88</c:v>
                </c:pt>
                <c:pt idx="414">
                  <c:v>18.962499999999999</c:v>
                </c:pt>
                <c:pt idx="415">
                  <c:v>19.232500000000002</c:v>
                </c:pt>
                <c:pt idx="416">
                  <c:v>19.824999999999999</c:v>
                </c:pt>
                <c:pt idx="417">
                  <c:v>20.502500000000001</c:v>
                </c:pt>
                <c:pt idx="418">
                  <c:v>19.797499999999999</c:v>
                </c:pt>
                <c:pt idx="419">
                  <c:v>19.192499999999999</c:v>
                </c:pt>
                <c:pt idx="420">
                  <c:v>18.23</c:v>
                </c:pt>
                <c:pt idx="421">
                  <c:v>19.482500000000002</c:v>
                </c:pt>
                <c:pt idx="422">
                  <c:v>18.504999999999999</c:v>
                </c:pt>
                <c:pt idx="423">
                  <c:v>17.877500000000001</c:v>
                </c:pt>
                <c:pt idx="424">
                  <c:v>17.765000000000001</c:v>
                </c:pt>
                <c:pt idx="425">
                  <c:v>19.3675</c:v>
                </c:pt>
                <c:pt idx="426">
                  <c:v>18.695</c:v>
                </c:pt>
                <c:pt idx="427">
                  <c:v>18.824999999999999</c:v>
                </c:pt>
                <c:pt idx="428">
                  <c:v>18.454999999999998</c:v>
                </c:pt>
                <c:pt idx="429">
                  <c:v>18.350000000000001</c:v>
                </c:pt>
                <c:pt idx="430">
                  <c:v>19.254999999999999</c:v>
                </c:pt>
                <c:pt idx="431">
                  <c:v>19.327500000000001</c:v>
                </c:pt>
                <c:pt idx="432">
                  <c:v>19.555</c:v>
                </c:pt>
                <c:pt idx="433">
                  <c:v>19.16</c:v>
                </c:pt>
                <c:pt idx="434">
                  <c:v>20.4025</c:v>
                </c:pt>
                <c:pt idx="435">
                  <c:v>18.315000000000001</c:v>
                </c:pt>
                <c:pt idx="436">
                  <c:v>17.96</c:v>
                </c:pt>
                <c:pt idx="437">
                  <c:v>18.697500000000002</c:v>
                </c:pt>
                <c:pt idx="438">
                  <c:v>19.162500000000001</c:v>
                </c:pt>
                <c:pt idx="439">
                  <c:v>18.2225</c:v>
                </c:pt>
                <c:pt idx="440">
                  <c:v>18.107500000000002</c:v>
                </c:pt>
                <c:pt idx="441">
                  <c:v>18.39</c:v>
                </c:pt>
                <c:pt idx="442">
                  <c:v>19.305</c:v>
                </c:pt>
                <c:pt idx="443">
                  <c:v>18.59</c:v>
                </c:pt>
                <c:pt idx="444">
                  <c:v>20.4375</c:v>
                </c:pt>
                <c:pt idx="445">
                  <c:v>17.945</c:v>
                </c:pt>
                <c:pt idx="446">
                  <c:v>15.81</c:v>
                </c:pt>
                <c:pt idx="447">
                  <c:v>15.55</c:v>
                </c:pt>
                <c:pt idx="448">
                  <c:v>15.157500000000001</c:v>
                </c:pt>
                <c:pt idx="449">
                  <c:v>14.54</c:v>
                </c:pt>
                <c:pt idx="450">
                  <c:v>14.577500000000001</c:v>
                </c:pt>
                <c:pt idx="451">
                  <c:v>14.66</c:v>
                </c:pt>
                <c:pt idx="452">
                  <c:v>14.3325</c:v>
                </c:pt>
                <c:pt idx="453">
                  <c:v>15.9925</c:v>
                </c:pt>
                <c:pt idx="454">
                  <c:v>15.75</c:v>
                </c:pt>
                <c:pt idx="455">
                  <c:v>15.92</c:v>
                </c:pt>
                <c:pt idx="456">
                  <c:v>16.072500000000002</c:v>
                </c:pt>
                <c:pt idx="457">
                  <c:v>15.27</c:v>
                </c:pt>
                <c:pt idx="458">
                  <c:v>16</c:v>
                </c:pt>
                <c:pt idx="459">
                  <c:v>15.324999999999999</c:v>
                </c:pt>
                <c:pt idx="460">
                  <c:v>16.387499999999999</c:v>
                </c:pt>
                <c:pt idx="461">
                  <c:v>16.79</c:v>
                </c:pt>
                <c:pt idx="462">
                  <c:v>16.162500000000001</c:v>
                </c:pt>
                <c:pt idx="463">
                  <c:v>16.302499999999998</c:v>
                </c:pt>
                <c:pt idx="464">
                  <c:v>15.7</c:v>
                </c:pt>
                <c:pt idx="465">
                  <c:v>15.27</c:v>
                </c:pt>
                <c:pt idx="466">
                  <c:v>15.345000000000001</c:v>
                </c:pt>
                <c:pt idx="467">
                  <c:v>15.352499999999999</c:v>
                </c:pt>
                <c:pt idx="468">
                  <c:v>16.157499999999999</c:v>
                </c:pt>
                <c:pt idx="469">
                  <c:v>15.5825</c:v>
                </c:pt>
                <c:pt idx="470">
                  <c:v>16.077500000000001</c:v>
                </c:pt>
                <c:pt idx="471">
                  <c:v>16.2425</c:v>
                </c:pt>
                <c:pt idx="472">
                  <c:v>16.6175</c:v>
                </c:pt>
                <c:pt idx="473">
                  <c:v>18.147500000000001</c:v>
                </c:pt>
                <c:pt idx="474">
                  <c:v>17.984999999999999</c:v>
                </c:pt>
                <c:pt idx="475">
                  <c:v>18.085000000000001</c:v>
                </c:pt>
                <c:pt idx="476">
                  <c:v>17.434999999999999</c:v>
                </c:pt>
                <c:pt idx="477">
                  <c:v>17.690000000000001</c:v>
                </c:pt>
                <c:pt idx="478">
                  <c:v>18.897500000000001</c:v>
                </c:pt>
                <c:pt idx="479">
                  <c:v>18.427499999999998</c:v>
                </c:pt>
                <c:pt idx="480">
                  <c:v>17.850000000000001</c:v>
                </c:pt>
                <c:pt idx="481">
                  <c:v>17.122499999999999</c:v>
                </c:pt>
                <c:pt idx="482">
                  <c:v>15.72</c:v>
                </c:pt>
                <c:pt idx="483">
                  <c:v>15.7225</c:v>
                </c:pt>
                <c:pt idx="484">
                  <c:v>15.78</c:v>
                </c:pt>
                <c:pt idx="485">
                  <c:v>15.63</c:v>
                </c:pt>
                <c:pt idx="486">
                  <c:v>15.435</c:v>
                </c:pt>
                <c:pt idx="487">
                  <c:v>15.567500000000001</c:v>
                </c:pt>
                <c:pt idx="488">
                  <c:v>15.84</c:v>
                </c:pt>
                <c:pt idx="489">
                  <c:v>15.75</c:v>
                </c:pt>
                <c:pt idx="490">
                  <c:v>15.73</c:v>
                </c:pt>
                <c:pt idx="491">
                  <c:v>15.772500000000001</c:v>
                </c:pt>
                <c:pt idx="492">
                  <c:v>16.46</c:v>
                </c:pt>
                <c:pt idx="493">
                  <c:v>18</c:v>
                </c:pt>
                <c:pt idx="494">
                  <c:v>18.467500000000001</c:v>
                </c:pt>
                <c:pt idx="495">
                  <c:v>17.055</c:v>
                </c:pt>
                <c:pt idx="496">
                  <c:v>16.052499999999998</c:v>
                </c:pt>
                <c:pt idx="497">
                  <c:v>15.45</c:v>
                </c:pt>
                <c:pt idx="498">
                  <c:v>15.3575</c:v>
                </c:pt>
                <c:pt idx="499">
                  <c:v>17.114999999999998</c:v>
                </c:pt>
                <c:pt idx="500">
                  <c:v>18.897500000000001</c:v>
                </c:pt>
                <c:pt idx="501">
                  <c:v>18.2775</c:v>
                </c:pt>
                <c:pt idx="502">
                  <c:v>16.274999999999999</c:v>
                </c:pt>
                <c:pt idx="503">
                  <c:v>15.657500000000001</c:v>
                </c:pt>
                <c:pt idx="504">
                  <c:v>15.61</c:v>
                </c:pt>
                <c:pt idx="505">
                  <c:v>15.2925</c:v>
                </c:pt>
                <c:pt idx="506">
                  <c:v>14.94</c:v>
                </c:pt>
                <c:pt idx="507">
                  <c:v>14.895</c:v>
                </c:pt>
                <c:pt idx="508">
                  <c:v>15.0975</c:v>
                </c:pt>
                <c:pt idx="509">
                  <c:v>15.2775</c:v>
                </c:pt>
                <c:pt idx="510">
                  <c:v>15.15</c:v>
                </c:pt>
                <c:pt idx="511">
                  <c:v>15.865</c:v>
                </c:pt>
                <c:pt idx="512">
                  <c:v>16.899999999999999</c:v>
                </c:pt>
                <c:pt idx="513">
                  <c:v>16.4925</c:v>
                </c:pt>
                <c:pt idx="514">
                  <c:v>16.032499999999999</c:v>
                </c:pt>
                <c:pt idx="515">
                  <c:v>16.274999999999999</c:v>
                </c:pt>
                <c:pt idx="516">
                  <c:v>16.672499999999999</c:v>
                </c:pt>
                <c:pt idx="517">
                  <c:v>16.484999999999999</c:v>
                </c:pt>
                <c:pt idx="518">
                  <c:v>17.047499999999999</c:v>
                </c:pt>
                <c:pt idx="519">
                  <c:v>16.6525</c:v>
                </c:pt>
                <c:pt idx="520">
                  <c:v>17.184999999999999</c:v>
                </c:pt>
                <c:pt idx="521">
                  <c:v>18.004999999999999</c:v>
                </c:pt>
                <c:pt idx="522">
                  <c:v>18.0825</c:v>
                </c:pt>
                <c:pt idx="523">
                  <c:v>18.782499999999999</c:v>
                </c:pt>
                <c:pt idx="524">
                  <c:v>18.649999999999999</c:v>
                </c:pt>
                <c:pt idx="525">
                  <c:v>18.392499999999998</c:v>
                </c:pt>
                <c:pt idx="526">
                  <c:v>20.1525</c:v>
                </c:pt>
                <c:pt idx="527">
                  <c:v>20.28</c:v>
                </c:pt>
                <c:pt idx="528">
                  <c:v>21.13</c:v>
                </c:pt>
                <c:pt idx="529">
                  <c:v>20.9575</c:v>
                </c:pt>
                <c:pt idx="530">
                  <c:v>20.997499999999999</c:v>
                </c:pt>
                <c:pt idx="531">
                  <c:v>21.387499999999999</c:v>
                </c:pt>
                <c:pt idx="532">
                  <c:v>21.692499999999999</c:v>
                </c:pt>
                <c:pt idx="533">
                  <c:v>22.734999999999999</c:v>
                </c:pt>
                <c:pt idx="534">
                  <c:v>24.05</c:v>
                </c:pt>
                <c:pt idx="535">
                  <c:v>24.645</c:v>
                </c:pt>
                <c:pt idx="536">
                  <c:v>23.712499999999999</c:v>
                </c:pt>
                <c:pt idx="537">
                  <c:v>23.232500000000002</c:v>
                </c:pt>
                <c:pt idx="538">
                  <c:v>21.717500000000001</c:v>
                </c:pt>
                <c:pt idx="539">
                  <c:v>21.827500000000001</c:v>
                </c:pt>
                <c:pt idx="540">
                  <c:v>22.982500000000002</c:v>
                </c:pt>
                <c:pt idx="541">
                  <c:v>24.032499999999999</c:v>
                </c:pt>
                <c:pt idx="542">
                  <c:v>26.432500000000001</c:v>
                </c:pt>
                <c:pt idx="543">
                  <c:v>26.477499999999999</c:v>
                </c:pt>
                <c:pt idx="544">
                  <c:v>26.364999999999998</c:v>
                </c:pt>
                <c:pt idx="545">
                  <c:v>25.484999999999999</c:v>
                </c:pt>
                <c:pt idx="546">
                  <c:v>26.335000000000001</c:v>
                </c:pt>
                <c:pt idx="547">
                  <c:v>27.3825</c:v>
                </c:pt>
                <c:pt idx="548">
                  <c:v>27.1325</c:v>
                </c:pt>
                <c:pt idx="549">
                  <c:v>28.657499999999999</c:v>
                </c:pt>
                <c:pt idx="550">
                  <c:v>28.37</c:v>
                </c:pt>
                <c:pt idx="551">
                  <c:v>28.074999999999999</c:v>
                </c:pt>
                <c:pt idx="552">
                  <c:v>23.675000000000001</c:v>
                </c:pt>
                <c:pt idx="553">
                  <c:v>25.6525</c:v>
                </c:pt>
                <c:pt idx="554">
                  <c:v>27.6325</c:v>
                </c:pt>
                <c:pt idx="555">
                  <c:v>19.405000000000001</c:v>
                </c:pt>
                <c:pt idx="556">
                  <c:v>16.467500000000001</c:v>
                </c:pt>
                <c:pt idx="557">
                  <c:v>16.190000000000001</c:v>
                </c:pt>
                <c:pt idx="558">
                  <c:v>15.922499999999999</c:v>
                </c:pt>
                <c:pt idx="559">
                  <c:v>16.407499999999999</c:v>
                </c:pt>
                <c:pt idx="560">
                  <c:v>15.61</c:v>
                </c:pt>
                <c:pt idx="561">
                  <c:v>16.067499999999999</c:v>
                </c:pt>
                <c:pt idx="562">
                  <c:v>15.967499999999999</c:v>
                </c:pt>
                <c:pt idx="563">
                  <c:v>15.6275</c:v>
                </c:pt>
                <c:pt idx="564">
                  <c:v>15.525</c:v>
                </c:pt>
                <c:pt idx="565">
                  <c:v>14.8575</c:v>
                </c:pt>
                <c:pt idx="566">
                  <c:v>14.975</c:v>
                </c:pt>
                <c:pt idx="567">
                  <c:v>14.49</c:v>
                </c:pt>
                <c:pt idx="568">
                  <c:v>14.1225</c:v>
                </c:pt>
                <c:pt idx="569">
                  <c:v>13.66</c:v>
                </c:pt>
                <c:pt idx="570">
                  <c:v>13.895</c:v>
                </c:pt>
                <c:pt idx="571">
                  <c:v>14.65</c:v>
                </c:pt>
                <c:pt idx="572">
                  <c:v>14.6</c:v>
                </c:pt>
                <c:pt idx="573">
                  <c:v>14.73</c:v>
                </c:pt>
                <c:pt idx="574">
                  <c:v>14</c:v>
                </c:pt>
                <c:pt idx="575">
                  <c:v>14.61</c:v>
                </c:pt>
                <c:pt idx="576">
                  <c:v>15.2225</c:v>
                </c:pt>
                <c:pt idx="577">
                  <c:v>15.01</c:v>
                </c:pt>
                <c:pt idx="578">
                  <c:v>14.75</c:v>
                </c:pt>
                <c:pt idx="579">
                  <c:v>14.645</c:v>
                </c:pt>
                <c:pt idx="580">
                  <c:v>14.952500000000001</c:v>
                </c:pt>
                <c:pt idx="581">
                  <c:v>14.602499999999999</c:v>
                </c:pt>
                <c:pt idx="582">
                  <c:v>14.25</c:v>
                </c:pt>
                <c:pt idx="583">
                  <c:v>13.695</c:v>
                </c:pt>
                <c:pt idx="584">
                  <c:v>13.53</c:v>
                </c:pt>
                <c:pt idx="585">
                  <c:v>13.065</c:v>
                </c:pt>
                <c:pt idx="586">
                  <c:v>13.852499999999999</c:v>
                </c:pt>
                <c:pt idx="587">
                  <c:v>13.6875</c:v>
                </c:pt>
                <c:pt idx="588">
                  <c:v>13.635</c:v>
                </c:pt>
                <c:pt idx="589">
                  <c:v>12.47</c:v>
                </c:pt>
                <c:pt idx="590">
                  <c:v>11.9975</c:v>
                </c:pt>
                <c:pt idx="591">
                  <c:v>12.02</c:v>
                </c:pt>
                <c:pt idx="592">
                  <c:v>11.56</c:v>
                </c:pt>
                <c:pt idx="593">
                  <c:v>11.8</c:v>
                </c:pt>
                <c:pt idx="594">
                  <c:v>11.75</c:v>
                </c:pt>
                <c:pt idx="595">
                  <c:v>12.515000000000001</c:v>
                </c:pt>
                <c:pt idx="596">
                  <c:v>13.01</c:v>
                </c:pt>
                <c:pt idx="597">
                  <c:v>13.4275</c:v>
                </c:pt>
                <c:pt idx="598">
                  <c:v>12.76</c:v>
                </c:pt>
                <c:pt idx="599">
                  <c:v>12.635</c:v>
                </c:pt>
                <c:pt idx="600">
                  <c:v>12.1325</c:v>
                </c:pt>
                <c:pt idx="601">
                  <c:v>13.0625</c:v>
                </c:pt>
                <c:pt idx="602">
                  <c:v>13.612500000000001</c:v>
                </c:pt>
                <c:pt idx="603">
                  <c:v>13.59</c:v>
                </c:pt>
                <c:pt idx="604">
                  <c:v>14.557499999999999</c:v>
                </c:pt>
                <c:pt idx="605">
                  <c:v>15.1875</c:v>
                </c:pt>
                <c:pt idx="606">
                  <c:v>16.585000000000001</c:v>
                </c:pt>
                <c:pt idx="607">
                  <c:v>16.12</c:v>
                </c:pt>
                <c:pt idx="608">
                  <c:v>16.739999999999998</c:v>
                </c:pt>
                <c:pt idx="609">
                  <c:v>16.092500000000001</c:v>
                </c:pt>
                <c:pt idx="610">
                  <c:v>15.845000000000001</c:v>
                </c:pt>
                <c:pt idx="611">
                  <c:v>17.7775</c:v>
                </c:pt>
                <c:pt idx="612">
                  <c:v>16.357500000000002</c:v>
                </c:pt>
                <c:pt idx="613">
                  <c:v>16.647500000000001</c:v>
                </c:pt>
                <c:pt idx="614">
                  <c:v>16.747499999999999</c:v>
                </c:pt>
                <c:pt idx="615">
                  <c:v>16.6325</c:v>
                </c:pt>
                <c:pt idx="616">
                  <c:v>17.022500000000001</c:v>
                </c:pt>
                <c:pt idx="617">
                  <c:v>17.852499999999999</c:v>
                </c:pt>
                <c:pt idx="618">
                  <c:v>17.3475</c:v>
                </c:pt>
                <c:pt idx="619">
                  <c:v>16.655000000000001</c:v>
                </c:pt>
                <c:pt idx="620">
                  <c:v>16.010000000000002</c:v>
                </c:pt>
                <c:pt idx="621">
                  <c:v>16.835000000000001</c:v>
                </c:pt>
                <c:pt idx="622">
                  <c:v>16.425000000000001</c:v>
                </c:pt>
                <c:pt idx="623">
                  <c:v>16.282499999999999</c:v>
                </c:pt>
                <c:pt idx="624">
                  <c:v>18.055</c:v>
                </c:pt>
                <c:pt idx="625">
                  <c:v>17.234999999999999</c:v>
                </c:pt>
                <c:pt idx="626">
                  <c:v>17.272500000000001</c:v>
                </c:pt>
                <c:pt idx="627">
                  <c:v>16.274999999999999</c:v>
                </c:pt>
                <c:pt idx="628">
                  <c:v>15.852499999999999</c:v>
                </c:pt>
                <c:pt idx="629">
                  <c:v>15.3725</c:v>
                </c:pt>
                <c:pt idx="630">
                  <c:v>14.9</c:v>
                </c:pt>
                <c:pt idx="631">
                  <c:v>14.12</c:v>
                </c:pt>
                <c:pt idx="632">
                  <c:v>14.952500000000001</c:v>
                </c:pt>
                <c:pt idx="633">
                  <c:v>16.017499999999998</c:v>
                </c:pt>
                <c:pt idx="634">
                  <c:v>15.352499999999999</c:v>
                </c:pt>
                <c:pt idx="635">
                  <c:v>15.55</c:v>
                </c:pt>
                <c:pt idx="636">
                  <c:v>15.4</c:v>
                </c:pt>
                <c:pt idx="637">
                  <c:v>16.7925</c:v>
                </c:pt>
                <c:pt idx="638">
                  <c:v>16.732500000000002</c:v>
                </c:pt>
                <c:pt idx="639">
                  <c:v>16.170000000000002</c:v>
                </c:pt>
                <c:pt idx="640">
                  <c:v>16.342500000000001</c:v>
                </c:pt>
                <c:pt idx="641">
                  <c:v>16.114999999999998</c:v>
                </c:pt>
                <c:pt idx="642">
                  <c:v>15.8725</c:v>
                </c:pt>
                <c:pt idx="643">
                  <c:v>16.7575</c:v>
                </c:pt>
                <c:pt idx="644">
                  <c:v>17.702500000000001</c:v>
                </c:pt>
                <c:pt idx="645">
                  <c:v>17.579999999999998</c:v>
                </c:pt>
                <c:pt idx="646">
                  <c:v>17.829999999999998</c:v>
                </c:pt>
                <c:pt idx="647">
                  <c:v>17.155000000000001</c:v>
                </c:pt>
                <c:pt idx="648">
                  <c:v>17.227499999999999</c:v>
                </c:pt>
                <c:pt idx="649">
                  <c:v>17.14</c:v>
                </c:pt>
                <c:pt idx="650">
                  <c:v>17.43</c:v>
                </c:pt>
                <c:pt idx="651">
                  <c:v>16.850000000000001</c:v>
                </c:pt>
                <c:pt idx="652">
                  <c:v>16.36</c:v>
                </c:pt>
                <c:pt idx="653">
                  <c:v>15.8775</c:v>
                </c:pt>
                <c:pt idx="654">
                  <c:v>15.9275</c:v>
                </c:pt>
                <c:pt idx="655">
                  <c:v>16.809999999999999</c:v>
                </c:pt>
                <c:pt idx="656">
                  <c:v>16.535</c:v>
                </c:pt>
                <c:pt idx="657">
                  <c:v>16.239999999999998</c:v>
                </c:pt>
                <c:pt idx="658">
                  <c:v>16.239999999999998</c:v>
                </c:pt>
                <c:pt idx="659">
                  <c:v>15.585000000000001</c:v>
                </c:pt>
                <c:pt idx="660">
                  <c:v>16.420000000000002</c:v>
                </c:pt>
                <c:pt idx="661">
                  <c:v>16.657499999999999</c:v>
                </c:pt>
                <c:pt idx="662">
                  <c:v>16.28</c:v>
                </c:pt>
                <c:pt idx="663">
                  <c:v>15.7325</c:v>
                </c:pt>
                <c:pt idx="664">
                  <c:v>15.925000000000001</c:v>
                </c:pt>
                <c:pt idx="665">
                  <c:v>15.9175</c:v>
                </c:pt>
                <c:pt idx="666">
                  <c:v>15.775</c:v>
                </c:pt>
                <c:pt idx="667">
                  <c:v>15.2075</c:v>
                </c:pt>
                <c:pt idx="668">
                  <c:v>15.855</c:v>
                </c:pt>
                <c:pt idx="669">
                  <c:v>16.25</c:v>
                </c:pt>
                <c:pt idx="670">
                  <c:v>16.462499999999999</c:v>
                </c:pt>
                <c:pt idx="671">
                  <c:v>15.65</c:v>
                </c:pt>
                <c:pt idx="672">
                  <c:v>15.03</c:v>
                </c:pt>
                <c:pt idx="673">
                  <c:v>15.755000000000001</c:v>
                </c:pt>
                <c:pt idx="674">
                  <c:v>15.4125</c:v>
                </c:pt>
                <c:pt idx="675">
                  <c:v>15.16</c:v>
                </c:pt>
                <c:pt idx="676">
                  <c:v>14.975</c:v>
                </c:pt>
                <c:pt idx="677">
                  <c:v>14.8725</c:v>
                </c:pt>
                <c:pt idx="678">
                  <c:v>15.0025</c:v>
                </c:pt>
                <c:pt idx="679">
                  <c:v>14.8375</c:v>
                </c:pt>
                <c:pt idx="680">
                  <c:v>14.6175</c:v>
                </c:pt>
                <c:pt idx="681">
                  <c:v>13.987500000000001</c:v>
                </c:pt>
                <c:pt idx="682">
                  <c:v>13.897500000000001</c:v>
                </c:pt>
                <c:pt idx="683">
                  <c:v>14.202500000000001</c:v>
                </c:pt>
                <c:pt idx="684">
                  <c:v>14.5625</c:v>
                </c:pt>
                <c:pt idx="685">
                  <c:v>13.3225</c:v>
                </c:pt>
                <c:pt idx="686">
                  <c:v>14.305</c:v>
                </c:pt>
                <c:pt idx="687">
                  <c:v>13.64</c:v>
                </c:pt>
                <c:pt idx="688">
                  <c:v>14.5975</c:v>
                </c:pt>
                <c:pt idx="689">
                  <c:v>14.29</c:v>
                </c:pt>
                <c:pt idx="690">
                  <c:v>13.3775</c:v>
                </c:pt>
                <c:pt idx="691">
                  <c:v>13.3475</c:v>
                </c:pt>
                <c:pt idx="692">
                  <c:v>13.3</c:v>
                </c:pt>
                <c:pt idx="693">
                  <c:v>13.414999999999999</c:v>
                </c:pt>
                <c:pt idx="694">
                  <c:v>12.5175</c:v>
                </c:pt>
                <c:pt idx="695">
                  <c:v>12.3375</c:v>
                </c:pt>
                <c:pt idx="696">
                  <c:v>12.1225</c:v>
                </c:pt>
                <c:pt idx="697">
                  <c:v>12.324999999999999</c:v>
                </c:pt>
                <c:pt idx="698">
                  <c:v>11.9575</c:v>
                </c:pt>
                <c:pt idx="699">
                  <c:v>11.625</c:v>
                </c:pt>
                <c:pt idx="700">
                  <c:v>11.1225</c:v>
                </c:pt>
                <c:pt idx="701">
                  <c:v>10.525</c:v>
                </c:pt>
                <c:pt idx="702">
                  <c:v>11.0075</c:v>
                </c:pt>
                <c:pt idx="703">
                  <c:v>11.6675</c:v>
                </c:pt>
                <c:pt idx="704">
                  <c:v>11.5975</c:v>
                </c:pt>
                <c:pt idx="705">
                  <c:v>11.49</c:v>
                </c:pt>
                <c:pt idx="706">
                  <c:v>12.695</c:v>
                </c:pt>
                <c:pt idx="707">
                  <c:v>14.7775</c:v>
                </c:pt>
                <c:pt idx="708">
                  <c:v>14.61</c:v>
                </c:pt>
                <c:pt idx="709">
                  <c:v>15.64</c:v>
                </c:pt>
                <c:pt idx="710">
                  <c:v>13.9975</c:v>
                </c:pt>
                <c:pt idx="711">
                  <c:v>14.077500000000001</c:v>
                </c:pt>
                <c:pt idx="712">
                  <c:v>14.275</c:v>
                </c:pt>
                <c:pt idx="713">
                  <c:v>13.9125</c:v>
                </c:pt>
                <c:pt idx="714">
                  <c:v>14.12</c:v>
                </c:pt>
                <c:pt idx="715">
                  <c:v>14.182499999999999</c:v>
                </c:pt>
                <c:pt idx="716">
                  <c:v>14.1275</c:v>
                </c:pt>
                <c:pt idx="717">
                  <c:v>15.41</c:v>
                </c:pt>
                <c:pt idx="718">
                  <c:v>15.862500000000001</c:v>
                </c:pt>
                <c:pt idx="719">
                  <c:v>16.36</c:v>
                </c:pt>
                <c:pt idx="720">
                  <c:v>15.855</c:v>
                </c:pt>
                <c:pt idx="721">
                  <c:v>15.56</c:v>
                </c:pt>
                <c:pt idx="722">
                  <c:v>17.175000000000001</c:v>
                </c:pt>
                <c:pt idx="723">
                  <c:v>17.297499999999999</c:v>
                </c:pt>
                <c:pt idx="724">
                  <c:v>16.497499999999999</c:v>
                </c:pt>
                <c:pt idx="725">
                  <c:v>16.797499999999999</c:v>
                </c:pt>
                <c:pt idx="726">
                  <c:v>17.3675</c:v>
                </c:pt>
                <c:pt idx="727">
                  <c:v>16.835000000000001</c:v>
                </c:pt>
                <c:pt idx="728">
                  <c:v>15.782500000000001</c:v>
                </c:pt>
                <c:pt idx="729">
                  <c:v>14.38</c:v>
                </c:pt>
                <c:pt idx="730">
                  <c:v>14.172499999999999</c:v>
                </c:pt>
                <c:pt idx="731">
                  <c:v>13.78</c:v>
                </c:pt>
                <c:pt idx="732">
                  <c:v>13.7475</c:v>
                </c:pt>
                <c:pt idx="733">
                  <c:v>14.21</c:v>
                </c:pt>
                <c:pt idx="734">
                  <c:v>13.88</c:v>
                </c:pt>
                <c:pt idx="735">
                  <c:v>13.6225</c:v>
                </c:pt>
                <c:pt idx="736">
                  <c:v>13.37</c:v>
                </c:pt>
                <c:pt idx="737">
                  <c:v>13.615</c:v>
                </c:pt>
                <c:pt idx="738">
                  <c:v>14.414999999999999</c:v>
                </c:pt>
                <c:pt idx="739">
                  <c:v>14.51</c:v>
                </c:pt>
                <c:pt idx="740">
                  <c:v>14.022500000000001</c:v>
                </c:pt>
                <c:pt idx="741">
                  <c:v>13.7</c:v>
                </c:pt>
                <c:pt idx="742">
                  <c:v>16.997499999999999</c:v>
                </c:pt>
                <c:pt idx="743">
                  <c:v>16.897500000000001</c:v>
                </c:pt>
                <c:pt idx="744">
                  <c:v>18.260000000000002</c:v>
                </c:pt>
                <c:pt idx="745">
                  <c:v>17.765000000000001</c:v>
                </c:pt>
                <c:pt idx="746">
                  <c:v>23.234999999999999</c:v>
                </c:pt>
                <c:pt idx="747">
                  <c:v>25.202500000000001</c:v>
                </c:pt>
                <c:pt idx="748">
                  <c:v>24.5425</c:v>
                </c:pt>
                <c:pt idx="749">
                  <c:v>24.225000000000001</c:v>
                </c:pt>
                <c:pt idx="750">
                  <c:v>23.247499999999999</c:v>
                </c:pt>
                <c:pt idx="751">
                  <c:v>25.642499999999998</c:v>
                </c:pt>
                <c:pt idx="752">
                  <c:v>30.8</c:v>
                </c:pt>
                <c:pt idx="753">
                  <c:v>31.555</c:v>
                </c:pt>
                <c:pt idx="754">
                  <c:v>41.162500000000001</c:v>
                </c:pt>
                <c:pt idx="755">
                  <c:v>51.472499999999997</c:v>
                </c:pt>
                <c:pt idx="756">
                  <c:v>58.875</c:v>
                </c:pt>
                <c:pt idx="757">
                  <c:v>62.924999999999997</c:v>
                </c:pt>
                <c:pt idx="758">
                  <c:v>63.954999999999998</c:v>
                </c:pt>
                <c:pt idx="759">
                  <c:v>72.197500000000005</c:v>
                </c:pt>
                <c:pt idx="760">
                  <c:v>67.099999999999994</c:v>
                </c:pt>
                <c:pt idx="761">
                  <c:v>71.984999999999999</c:v>
                </c:pt>
                <c:pt idx="762">
                  <c:v>83.607500000000002</c:v>
                </c:pt>
                <c:pt idx="763">
                  <c:v>77.625</c:v>
                </c:pt>
                <c:pt idx="764">
                  <c:v>71.532499999999999</c:v>
                </c:pt>
                <c:pt idx="765">
                  <c:v>70.385000000000005</c:v>
                </c:pt>
                <c:pt idx="766">
                  <c:v>71.89</c:v>
                </c:pt>
                <c:pt idx="767">
                  <c:v>64.407499999999999</c:v>
                </c:pt>
                <c:pt idx="768">
                  <c:v>60.052500000000002</c:v>
                </c:pt>
                <c:pt idx="769">
                  <c:v>55.302500000000002</c:v>
                </c:pt>
                <c:pt idx="770">
                  <c:v>51.8</c:v>
                </c:pt>
                <c:pt idx="771">
                  <c:v>52.2425</c:v>
                </c:pt>
                <c:pt idx="772">
                  <c:v>49.744999999999997</c:v>
                </c:pt>
                <c:pt idx="773">
                  <c:v>51.457500000000003</c:v>
                </c:pt>
                <c:pt idx="774">
                  <c:v>49.734999999999999</c:v>
                </c:pt>
                <c:pt idx="775">
                  <c:v>46.094999999999999</c:v>
                </c:pt>
                <c:pt idx="776">
                  <c:v>42.592500000000001</c:v>
                </c:pt>
                <c:pt idx="777">
                  <c:v>43.454999999999998</c:v>
                </c:pt>
                <c:pt idx="778">
                  <c:v>45.197499999999998</c:v>
                </c:pt>
                <c:pt idx="779">
                  <c:v>42.822499999999998</c:v>
                </c:pt>
                <c:pt idx="780">
                  <c:v>39.229999999999997</c:v>
                </c:pt>
                <c:pt idx="781">
                  <c:v>39.1175</c:v>
                </c:pt>
                <c:pt idx="782">
                  <c:v>38.042499999999997</c:v>
                </c:pt>
                <c:pt idx="783">
                  <c:v>35.354999999999997</c:v>
                </c:pt>
                <c:pt idx="784">
                  <c:v>33.837499999999999</c:v>
                </c:pt>
                <c:pt idx="785">
                  <c:v>33.987499999999997</c:v>
                </c:pt>
                <c:pt idx="786">
                  <c:v>43.67</c:v>
                </c:pt>
                <c:pt idx="787">
                  <c:v>43.607500000000002</c:v>
                </c:pt>
                <c:pt idx="788">
                  <c:v>41.247500000000002</c:v>
                </c:pt>
                <c:pt idx="789">
                  <c:v>39.93</c:v>
                </c:pt>
                <c:pt idx="790">
                  <c:v>38.407499999999999</c:v>
                </c:pt>
                <c:pt idx="791">
                  <c:v>38.037500000000001</c:v>
                </c:pt>
                <c:pt idx="792">
                  <c:v>38.204999999999998</c:v>
                </c:pt>
                <c:pt idx="793">
                  <c:v>38.835000000000001</c:v>
                </c:pt>
                <c:pt idx="794">
                  <c:v>38.182499999999997</c:v>
                </c:pt>
                <c:pt idx="795">
                  <c:v>38.017499999999998</c:v>
                </c:pt>
                <c:pt idx="796">
                  <c:v>40.914999999999999</c:v>
                </c:pt>
                <c:pt idx="797">
                  <c:v>39.452500000000001</c:v>
                </c:pt>
                <c:pt idx="798">
                  <c:v>35.81</c:v>
                </c:pt>
                <c:pt idx="799">
                  <c:v>32.984999999999999</c:v>
                </c:pt>
                <c:pt idx="800">
                  <c:v>32.377499999999998</c:v>
                </c:pt>
                <c:pt idx="801">
                  <c:v>31.47</c:v>
                </c:pt>
                <c:pt idx="802">
                  <c:v>31.272500000000001</c:v>
                </c:pt>
                <c:pt idx="803">
                  <c:v>30.017499999999998</c:v>
                </c:pt>
                <c:pt idx="804">
                  <c:v>30.22</c:v>
                </c:pt>
                <c:pt idx="805">
                  <c:v>30.7425</c:v>
                </c:pt>
                <c:pt idx="806">
                  <c:v>30.114999999999998</c:v>
                </c:pt>
                <c:pt idx="807">
                  <c:v>30.0425</c:v>
                </c:pt>
                <c:pt idx="808">
                  <c:v>29.69</c:v>
                </c:pt>
                <c:pt idx="809">
                  <c:v>28.68</c:v>
                </c:pt>
                <c:pt idx="810">
                  <c:v>29.647500000000001</c:v>
                </c:pt>
                <c:pt idx="811">
                  <c:v>30.204999999999998</c:v>
                </c:pt>
                <c:pt idx="812">
                  <c:v>29.4375</c:v>
                </c:pt>
                <c:pt idx="813">
                  <c:v>29.66</c:v>
                </c:pt>
                <c:pt idx="814">
                  <c:v>30.822500000000002</c:v>
                </c:pt>
                <c:pt idx="815">
                  <c:v>32.577500000000001</c:v>
                </c:pt>
                <c:pt idx="816">
                  <c:v>32.965000000000003</c:v>
                </c:pt>
                <c:pt idx="817">
                  <c:v>33.354999999999997</c:v>
                </c:pt>
                <c:pt idx="818">
                  <c:v>31.454999999999998</c:v>
                </c:pt>
                <c:pt idx="819">
                  <c:v>29.965</c:v>
                </c:pt>
                <c:pt idx="820">
                  <c:v>30.46</c:v>
                </c:pt>
                <c:pt idx="821">
                  <c:v>29.34</c:v>
                </c:pt>
                <c:pt idx="822">
                  <c:v>29.577500000000001</c:v>
                </c:pt>
                <c:pt idx="823">
                  <c:v>29.727499999999999</c:v>
                </c:pt>
                <c:pt idx="824">
                  <c:v>28.734999999999999</c:v>
                </c:pt>
                <c:pt idx="825">
                  <c:v>28.91</c:v>
                </c:pt>
                <c:pt idx="826">
                  <c:v>29.1175</c:v>
                </c:pt>
                <c:pt idx="827">
                  <c:v>28.1175</c:v>
                </c:pt>
                <c:pt idx="828">
                  <c:v>26.5075</c:v>
                </c:pt>
                <c:pt idx="829">
                  <c:v>25.767499999999998</c:v>
                </c:pt>
                <c:pt idx="830">
                  <c:v>25.197500000000002</c:v>
                </c:pt>
                <c:pt idx="831">
                  <c:v>25.102499999999999</c:v>
                </c:pt>
                <c:pt idx="832">
                  <c:v>26.1</c:v>
                </c:pt>
                <c:pt idx="833">
                  <c:v>24.912500000000001</c:v>
                </c:pt>
                <c:pt idx="834">
                  <c:v>24.942499999999999</c:v>
                </c:pt>
                <c:pt idx="835">
                  <c:v>25.252500000000001</c:v>
                </c:pt>
                <c:pt idx="836">
                  <c:v>26.637499999999999</c:v>
                </c:pt>
                <c:pt idx="837">
                  <c:v>26.29</c:v>
                </c:pt>
                <c:pt idx="838">
                  <c:v>25.362500000000001</c:v>
                </c:pt>
                <c:pt idx="839">
                  <c:v>24.157499999999999</c:v>
                </c:pt>
                <c:pt idx="840">
                  <c:v>24.712499999999999</c:v>
                </c:pt>
                <c:pt idx="841">
                  <c:v>24.427499999999998</c:v>
                </c:pt>
                <c:pt idx="842">
                  <c:v>24.885000000000002</c:v>
                </c:pt>
                <c:pt idx="843">
                  <c:v>24.64</c:v>
                </c:pt>
                <c:pt idx="844">
                  <c:v>24.535</c:v>
                </c:pt>
                <c:pt idx="845">
                  <c:v>25.017499999999998</c:v>
                </c:pt>
                <c:pt idx="846">
                  <c:v>23.642499999999998</c:v>
                </c:pt>
                <c:pt idx="847">
                  <c:v>24.112500000000001</c:v>
                </c:pt>
                <c:pt idx="848">
                  <c:v>24.727499999999999</c:v>
                </c:pt>
                <c:pt idx="849">
                  <c:v>24.192499999999999</c:v>
                </c:pt>
                <c:pt idx="850">
                  <c:v>25.184999999999999</c:v>
                </c:pt>
                <c:pt idx="851">
                  <c:v>23.815000000000001</c:v>
                </c:pt>
                <c:pt idx="852">
                  <c:v>23.567499999999999</c:v>
                </c:pt>
                <c:pt idx="853">
                  <c:v>23.15</c:v>
                </c:pt>
                <c:pt idx="854">
                  <c:v>22.577500000000001</c:v>
                </c:pt>
                <c:pt idx="855">
                  <c:v>22.51</c:v>
                </c:pt>
                <c:pt idx="856">
                  <c:v>21.36</c:v>
                </c:pt>
                <c:pt idx="857">
                  <c:v>20.844999999999999</c:v>
                </c:pt>
                <c:pt idx="858">
                  <c:v>20.567499999999999</c:v>
                </c:pt>
                <c:pt idx="859">
                  <c:v>21.672499999999999</c:v>
                </c:pt>
                <c:pt idx="860">
                  <c:v>21.307500000000001</c:v>
                </c:pt>
                <c:pt idx="861">
                  <c:v>20.43</c:v>
                </c:pt>
                <c:pt idx="862">
                  <c:v>19.9575</c:v>
                </c:pt>
                <c:pt idx="863">
                  <c:v>20.6175</c:v>
                </c:pt>
                <c:pt idx="864">
                  <c:v>19.9375</c:v>
                </c:pt>
                <c:pt idx="865">
                  <c:v>19.23</c:v>
                </c:pt>
                <c:pt idx="866">
                  <c:v>19.315000000000001</c:v>
                </c:pt>
                <c:pt idx="867">
                  <c:v>19.302499999999998</c:v>
                </c:pt>
                <c:pt idx="868">
                  <c:v>18.895</c:v>
                </c:pt>
                <c:pt idx="869">
                  <c:v>18.3475</c:v>
                </c:pt>
                <c:pt idx="870">
                  <c:v>22.835000000000001</c:v>
                </c:pt>
                <c:pt idx="871">
                  <c:v>21.8</c:v>
                </c:pt>
                <c:pt idx="872">
                  <c:v>21.105</c:v>
                </c:pt>
                <c:pt idx="873">
                  <c:v>20.502500000000001</c:v>
                </c:pt>
                <c:pt idx="874">
                  <c:v>22.1525</c:v>
                </c:pt>
                <c:pt idx="875">
                  <c:v>22.0075</c:v>
                </c:pt>
                <c:pt idx="876">
                  <c:v>22.7225</c:v>
                </c:pt>
                <c:pt idx="877">
                  <c:v>22.23</c:v>
                </c:pt>
                <c:pt idx="878">
                  <c:v>21.262499999999999</c:v>
                </c:pt>
                <c:pt idx="879">
                  <c:v>20.712499999999999</c:v>
                </c:pt>
                <c:pt idx="880">
                  <c:v>21.19</c:v>
                </c:pt>
                <c:pt idx="881">
                  <c:v>20.5975</c:v>
                </c:pt>
                <c:pt idx="882">
                  <c:v>19.66</c:v>
                </c:pt>
                <c:pt idx="883">
                  <c:v>20.100000000000001</c:v>
                </c:pt>
                <c:pt idx="884">
                  <c:v>20.045000000000002</c:v>
                </c:pt>
                <c:pt idx="885">
                  <c:v>22.1875</c:v>
                </c:pt>
                <c:pt idx="886">
                  <c:v>21.41</c:v>
                </c:pt>
                <c:pt idx="887">
                  <c:v>20.99</c:v>
                </c:pt>
                <c:pt idx="888">
                  <c:v>23.51</c:v>
                </c:pt>
                <c:pt idx="889">
                  <c:v>20.675000000000001</c:v>
                </c:pt>
                <c:pt idx="890">
                  <c:v>19.572500000000002</c:v>
                </c:pt>
                <c:pt idx="891">
                  <c:v>19.774999999999999</c:v>
                </c:pt>
                <c:pt idx="892">
                  <c:v>19.53</c:v>
                </c:pt>
                <c:pt idx="893">
                  <c:v>18.350000000000001</c:v>
                </c:pt>
                <c:pt idx="894">
                  <c:v>19.704999999999998</c:v>
                </c:pt>
                <c:pt idx="895">
                  <c:v>19.635000000000002</c:v>
                </c:pt>
                <c:pt idx="896">
                  <c:v>20.059999999999999</c:v>
                </c:pt>
                <c:pt idx="897">
                  <c:v>20.38</c:v>
                </c:pt>
                <c:pt idx="898">
                  <c:v>20.38</c:v>
                </c:pt>
                <c:pt idx="899">
                  <c:v>21.127500000000001</c:v>
                </c:pt>
                <c:pt idx="900">
                  <c:v>20.715</c:v>
                </c:pt>
                <c:pt idx="901">
                  <c:v>20.21</c:v>
                </c:pt>
                <c:pt idx="902">
                  <c:v>22.057500000000001</c:v>
                </c:pt>
                <c:pt idx="903">
                  <c:v>21.645</c:v>
                </c:pt>
                <c:pt idx="904">
                  <c:v>21.817499999999999</c:v>
                </c:pt>
                <c:pt idx="905">
                  <c:v>22.69</c:v>
                </c:pt>
                <c:pt idx="906">
                  <c:v>22.914999999999999</c:v>
                </c:pt>
                <c:pt idx="907">
                  <c:v>22.635000000000002</c:v>
                </c:pt>
                <c:pt idx="908">
                  <c:v>21.827500000000001</c:v>
                </c:pt>
                <c:pt idx="909">
                  <c:v>22.8325</c:v>
                </c:pt>
                <c:pt idx="910">
                  <c:v>22.195</c:v>
                </c:pt>
                <c:pt idx="911">
                  <c:v>23.28</c:v>
                </c:pt>
                <c:pt idx="912">
                  <c:v>24.022500000000001</c:v>
                </c:pt>
                <c:pt idx="913">
                  <c:v>24.752500000000001</c:v>
                </c:pt>
                <c:pt idx="914">
                  <c:v>25.21</c:v>
                </c:pt>
                <c:pt idx="915">
                  <c:v>24.24</c:v>
                </c:pt>
                <c:pt idx="916">
                  <c:v>23.2</c:v>
                </c:pt>
                <c:pt idx="917">
                  <c:v>20.965</c:v>
                </c:pt>
                <c:pt idx="918">
                  <c:v>20.497499999999999</c:v>
                </c:pt>
                <c:pt idx="919">
                  <c:v>20.112500000000001</c:v>
                </c:pt>
                <c:pt idx="920">
                  <c:v>21.577500000000001</c:v>
                </c:pt>
                <c:pt idx="921">
                  <c:v>22.032499999999999</c:v>
                </c:pt>
                <c:pt idx="922">
                  <c:v>20.62</c:v>
                </c:pt>
                <c:pt idx="923">
                  <c:v>19.702500000000001</c:v>
                </c:pt>
                <c:pt idx="924">
                  <c:v>19.13</c:v>
                </c:pt>
                <c:pt idx="925">
                  <c:v>19.802499999999998</c:v>
                </c:pt>
                <c:pt idx="926">
                  <c:v>19.12</c:v>
                </c:pt>
                <c:pt idx="927">
                  <c:v>19.57</c:v>
                </c:pt>
                <c:pt idx="928">
                  <c:v>19.6175</c:v>
                </c:pt>
                <c:pt idx="929">
                  <c:v>20.797499999999999</c:v>
                </c:pt>
                <c:pt idx="930">
                  <c:v>21.057500000000001</c:v>
                </c:pt>
                <c:pt idx="931">
                  <c:v>23.127500000000001</c:v>
                </c:pt>
                <c:pt idx="932">
                  <c:v>20.022500000000001</c:v>
                </c:pt>
                <c:pt idx="933">
                  <c:v>19.817499999999999</c:v>
                </c:pt>
                <c:pt idx="934">
                  <c:v>20.182500000000001</c:v>
                </c:pt>
                <c:pt idx="935">
                  <c:v>19.907499999999999</c:v>
                </c:pt>
                <c:pt idx="936">
                  <c:v>19</c:v>
                </c:pt>
                <c:pt idx="937">
                  <c:v>18.0275</c:v>
                </c:pt>
                <c:pt idx="938">
                  <c:v>18.024999999999999</c:v>
                </c:pt>
                <c:pt idx="939">
                  <c:v>18.6175</c:v>
                </c:pt>
                <c:pt idx="940">
                  <c:v>18.920000000000002</c:v>
                </c:pt>
                <c:pt idx="941">
                  <c:v>18.712499999999999</c:v>
                </c:pt>
                <c:pt idx="942">
                  <c:v>18.79</c:v>
                </c:pt>
                <c:pt idx="943">
                  <c:v>19.4025</c:v>
                </c:pt>
                <c:pt idx="944">
                  <c:v>19.344999999999999</c:v>
                </c:pt>
                <c:pt idx="945">
                  <c:v>19.2</c:v>
                </c:pt>
                <c:pt idx="946">
                  <c:v>19.157499999999999</c:v>
                </c:pt>
                <c:pt idx="947">
                  <c:v>18.622499999999999</c:v>
                </c:pt>
                <c:pt idx="948">
                  <c:v>23.19</c:v>
                </c:pt>
                <c:pt idx="949">
                  <c:v>21.984999999999999</c:v>
                </c:pt>
                <c:pt idx="950">
                  <c:v>20.495000000000001</c:v>
                </c:pt>
                <c:pt idx="951">
                  <c:v>19.967500000000001</c:v>
                </c:pt>
                <c:pt idx="952">
                  <c:v>20.427499999999998</c:v>
                </c:pt>
                <c:pt idx="953">
                  <c:v>20.79</c:v>
                </c:pt>
                <c:pt idx="954">
                  <c:v>21.11</c:v>
                </c:pt>
                <c:pt idx="955">
                  <c:v>21.094999999999999</c:v>
                </c:pt>
                <c:pt idx="956">
                  <c:v>19.559999999999999</c:v>
                </c:pt>
                <c:pt idx="957">
                  <c:v>20.03</c:v>
                </c:pt>
                <c:pt idx="958">
                  <c:v>20.46</c:v>
                </c:pt>
                <c:pt idx="959">
                  <c:v>20.995000000000001</c:v>
                </c:pt>
                <c:pt idx="960">
                  <c:v>20.614999999999998</c:v>
                </c:pt>
                <c:pt idx="961">
                  <c:v>20.64</c:v>
                </c:pt>
                <c:pt idx="962">
                  <c:v>22.3825</c:v>
                </c:pt>
                <c:pt idx="963">
                  <c:v>22.8475</c:v>
                </c:pt>
                <c:pt idx="964">
                  <c:v>23.2925</c:v>
                </c:pt>
                <c:pt idx="965">
                  <c:v>23.0275</c:v>
                </c:pt>
                <c:pt idx="966">
                  <c:v>24.01</c:v>
                </c:pt>
                <c:pt idx="967">
                  <c:v>24.395</c:v>
                </c:pt>
                <c:pt idx="968">
                  <c:v>22.897500000000001</c:v>
                </c:pt>
                <c:pt idx="969">
                  <c:v>21.55</c:v>
                </c:pt>
                <c:pt idx="970">
                  <c:v>22.18</c:v>
                </c:pt>
                <c:pt idx="971">
                  <c:v>22.422499999999999</c:v>
                </c:pt>
                <c:pt idx="972">
                  <c:v>23.245000000000001</c:v>
                </c:pt>
                <c:pt idx="973">
                  <c:v>24.392499999999998</c:v>
                </c:pt>
                <c:pt idx="974">
                  <c:v>24.29</c:v>
                </c:pt>
                <c:pt idx="975">
                  <c:v>25.342500000000001</c:v>
                </c:pt>
                <c:pt idx="976">
                  <c:v>23.322500000000002</c:v>
                </c:pt>
                <c:pt idx="977">
                  <c:v>23.344999999999999</c:v>
                </c:pt>
                <c:pt idx="978">
                  <c:v>23.745000000000001</c:v>
                </c:pt>
                <c:pt idx="979">
                  <c:v>23.122499999999999</c:v>
                </c:pt>
                <c:pt idx="980">
                  <c:v>23.414999999999999</c:v>
                </c:pt>
                <c:pt idx="981">
                  <c:v>23.9575</c:v>
                </c:pt>
                <c:pt idx="982">
                  <c:v>24.27</c:v>
                </c:pt>
                <c:pt idx="983">
                  <c:v>23.952500000000001</c:v>
                </c:pt>
                <c:pt idx="984">
                  <c:v>23.643035714285709</c:v>
                </c:pt>
                <c:pt idx="985">
                  <c:v>22.0425</c:v>
                </c:pt>
                <c:pt idx="986">
                  <c:v>21.475000000000001</c:v>
                </c:pt>
                <c:pt idx="987">
                  <c:v>21.78</c:v>
                </c:pt>
                <c:pt idx="988">
                  <c:v>21.504999999999999</c:v>
                </c:pt>
                <c:pt idx="989">
                  <c:v>21.5425</c:v>
                </c:pt>
                <c:pt idx="990">
                  <c:v>22.25</c:v>
                </c:pt>
                <c:pt idx="991">
                  <c:v>25.47</c:v>
                </c:pt>
                <c:pt idx="992">
                  <c:v>25.227499999999999</c:v>
                </c:pt>
                <c:pt idx="993">
                  <c:v>24.1675</c:v>
                </c:pt>
                <c:pt idx="994">
                  <c:v>22.892499999999998</c:v>
                </c:pt>
                <c:pt idx="995">
                  <c:v>28.142499999999998</c:v>
                </c:pt>
                <c:pt idx="996">
                  <c:v>25.625</c:v>
                </c:pt>
                <c:pt idx="997">
                  <c:v>23.605</c:v>
                </c:pt>
                <c:pt idx="998">
                  <c:v>22.09</c:v>
                </c:pt>
                <c:pt idx="999">
                  <c:v>24.15</c:v>
                </c:pt>
                <c:pt idx="1000">
                  <c:v>25.56</c:v>
                </c:pt>
                <c:pt idx="1001">
                  <c:v>24.675000000000001</c:v>
                </c:pt>
                <c:pt idx="1002">
                  <c:v>22.495000000000001</c:v>
                </c:pt>
                <c:pt idx="1003">
                  <c:v>20.747499999999999</c:v>
                </c:pt>
                <c:pt idx="1004">
                  <c:v>21.7075</c:v>
                </c:pt>
                <c:pt idx="1005">
                  <c:v>21.227499999999999</c:v>
                </c:pt>
                <c:pt idx="1006">
                  <c:v>20.190000000000001</c:v>
                </c:pt>
                <c:pt idx="1007">
                  <c:v>20.157499999999999</c:v>
                </c:pt>
                <c:pt idx="1008">
                  <c:v>20.079999999999998</c:v>
                </c:pt>
                <c:pt idx="1009">
                  <c:v>19.987500000000001</c:v>
                </c:pt>
                <c:pt idx="1010">
                  <c:v>20.4925</c:v>
                </c:pt>
                <c:pt idx="1011">
                  <c:v>20.664999999999999</c:v>
                </c:pt>
                <c:pt idx="1012">
                  <c:v>22.454999999999998</c:v>
                </c:pt>
                <c:pt idx="1013">
                  <c:v>22.697500000000002</c:v>
                </c:pt>
                <c:pt idx="1014">
                  <c:v>21.65267857142857</c:v>
                </c:pt>
                <c:pt idx="1015">
                  <c:v>20.484999999999999</c:v>
                </c:pt>
                <c:pt idx="1016">
                  <c:v>20.645</c:v>
                </c:pt>
                <c:pt idx="1017">
                  <c:v>19.987500000000001</c:v>
                </c:pt>
                <c:pt idx="1018">
                  <c:v>21.215</c:v>
                </c:pt>
                <c:pt idx="1019">
                  <c:v>20.84</c:v>
                </c:pt>
                <c:pt idx="1020">
                  <c:v>20.247499999999999</c:v>
                </c:pt>
                <c:pt idx="1021">
                  <c:v>20.3125</c:v>
                </c:pt>
                <c:pt idx="1022">
                  <c:v>19.785</c:v>
                </c:pt>
                <c:pt idx="1023">
                  <c:v>22.995000000000001</c:v>
                </c:pt>
                <c:pt idx="1024">
                  <c:v>20.46</c:v>
                </c:pt>
                <c:pt idx="1025">
                  <c:v>20.89</c:v>
                </c:pt>
                <c:pt idx="1026">
                  <c:v>20.4025</c:v>
                </c:pt>
                <c:pt idx="1027">
                  <c:v>22.484999999999999</c:v>
                </c:pt>
                <c:pt idx="1028">
                  <c:v>22.425000000000001</c:v>
                </c:pt>
                <c:pt idx="1029">
                  <c:v>23.024999999999999</c:v>
                </c:pt>
                <c:pt idx="1030">
                  <c:v>22.69</c:v>
                </c:pt>
                <c:pt idx="1031">
                  <c:v>23.495000000000001</c:v>
                </c:pt>
                <c:pt idx="1032">
                  <c:v>23.0825</c:v>
                </c:pt>
                <c:pt idx="1033">
                  <c:v>22.58</c:v>
                </c:pt>
                <c:pt idx="1034">
                  <c:v>23.305</c:v>
                </c:pt>
                <c:pt idx="1035">
                  <c:v>23.0275</c:v>
                </c:pt>
                <c:pt idx="1036">
                  <c:v>23.692499999999999</c:v>
                </c:pt>
                <c:pt idx="1037">
                  <c:v>23.01</c:v>
                </c:pt>
                <c:pt idx="1038">
                  <c:v>21.962499999999999</c:v>
                </c:pt>
                <c:pt idx="1039">
                  <c:v>22.035</c:v>
                </c:pt>
                <c:pt idx="1040">
                  <c:v>20.822500000000002</c:v>
                </c:pt>
                <c:pt idx="1041">
                  <c:v>20.225000000000001</c:v>
                </c:pt>
                <c:pt idx="1042">
                  <c:v>19.829999999999998</c:v>
                </c:pt>
                <c:pt idx="1043">
                  <c:v>20.079999999999998</c:v>
                </c:pt>
                <c:pt idx="1044">
                  <c:v>20.267499999999998</c:v>
                </c:pt>
                <c:pt idx="1045">
                  <c:v>19.607500000000002</c:v>
                </c:pt>
                <c:pt idx="1046">
                  <c:v>19.239999999999998</c:v>
                </c:pt>
                <c:pt idx="1047">
                  <c:v>19.317499999999999</c:v>
                </c:pt>
                <c:pt idx="1048">
                  <c:v>19.6525</c:v>
                </c:pt>
                <c:pt idx="1049">
                  <c:v>19.079999999999998</c:v>
                </c:pt>
                <c:pt idx="1050">
                  <c:v>19.13</c:v>
                </c:pt>
                <c:pt idx="1051">
                  <c:v>18.842500000000001</c:v>
                </c:pt>
                <c:pt idx="1052">
                  <c:v>20.872499999999999</c:v>
                </c:pt>
                <c:pt idx="1053">
                  <c:v>19.91</c:v>
                </c:pt>
                <c:pt idx="1054">
                  <c:v>17.4025</c:v>
                </c:pt>
                <c:pt idx="1055">
                  <c:v>16.885000000000002</c:v>
                </c:pt>
                <c:pt idx="1056">
                  <c:v>17.387499999999999</c:v>
                </c:pt>
                <c:pt idx="1057">
                  <c:v>17.21</c:v>
                </c:pt>
                <c:pt idx="1058">
                  <c:v>15.744999999999999</c:v>
                </c:pt>
                <c:pt idx="1059">
                  <c:v>15.94</c:v>
                </c:pt>
                <c:pt idx="1060">
                  <c:v>15.567500000000001</c:v>
                </c:pt>
                <c:pt idx="1061">
                  <c:v>15.225</c:v>
                </c:pt>
                <c:pt idx="1062">
                  <c:v>14.7525</c:v>
                </c:pt>
                <c:pt idx="1063">
                  <c:v>15.0025</c:v>
                </c:pt>
                <c:pt idx="1064">
                  <c:v>14.102499999999999</c:v>
                </c:pt>
                <c:pt idx="1065">
                  <c:v>14.715</c:v>
                </c:pt>
                <c:pt idx="1066">
                  <c:v>14.605</c:v>
                </c:pt>
                <c:pt idx="1067">
                  <c:v>14.865</c:v>
                </c:pt>
                <c:pt idx="1068">
                  <c:v>15.2875</c:v>
                </c:pt>
                <c:pt idx="1069">
                  <c:v>14.797499999999999</c:v>
                </c:pt>
                <c:pt idx="1070">
                  <c:v>15.06</c:v>
                </c:pt>
                <c:pt idx="1071">
                  <c:v>14.737500000000001</c:v>
                </c:pt>
                <c:pt idx="1072">
                  <c:v>15.365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B1-47D2-83BB-922044241431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'Result Nifty'!$AE$15:$AE$1087</c:f>
              <c:numCache>
                <c:formatCode>0.000</c:formatCode>
                <c:ptCount val="1073"/>
                <c:pt idx="0">
                  <c:v>10.59759303864031</c:v>
                </c:pt>
                <c:pt idx="1">
                  <c:v>10.910272108843563</c:v>
                </c:pt>
                <c:pt idx="2">
                  <c:v>11.17913859377277</c:v>
                </c:pt>
                <c:pt idx="3">
                  <c:v>11.688708019365672</c:v>
                </c:pt>
                <c:pt idx="4">
                  <c:v>11.957132275007872</c:v>
                </c:pt>
                <c:pt idx="5">
                  <c:v>12.070689095643004</c:v>
                </c:pt>
                <c:pt idx="6">
                  <c:v>12.250103280178491</c:v>
                </c:pt>
                <c:pt idx="7">
                  <c:v>12.622605351314371</c:v>
                </c:pt>
                <c:pt idx="8">
                  <c:v>13.729702388911864</c:v>
                </c:pt>
                <c:pt idx="9">
                  <c:v>13.985992472590446</c:v>
                </c:pt>
                <c:pt idx="10">
                  <c:v>13.602536320962422</c:v>
                </c:pt>
                <c:pt idx="11">
                  <c:v>13.75498734916312</c:v>
                </c:pt>
                <c:pt idx="12">
                  <c:v>13.795228003762812</c:v>
                </c:pt>
                <c:pt idx="13">
                  <c:v>14.038735463225548</c:v>
                </c:pt>
                <c:pt idx="14">
                  <c:v>14.768181015359538</c:v>
                </c:pt>
                <c:pt idx="15">
                  <c:v>14.30372128466105</c:v>
                </c:pt>
                <c:pt idx="16">
                  <c:v>14.244409039948073</c:v>
                </c:pt>
                <c:pt idx="17">
                  <c:v>13.772001683719717</c:v>
                </c:pt>
                <c:pt idx="18">
                  <c:v>13.465063844733237</c:v>
                </c:pt>
                <c:pt idx="19">
                  <c:v>13.12619047619048</c:v>
                </c:pt>
                <c:pt idx="20">
                  <c:v>13.425253570522607</c:v>
                </c:pt>
                <c:pt idx="21">
                  <c:v>13.396299844330011</c:v>
                </c:pt>
                <c:pt idx="22">
                  <c:v>11.828963318256715</c:v>
                </c:pt>
                <c:pt idx="23">
                  <c:v>11.53825762641822</c:v>
                </c:pt>
                <c:pt idx="24">
                  <c:v>11.800390951354926</c:v>
                </c:pt>
                <c:pt idx="25">
                  <c:v>11.420166140270839</c:v>
                </c:pt>
                <c:pt idx="26">
                  <c:v>11.401702148101315</c:v>
                </c:pt>
                <c:pt idx="27">
                  <c:v>11.435903182429408</c:v>
                </c:pt>
                <c:pt idx="28">
                  <c:v>11.445244179218186</c:v>
                </c:pt>
                <c:pt idx="29">
                  <c:v>11.677558371389971</c:v>
                </c:pt>
                <c:pt idx="30">
                  <c:v>11.397313933967544</c:v>
                </c:pt>
                <c:pt idx="31">
                  <c:v>11.156850526878021</c:v>
                </c:pt>
                <c:pt idx="32">
                  <c:v>10.849247031105739</c:v>
                </c:pt>
                <c:pt idx="33">
                  <c:v>10.946318502745717</c:v>
                </c:pt>
                <c:pt idx="34">
                  <c:v>10.902069239952247</c:v>
                </c:pt>
                <c:pt idx="35">
                  <c:v>12.159064281808952</c:v>
                </c:pt>
                <c:pt idx="36">
                  <c:v>11.772496058821506</c:v>
                </c:pt>
                <c:pt idx="37">
                  <c:v>11.902421519066342</c:v>
                </c:pt>
                <c:pt idx="38">
                  <c:v>11.656351105870005</c:v>
                </c:pt>
                <c:pt idx="39">
                  <c:v>11.508472106074947</c:v>
                </c:pt>
                <c:pt idx="40">
                  <c:v>11.552597143995005</c:v>
                </c:pt>
                <c:pt idx="41">
                  <c:v>11.812961127629134</c:v>
                </c:pt>
                <c:pt idx="42">
                  <c:v>11.265490664051603</c:v>
                </c:pt>
                <c:pt idx="43">
                  <c:v>11.05323231745583</c:v>
                </c:pt>
                <c:pt idx="44">
                  <c:v>11.30267553283254</c:v>
                </c:pt>
                <c:pt idx="45">
                  <c:v>11.629471280219207</c:v>
                </c:pt>
                <c:pt idx="46">
                  <c:v>11.223160219336586</c:v>
                </c:pt>
                <c:pt idx="47">
                  <c:v>10.901144296588186</c:v>
                </c:pt>
                <c:pt idx="48">
                  <c:v>10.291476629845198</c:v>
                </c:pt>
                <c:pt idx="49">
                  <c:v>8.8593070189639107</c:v>
                </c:pt>
                <c:pt idx="50">
                  <c:v>9.0114993842364495</c:v>
                </c:pt>
                <c:pt idx="51">
                  <c:v>8.8512370414734391</c:v>
                </c:pt>
                <c:pt idx="52">
                  <c:v>9.1448186672771659</c:v>
                </c:pt>
                <c:pt idx="53">
                  <c:v>9.431450064416989</c:v>
                </c:pt>
                <c:pt idx="54">
                  <c:v>9.7374617312952072</c:v>
                </c:pt>
                <c:pt idx="55">
                  <c:v>9.6362754831825814</c:v>
                </c:pt>
                <c:pt idx="56">
                  <c:v>9.3979771959295473</c:v>
                </c:pt>
                <c:pt idx="57">
                  <c:v>9.3532822216078539</c:v>
                </c:pt>
                <c:pt idx="58">
                  <c:v>9.90454746886458</c:v>
                </c:pt>
                <c:pt idx="59">
                  <c:v>9.8986209980787763</c:v>
                </c:pt>
                <c:pt idx="60">
                  <c:v>9.9793985020080989</c:v>
                </c:pt>
                <c:pt idx="61">
                  <c:v>10.786419840239788</c:v>
                </c:pt>
                <c:pt idx="62">
                  <c:v>11.676613622314729</c:v>
                </c:pt>
                <c:pt idx="63">
                  <c:v>11.488560388320769</c:v>
                </c:pt>
                <c:pt idx="64">
                  <c:v>11.620352145370282</c:v>
                </c:pt>
                <c:pt idx="65">
                  <c:v>11.41264949268418</c:v>
                </c:pt>
                <c:pt idx="66">
                  <c:v>11.110771695708342</c:v>
                </c:pt>
                <c:pt idx="67">
                  <c:v>11.539895041233828</c:v>
                </c:pt>
                <c:pt idx="68">
                  <c:v>11.182021076744407</c:v>
                </c:pt>
                <c:pt idx="69">
                  <c:v>10.681812457304684</c:v>
                </c:pt>
                <c:pt idx="70">
                  <c:v>11.061652721517262</c:v>
                </c:pt>
                <c:pt idx="71">
                  <c:v>11.163456138767044</c:v>
                </c:pt>
                <c:pt idx="72">
                  <c:v>10.134404351296965</c:v>
                </c:pt>
                <c:pt idx="73">
                  <c:v>10.388068768511868</c:v>
                </c:pt>
                <c:pt idx="74">
                  <c:v>10.257629367536495</c:v>
                </c:pt>
                <c:pt idx="75">
                  <c:v>9.5644321207920253</c:v>
                </c:pt>
                <c:pt idx="76">
                  <c:v>8.8347042457965763</c:v>
                </c:pt>
                <c:pt idx="77">
                  <c:v>8.8842673253275883</c:v>
                </c:pt>
                <c:pt idx="78">
                  <c:v>8.6189438139011632</c:v>
                </c:pt>
                <c:pt idx="79">
                  <c:v>9.3120400528550924</c:v>
                </c:pt>
                <c:pt idx="80">
                  <c:v>10.042381100821766</c:v>
                </c:pt>
                <c:pt idx="81">
                  <c:v>9.7404837251356522</c:v>
                </c:pt>
                <c:pt idx="82">
                  <c:v>10.22664061845132</c:v>
                </c:pt>
                <c:pt idx="83">
                  <c:v>10.82929701597434</c:v>
                </c:pt>
                <c:pt idx="84">
                  <c:v>11.66039395902102</c:v>
                </c:pt>
                <c:pt idx="85">
                  <c:v>12.242728136238219</c:v>
                </c:pt>
                <c:pt idx="86">
                  <c:v>12.759728033472831</c:v>
                </c:pt>
                <c:pt idx="87">
                  <c:v>12.467744398142491</c:v>
                </c:pt>
                <c:pt idx="88">
                  <c:v>12.321885370832025</c:v>
                </c:pt>
                <c:pt idx="89">
                  <c:v>12.255142322875573</c:v>
                </c:pt>
                <c:pt idx="90">
                  <c:v>12.197784565604957</c:v>
                </c:pt>
                <c:pt idx="91">
                  <c:v>11.849826998322884</c:v>
                </c:pt>
                <c:pt idx="92">
                  <c:v>11.80740058910162</c:v>
                </c:pt>
                <c:pt idx="93">
                  <c:v>11.27324247799635</c:v>
                </c:pt>
                <c:pt idx="94">
                  <c:v>10.540492529502373</c:v>
                </c:pt>
                <c:pt idx="95">
                  <c:v>10.658469503316603</c:v>
                </c:pt>
                <c:pt idx="96">
                  <c:v>10.574168004724985</c:v>
                </c:pt>
                <c:pt idx="97">
                  <c:v>10.047574084834389</c:v>
                </c:pt>
                <c:pt idx="98">
                  <c:v>8.9365916037677007</c:v>
                </c:pt>
                <c:pt idx="99">
                  <c:v>8.3061673240026561</c:v>
                </c:pt>
                <c:pt idx="100">
                  <c:v>7.7250285297955035</c:v>
                </c:pt>
                <c:pt idx="101">
                  <c:v>8.2390697812471974</c:v>
                </c:pt>
                <c:pt idx="102">
                  <c:v>8.1154186581695722</c:v>
                </c:pt>
                <c:pt idx="103">
                  <c:v>8.2526590663015096</c:v>
                </c:pt>
                <c:pt idx="104">
                  <c:v>8.8415247402453261</c:v>
                </c:pt>
                <c:pt idx="105">
                  <c:v>9.0882658697844487</c:v>
                </c:pt>
                <c:pt idx="106">
                  <c:v>10.104813906842004</c:v>
                </c:pt>
                <c:pt idx="107">
                  <c:v>10.270167888165767</c:v>
                </c:pt>
                <c:pt idx="108">
                  <c:v>10.734303936529608</c:v>
                </c:pt>
                <c:pt idx="109">
                  <c:v>10.81058345967624</c:v>
                </c:pt>
                <c:pt idx="110">
                  <c:v>11.145967839674183</c:v>
                </c:pt>
                <c:pt idx="111">
                  <c:v>11.016027896288504</c:v>
                </c:pt>
                <c:pt idx="112">
                  <c:v>10.863467256113688</c:v>
                </c:pt>
                <c:pt idx="113">
                  <c:v>10.920128457474352</c:v>
                </c:pt>
                <c:pt idx="114">
                  <c:v>10.874707745124141</c:v>
                </c:pt>
                <c:pt idx="115">
                  <c:v>11.105181731357604</c:v>
                </c:pt>
                <c:pt idx="116">
                  <c:v>11.25032155664751</c:v>
                </c:pt>
                <c:pt idx="117">
                  <c:v>11.091927303465718</c:v>
                </c:pt>
                <c:pt idx="118">
                  <c:v>10.70887728176155</c:v>
                </c:pt>
                <c:pt idx="119">
                  <c:v>10.493309204170158</c:v>
                </c:pt>
                <c:pt idx="120">
                  <c:v>9.4912644162856576</c:v>
                </c:pt>
                <c:pt idx="121">
                  <c:v>10.061313165220666</c:v>
                </c:pt>
                <c:pt idx="122">
                  <c:v>9.9472852405182923</c:v>
                </c:pt>
                <c:pt idx="123">
                  <c:v>9.7386906110937073</c:v>
                </c:pt>
                <c:pt idx="124">
                  <c:v>9.4414963272191201</c:v>
                </c:pt>
                <c:pt idx="125">
                  <c:v>9.5733674178797088</c:v>
                </c:pt>
                <c:pt idx="126">
                  <c:v>9.5989144150459698</c:v>
                </c:pt>
                <c:pt idx="127">
                  <c:v>9.6865671107419367</c:v>
                </c:pt>
                <c:pt idx="128">
                  <c:v>10.349752762572404</c:v>
                </c:pt>
                <c:pt idx="129">
                  <c:v>9.7285764228280218</c:v>
                </c:pt>
                <c:pt idx="130">
                  <c:v>9.9509447790771777</c:v>
                </c:pt>
                <c:pt idx="131">
                  <c:v>9.9074006073017511</c:v>
                </c:pt>
                <c:pt idx="132">
                  <c:v>9.8480075447264461</c:v>
                </c:pt>
                <c:pt idx="133">
                  <c:v>10.206057445545223</c:v>
                </c:pt>
                <c:pt idx="134">
                  <c:v>10.908016692509817</c:v>
                </c:pt>
                <c:pt idx="135">
                  <c:v>10.195196129744115</c:v>
                </c:pt>
                <c:pt idx="136">
                  <c:v>10.913633291151617</c:v>
                </c:pt>
                <c:pt idx="137">
                  <c:v>11.283269560486362</c:v>
                </c:pt>
                <c:pt idx="138">
                  <c:v>11.764419259366202</c:v>
                </c:pt>
                <c:pt idx="139">
                  <c:v>12.774979999926936</c:v>
                </c:pt>
                <c:pt idx="140">
                  <c:v>13.33560270425251</c:v>
                </c:pt>
                <c:pt idx="141">
                  <c:v>13.945219734382853</c:v>
                </c:pt>
                <c:pt idx="142">
                  <c:v>13.28689853846231</c:v>
                </c:pt>
                <c:pt idx="143">
                  <c:v>13.915152787226964</c:v>
                </c:pt>
                <c:pt idx="144">
                  <c:v>14.474338775779003</c:v>
                </c:pt>
                <c:pt idx="145">
                  <c:v>14.795379586012075</c:v>
                </c:pt>
                <c:pt idx="146">
                  <c:v>15.024222083084592</c:v>
                </c:pt>
                <c:pt idx="147">
                  <c:v>14.511475457281787</c:v>
                </c:pt>
                <c:pt idx="148">
                  <c:v>14.044606127033013</c:v>
                </c:pt>
                <c:pt idx="149">
                  <c:v>15.083900915361586</c:v>
                </c:pt>
                <c:pt idx="150">
                  <c:v>14.846309194472941</c:v>
                </c:pt>
                <c:pt idx="151">
                  <c:v>14.599577405676055</c:v>
                </c:pt>
                <c:pt idx="152">
                  <c:v>14.256669697531176</c:v>
                </c:pt>
                <c:pt idx="153">
                  <c:v>13.929941623966972</c:v>
                </c:pt>
                <c:pt idx="154">
                  <c:v>13.704998922645949</c:v>
                </c:pt>
                <c:pt idx="155">
                  <c:v>12.994803454576438</c:v>
                </c:pt>
                <c:pt idx="156">
                  <c:v>12.82908284946793</c:v>
                </c:pt>
                <c:pt idx="157">
                  <c:v>12.20066632386029</c:v>
                </c:pt>
                <c:pt idx="158">
                  <c:v>11.866216180485999</c:v>
                </c:pt>
                <c:pt idx="159">
                  <c:v>11.999339347872386</c:v>
                </c:pt>
                <c:pt idx="160">
                  <c:v>11.70363327914043</c:v>
                </c:pt>
                <c:pt idx="161">
                  <c:v>11.917953816271979</c:v>
                </c:pt>
                <c:pt idx="162">
                  <c:v>11.940034311054264</c:v>
                </c:pt>
                <c:pt idx="163">
                  <c:v>11.378679888441242</c:v>
                </c:pt>
                <c:pt idx="164">
                  <c:v>10.430518663694084</c:v>
                </c:pt>
                <c:pt idx="165">
                  <c:v>10.024041297935096</c:v>
                </c:pt>
                <c:pt idx="166">
                  <c:v>10.052334396954775</c:v>
                </c:pt>
                <c:pt idx="167">
                  <c:v>10.564911209621492</c:v>
                </c:pt>
                <c:pt idx="168">
                  <c:v>11.478230951186287</c:v>
                </c:pt>
                <c:pt idx="169">
                  <c:v>11.785868196162298</c:v>
                </c:pt>
                <c:pt idx="170">
                  <c:v>13.172350090744757</c:v>
                </c:pt>
                <c:pt idx="171">
                  <c:v>13.68199312245225</c:v>
                </c:pt>
                <c:pt idx="172">
                  <c:v>13.727837858122966</c:v>
                </c:pt>
                <c:pt idx="173">
                  <c:v>13.673074424312446</c:v>
                </c:pt>
                <c:pt idx="174">
                  <c:v>13.997177983930891</c:v>
                </c:pt>
                <c:pt idx="175">
                  <c:v>14.009422155731714</c:v>
                </c:pt>
                <c:pt idx="176">
                  <c:v>14.449149555392214</c:v>
                </c:pt>
                <c:pt idx="177">
                  <c:v>13.96923180309731</c:v>
                </c:pt>
                <c:pt idx="178">
                  <c:v>13.962714587689689</c:v>
                </c:pt>
                <c:pt idx="179">
                  <c:v>14.842454948553272</c:v>
                </c:pt>
                <c:pt idx="180">
                  <c:v>15.132775290191967</c:v>
                </c:pt>
                <c:pt idx="181">
                  <c:v>14.375059935129077</c:v>
                </c:pt>
                <c:pt idx="182">
                  <c:v>13.500510204081678</c:v>
                </c:pt>
                <c:pt idx="183">
                  <c:v>13.106680588774058</c:v>
                </c:pt>
                <c:pt idx="184">
                  <c:v>11.858434702456654</c:v>
                </c:pt>
                <c:pt idx="185">
                  <c:v>12.368147337276078</c:v>
                </c:pt>
                <c:pt idx="186">
                  <c:v>12.339536679536705</c:v>
                </c:pt>
                <c:pt idx="187">
                  <c:v>11.904948590302498</c:v>
                </c:pt>
                <c:pt idx="188">
                  <c:v>12.137404105328658</c:v>
                </c:pt>
                <c:pt idx="189">
                  <c:v>12.414096438785643</c:v>
                </c:pt>
                <c:pt idx="190">
                  <c:v>11.662885518685348</c:v>
                </c:pt>
                <c:pt idx="191">
                  <c:v>11.639432025790729</c:v>
                </c:pt>
                <c:pt idx="192">
                  <c:v>11.679328560482075</c:v>
                </c:pt>
                <c:pt idx="193">
                  <c:v>11.713114309471965</c:v>
                </c:pt>
                <c:pt idx="194">
                  <c:v>10.846352423749874</c:v>
                </c:pt>
                <c:pt idx="195">
                  <c:v>10.437336859154087</c:v>
                </c:pt>
                <c:pt idx="196">
                  <c:v>10.653453276149996</c:v>
                </c:pt>
                <c:pt idx="197">
                  <c:v>11.498619038099838</c:v>
                </c:pt>
                <c:pt idx="198">
                  <c:v>11.913158095164878</c:v>
                </c:pt>
                <c:pt idx="199">
                  <c:v>11.605264406726022</c:v>
                </c:pt>
                <c:pt idx="200">
                  <c:v>11.538616152371732</c:v>
                </c:pt>
                <c:pt idx="201">
                  <c:v>11.927442245933904</c:v>
                </c:pt>
                <c:pt idx="202">
                  <c:v>11.222676687332244</c:v>
                </c:pt>
                <c:pt idx="203">
                  <c:v>11.507325702072709</c:v>
                </c:pt>
                <c:pt idx="204">
                  <c:v>12.206471678508246</c:v>
                </c:pt>
                <c:pt idx="205">
                  <c:v>12.753950915297695</c:v>
                </c:pt>
                <c:pt idx="206">
                  <c:v>13.079704037883847</c:v>
                </c:pt>
                <c:pt idx="207">
                  <c:v>12.495582648643909</c:v>
                </c:pt>
                <c:pt idx="208">
                  <c:v>12.68205401255592</c:v>
                </c:pt>
                <c:pt idx="209">
                  <c:v>12.811420139214242</c:v>
                </c:pt>
                <c:pt idx="210">
                  <c:v>12.504728600713204</c:v>
                </c:pt>
                <c:pt idx="211">
                  <c:v>11.871233760916414</c:v>
                </c:pt>
                <c:pt idx="212">
                  <c:v>11.642444698021668</c:v>
                </c:pt>
                <c:pt idx="213">
                  <c:v>11.364378860484045</c:v>
                </c:pt>
                <c:pt idx="214">
                  <c:v>11.941447838291252</c:v>
                </c:pt>
                <c:pt idx="215">
                  <c:v>12.743554142426753</c:v>
                </c:pt>
                <c:pt idx="216">
                  <c:v>13.085778915829854</c:v>
                </c:pt>
                <c:pt idx="217">
                  <c:v>12.934338913541712</c:v>
                </c:pt>
                <c:pt idx="218">
                  <c:v>12.782255671816012</c:v>
                </c:pt>
                <c:pt idx="219">
                  <c:v>13.102962018140628</c:v>
                </c:pt>
                <c:pt idx="220">
                  <c:v>13.226903911606255</c:v>
                </c:pt>
                <c:pt idx="221">
                  <c:v>13.034324537246667</c:v>
                </c:pt>
                <c:pt idx="222">
                  <c:v>13.27024082576737</c:v>
                </c:pt>
                <c:pt idx="223">
                  <c:v>14.038637787136476</c:v>
                </c:pt>
                <c:pt idx="224">
                  <c:v>14.784262015689567</c:v>
                </c:pt>
                <c:pt idx="225">
                  <c:v>15.153042271246447</c:v>
                </c:pt>
                <c:pt idx="226">
                  <c:v>18.789062964972825</c:v>
                </c:pt>
                <c:pt idx="227">
                  <c:v>18.401713729362086</c:v>
                </c:pt>
                <c:pt idx="228">
                  <c:v>17.449832205609553</c:v>
                </c:pt>
                <c:pt idx="229">
                  <c:v>16.17412624432415</c:v>
                </c:pt>
                <c:pt idx="230">
                  <c:v>16.062937120240601</c:v>
                </c:pt>
                <c:pt idx="231">
                  <c:v>15.525652906114665</c:v>
                </c:pt>
                <c:pt idx="232">
                  <c:v>15.448726646133824</c:v>
                </c:pt>
                <c:pt idx="233">
                  <c:v>14.652991313567984</c:v>
                </c:pt>
                <c:pt idx="234">
                  <c:v>14.702968445094704</c:v>
                </c:pt>
                <c:pt idx="235">
                  <c:v>14.756824342640291</c:v>
                </c:pt>
                <c:pt idx="236">
                  <c:v>14.736181066572716</c:v>
                </c:pt>
                <c:pt idx="237">
                  <c:v>14.224868670568263</c:v>
                </c:pt>
                <c:pt idx="238">
                  <c:v>13.615527758027692</c:v>
                </c:pt>
                <c:pt idx="239">
                  <c:v>12.875578876100198</c:v>
                </c:pt>
                <c:pt idx="240">
                  <c:v>9.5164401734486681</c:v>
                </c:pt>
                <c:pt idx="241">
                  <c:v>9.2327558962129537</c:v>
                </c:pt>
                <c:pt idx="242">
                  <c:v>9.1799097139689572</c:v>
                </c:pt>
                <c:pt idx="243">
                  <c:v>9.4353017384169924</c:v>
                </c:pt>
                <c:pt idx="244">
                  <c:v>9.7143030875660106</c:v>
                </c:pt>
                <c:pt idx="245">
                  <c:v>10.138186300639655</c:v>
                </c:pt>
                <c:pt idx="246">
                  <c:v>9.895215069475805</c:v>
                </c:pt>
                <c:pt idx="247">
                  <c:v>10.65726496581957</c:v>
                </c:pt>
                <c:pt idx="248">
                  <c:v>10.503434856064743</c:v>
                </c:pt>
                <c:pt idx="249">
                  <c:v>11.053129125957234</c:v>
                </c:pt>
                <c:pt idx="250">
                  <c:v>11.066353409291709</c:v>
                </c:pt>
                <c:pt idx="251">
                  <c:v>11.372180023466624</c:v>
                </c:pt>
                <c:pt idx="252">
                  <c:v>11.263497221255145</c:v>
                </c:pt>
                <c:pt idx="253">
                  <c:v>11.561989267376187</c:v>
                </c:pt>
                <c:pt idx="254">
                  <c:v>12.023336699203444</c:v>
                </c:pt>
                <c:pt idx="255">
                  <c:v>12.445138745405059</c:v>
                </c:pt>
                <c:pt idx="256">
                  <c:v>12.689716977469525</c:v>
                </c:pt>
                <c:pt idx="257">
                  <c:v>14.469033147298752</c:v>
                </c:pt>
                <c:pt idx="258">
                  <c:v>16.591906766366883</c:v>
                </c:pt>
                <c:pt idx="259">
                  <c:v>17.668917919976366</c:v>
                </c:pt>
                <c:pt idx="260">
                  <c:v>21.400259720122516</c:v>
                </c:pt>
                <c:pt idx="261">
                  <c:v>21.260210341805461</c:v>
                </c:pt>
                <c:pt idx="262">
                  <c:v>22.195845293645522</c:v>
                </c:pt>
                <c:pt idx="263">
                  <c:v>23.173095981368633</c:v>
                </c:pt>
                <c:pt idx="264">
                  <c:v>22.777491070579785</c:v>
                </c:pt>
                <c:pt idx="265">
                  <c:v>22.709203465661052</c:v>
                </c:pt>
                <c:pt idx="266">
                  <c:v>23.409876658726894</c:v>
                </c:pt>
                <c:pt idx="267">
                  <c:v>24.206934160927968</c:v>
                </c:pt>
                <c:pt idx="268">
                  <c:v>25.240728612361835</c:v>
                </c:pt>
                <c:pt idx="269">
                  <c:v>25.516087577998295</c:v>
                </c:pt>
                <c:pt idx="270">
                  <c:v>25.468478319813894</c:v>
                </c:pt>
                <c:pt idx="271">
                  <c:v>23.674722087965218</c:v>
                </c:pt>
                <c:pt idx="272">
                  <c:v>23.216187254428185</c:v>
                </c:pt>
                <c:pt idx="273">
                  <c:v>22.583962537988349</c:v>
                </c:pt>
                <c:pt idx="274">
                  <c:v>20.362256793138869</c:v>
                </c:pt>
                <c:pt idx="275">
                  <c:v>20.747525231736375</c:v>
                </c:pt>
                <c:pt idx="276">
                  <c:v>19.462935333692503</c:v>
                </c:pt>
                <c:pt idx="277">
                  <c:v>18.125392333915986</c:v>
                </c:pt>
                <c:pt idx="278">
                  <c:v>17.572529011604633</c:v>
                </c:pt>
                <c:pt idx="279">
                  <c:v>17.046477070045782</c:v>
                </c:pt>
                <c:pt idx="280">
                  <c:v>16.506902442687672</c:v>
                </c:pt>
                <c:pt idx="281">
                  <c:v>15.268592309694858</c:v>
                </c:pt>
                <c:pt idx="282">
                  <c:v>14.558660654855109</c:v>
                </c:pt>
                <c:pt idx="283">
                  <c:v>14.126949567183557</c:v>
                </c:pt>
                <c:pt idx="284">
                  <c:v>14.18305428031322</c:v>
                </c:pt>
                <c:pt idx="285">
                  <c:v>13.991788632210456</c:v>
                </c:pt>
                <c:pt idx="286">
                  <c:v>12.51235071291298</c:v>
                </c:pt>
                <c:pt idx="287">
                  <c:v>12.303755660293874</c:v>
                </c:pt>
                <c:pt idx="288">
                  <c:v>11.1566457960402</c:v>
                </c:pt>
                <c:pt idx="289">
                  <c:v>9.8930601654507324</c:v>
                </c:pt>
                <c:pt idx="290">
                  <c:v>9.9412799152970077</c:v>
                </c:pt>
                <c:pt idx="291">
                  <c:v>10.478672366980547</c:v>
                </c:pt>
                <c:pt idx="292">
                  <c:v>10.587029330492367</c:v>
                </c:pt>
                <c:pt idx="293">
                  <c:v>10.564987475647074</c:v>
                </c:pt>
                <c:pt idx="294">
                  <c:v>10.557124667438211</c:v>
                </c:pt>
                <c:pt idx="295">
                  <c:v>10.559917083024692</c:v>
                </c:pt>
                <c:pt idx="296">
                  <c:v>10.394932293021697</c:v>
                </c:pt>
                <c:pt idx="297">
                  <c:v>10.515742033347633</c:v>
                </c:pt>
                <c:pt idx="298">
                  <c:v>10.543854538376284</c:v>
                </c:pt>
                <c:pt idx="299">
                  <c:v>10.805636044160089</c:v>
                </c:pt>
                <c:pt idx="300">
                  <c:v>11.178717075085883</c:v>
                </c:pt>
                <c:pt idx="301">
                  <c:v>11.075989135253712</c:v>
                </c:pt>
                <c:pt idx="302">
                  <c:v>11.978428931386739</c:v>
                </c:pt>
                <c:pt idx="303">
                  <c:v>12.134431154602503</c:v>
                </c:pt>
                <c:pt idx="304">
                  <c:v>12.535793916228748</c:v>
                </c:pt>
                <c:pt idx="305">
                  <c:v>12.407535559649572</c:v>
                </c:pt>
                <c:pt idx="306">
                  <c:v>12.918478699099648</c:v>
                </c:pt>
                <c:pt idx="307">
                  <c:v>12.889367955422005</c:v>
                </c:pt>
                <c:pt idx="308">
                  <c:v>13.544261961316671</c:v>
                </c:pt>
                <c:pt idx="309">
                  <c:v>14.126971975393122</c:v>
                </c:pt>
                <c:pt idx="310">
                  <c:v>14.3262534051165</c:v>
                </c:pt>
                <c:pt idx="311">
                  <c:v>14.284954907732313</c:v>
                </c:pt>
                <c:pt idx="312">
                  <c:v>14.557043667072406</c:v>
                </c:pt>
                <c:pt idx="313">
                  <c:v>14.97456388964361</c:v>
                </c:pt>
                <c:pt idx="314">
                  <c:v>15.276163676867256</c:v>
                </c:pt>
                <c:pt idx="315">
                  <c:v>15.250023310023384</c:v>
                </c:pt>
                <c:pt idx="316">
                  <c:v>15.080918038373261</c:v>
                </c:pt>
                <c:pt idx="317">
                  <c:v>15.08294143890971</c:v>
                </c:pt>
                <c:pt idx="318">
                  <c:v>15.267080452492721</c:v>
                </c:pt>
                <c:pt idx="319">
                  <c:v>15.267169929438923</c:v>
                </c:pt>
                <c:pt idx="320">
                  <c:v>14.932827058064298</c:v>
                </c:pt>
                <c:pt idx="321">
                  <c:v>15.084179350007176</c:v>
                </c:pt>
                <c:pt idx="322">
                  <c:v>14.370016001714642</c:v>
                </c:pt>
                <c:pt idx="323">
                  <c:v>13.585408380782269</c:v>
                </c:pt>
                <c:pt idx="324">
                  <c:v>13.072868169990775</c:v>
                </c:pt>
                <c:pt idx="325">
                  <c:v>13.160108820103559</c:v>
                </c:pt>
                <c:pt idx="326">
                  <c:v>12.455495697416339</c:v>
                </c:pt>
                <c:pt idx="327">
                  <c:v>12.28507036643655</c:v>
                </c:pt>
                <c:pt idx="328">
                  <c:v>11.652070424261156</c:v>
                </c:pt>
                <c:pt idx="329">
                  <c:v>11.718841354204994</c:v>
                </c:pt>
                <c:pt idx="330">
                  <c:v>11.720668323340266</c:v>
                </c:pt>
                <c:pt idx="331">
                  <c:v>11.751898975622796</c:v>
                </c:pt>
                <c:pt idx="332">
                  <c:v>11.36325131275734</c:v>
                </c:pt>
                <c:pt idx="333">
                  <c:v>11.595339505132959</c:v>
                </c:pt>
                <c:pt idx="334">
                  <c:v>12.214439828464229</c:v>
                </c:pt>
                <c:pt idx="335">
                  <c:v>12.583940483440553</c:v>
                </c:pt>
                <c:pt idx="336">
                  <c:v>12.85057333133045</c:v>
                </c:pt>
                <c:pt idx="337">
                  <c:v>13.51011876803331</c:v>
                </c:pt>
                <c:pt idx="338">
                  <c:v>13.727515474046417</c:v>
                </c:pt>
                <c:pt idx="339">
                  <c:v>13.258206855714285</c:v>
                </c:pt>
                <c:pt idx="340">
                  <c:v>13.901845637583914</c:v>
                </c:pt>
                <c:pt idx="341">
                  <c:v>13.818116356117249</c:v>
                </c:pt>
                <c:pt idx="342">
                  <c:v>13.937299352877174</c:v>
                </c:pt>
                <c:pt idx="343">
                  <c:v>13.488994661584716</c:v>
                </c:pt>
                <c:pt idx="344">
                  <c:v>13.373092484421155</c:v>
                </c:pt>
                <c:pt idx="345">
                  <c:v>13.062144408813481</c:v>
                </c:pt>
                <c:pt idx="346">
                  <c:v>13.170033581646948</c:v>
                </c:pt>
                <c:pt idx="347">
                  <c:v>12.658172097244705</c:v>
                </c:pt>
                <c:pt idx="348">
                  <c:v>12.516945883657321</c:v>
                </c:pt>
                <c:pt idx="349">
                  <c:v>12.11705374469015</c:v>
                </c:pt>
                <c:pt idx="350">
                  <c:v>11.935961489607006</c:v>
                </c:pt>
                <c:pt idx="351">
                  <c:v>11.85301474972132</c:v>
                </c:pt>
                <c:pt idx="352">
                  <c:v>11.271568740917891</c:v>
                </c:pt>
                <c:pt idx="353">
                  <c:v>11.141224745858169</c:v>
                </c:pt>
                <c:pt idx="354">
                  <c:v>10.738361537111212</c:v>
                </c:pt>
                <c:pt idx="355">
                  <c:v>11.245178986293231</c:v>
                </c:pt>
                <c:pt idx="356">
                  <c:v>10.794464406337081</c:v>
                </c:pt>
                <c:pt idx="357">
                  <c:v>11.157098726516182</c:v>
                </c:pt>
                <c:pt idx="358">
                  <c:v>10.479019177212034</c:v>
                </c:pt>
                <c:pt idx="359">
                  <c:v>10.85476398265649</c:v>
                </c:pt>
                <c:pt idx="360">
                  <c:v>11.227363473250604</c:v>
                </c:pt>
                <c:pt idx="361">
                  <c:v>10.781375776275139</c:v>
                </c:pt>
                <c:pt idx="362">
                  <c:v>10.314773682221018</c:v>
                </c:pt>
                <c:pt idx="363">
                  <c:v>10.408267732529964</c:v>
                </c:pt>
                <c:pt idx="364">
                  <c:v>9.9007032278905509</c:v>
                </c:pt>
                <c:pt idx="365">
                  <c:v>9.537617593919359</c:v>
                </c:pt>
                <c:pt idx="366">
                  <c:v>9.9013665251576235</c:v>
                </c:pt>
                <c:pt idx="367">
                  <c:v>10.302959069496291</c:v>
                </c:pt>
                <c:pt idx="368">
                  <c:v>10.572490627263436</c:v>
                </c:pt>
                <c:pt idx="369">
                  <c:v>10.058230543249886</c:v>
                </c:pt>
                <c:pt idx="370">
                  <c:v>10.321333851733751</c:v>
                </c:pt>
                <c:pt idx="371">
                  <c:v>9.8215789366541379</c:v>
                </c:pt>
                <c:pt idx="372">
                  <c:v>9.8535385122499193</c:v>
                </c:pt>
                <c:pt idx="373">
                  <c:v>9.5631260794473363</c:v>
                </c:pt>
                <c:pt idx="374">
                  <c:v>9.6832502391979709</c:v>
                </c:pt>
                <c:pt idx="375">
                  <c:v>9.5452309939740747</c:v>
                </c:pt>
                <c:pt idx="376">
                  <c:v>9.5465494176346688</c:v>
                </c:pt>
                <c:pt idx="377">
                  <c:v>9.5343759526858367</c:v>
                </c:pt>
                <c:pt idx="378">
                  <c:v>10.237973231824133</c:v>
                </c:pt>
                <c:pt idx="379">
                  <c:v>11.064524302722052</c:v>
                </c:pt>
                <c:pt idx="380">
                  <c:v>11.309650193013704</c:v>
                </c:pt>
                <c:pt idx="381">
                  <c:v>11.792324007089126</c:v>
                </c:pt>
                <c:pt idx="382">
                  <c:v>12.217697914082969</c:v>
                </c:pt>
                <c:pt idx="383">
                  <c:v>12.571168831168825</c:v>
                </c:pt>
                <c:pt idx="384">
                  <c:v>13.004233570886448</c:v>
                </c:pt>
                <c:pt idx="385">
                  <c:v>14.407503921233696</c:v>
                </c:pt>
                <c:pt idx="386">
                  <c:v>15.20804572921277</c:v>
                </c:pt>
                <c:pt idx="387">
                  <c:v>15.706205094709343</c:v>
                </c:pt>
                <c:pt idx="388">
                  <c:v>15.824006468063942</c:v>
                </c:pt>
                <c:pt idx="389">
                  <c:v>16.723827671487719</c:v>
                </c:pt>
                <c:pt idx="390">
                  <c:v>17.322678687078017</c:v>
                </c:pt>
                <c:pt idx="391">
                  <c:v>20.217957620334445</c:v>
                </c:pt>
                <c:pt idx="392">
                  <c:v>21.381627813324968</c:v>
                </c:pt>
                <c:pt idx="393">
                  <c:v>22.157422708739464</c:v>
                </c:pt>
                <c:pt idx="394">
                  <c:v>22.281447212610814</c:v>
                </c:pt>
                <c:pt idx="395">
                  <c:v>22.419050629237102</c:v>
                </c:pt>
                <c:pt idx="396">
                  <c:v>23.132681636340166</c:v>
                </c:pt>
                <c:pt idx="397">
                  <c:v>24.347484872642692</c:v>
                </c:pt>
                <c:pt idx="398">
                  <c:v>24.467424549567802</c:v>
                </c:pt>
                <c:pt idx="399">
                  <c:v>26.20382254464284</c:v>
                </c:pt>
                <c:pt idx="400">
                  <c:v>28.743305263727919</c:v>
                </c:pt>
                <c:pt idx="401">
                  <c:v>30.170473585632376</c:v>
                </c:pt>
                <c:pt idx="402">
                  <c:v>29.615177578882879</c:v>
                </c:pt>
                <c:pt idx="403">
                  <c:v>30.136672590620243</c:v>
                </c:pt>
                <c:pt idx="404">
                  <c:v>32.350917455264231</c:v>
                </c:pt>
                <c:pt idx="405">
                  <c:v>30.734536020097497</c:v>
                </c:pt>
                <c:pt idx="406">
                  <c:v>29.348932062742325</c:v>
                </c:pt>
                <c:pt idx="407">
                  <c:v>28.154830579232737</c:v>
                </c:pt>
                <c:pt idx="408">
                  <c:v>28.986355739676647</c:v>
                </c:pt>
                <c:pt idx="409">
                  <c:v>30.522512748932449</c:v>
                </c:pt>
                <c:pt idx="410">
                  <c:v>30.235340152399299</c:v>
                </c:pt>
                <c:pt idx="411">
                  <c:v>30.009343363329638</c:v>
                </c:pt>
                <c:pt idx="412">
                  <c:v>29.509935618583683</c:v>
                </c:pt>
                <c:pt idx="413">
                  <c:v>28.377233023386932</c:v>
                </c:pt>
                <c:pt idx="414">
                  <c:v>26.455870185832094</c:v>
                </c:pt>
                <c:pt idx="415">
                  <c:v>27.013149837352668</c:v>
                </c:pt>
                <c:pt idx="416">
                  <c:v>26.419406603684362</c:v>
                </c:pt>
                <c:pt idx="417">
                  <c:v>27.861066468205543</c:v>
                </c:pt>
                <c:pt idx="418">
                  <c:v>25.213506100418698</c:v>
                </c:pt>
                <c:pt idx="419">
                  <c:v>24.712930682282483</c:v>
                </c:pt>
                <c:pt idx="420">
                  <c:v>24.040265865773694</c:v>
                </c:pt>
                <c:pt idx="421">
                  <c:v>24.227436401252838</c:v>
                </c:pt>
                <c:pt idx="422">
                  <c:v>22.33066528555959</c:v>
                </c:pt>
                <c:pt idx="423">
                  <c:v>21.142425916692503</c:v>
                </c:pt>
                <c:pt idx="424">
                  <c:v>20.899738167333052</c:v>
                </c:pt>
                <c:pt idx="425">
                  <c:v>21.490351842665326</c:v>
                </c:pt>
                <c:pt idx="426">
                  <c:v>20.788630421666536</c:v>
                </c:pt>
                <c:pt idx="427">
                  <c:v>20.276780958396657</c:v>
                </c:pt>
                <c:pt idx="428">
                  <c:v>19.510365501808511</c:v>
                </c:pt>
                <c:pt idx="429">
                  <c:v>17.814545212589003</c:v>
                </c:pt>
                <c:pt idx="430">
                  <c:v>17.764662493520984</c:v>
                </c:pt>
                <c:pt idx="431">
                  <c:v>15.927022191342346</c:v>
                </c:pt>
                <c:pt idx="432">
                  <c:v>16.341249622438543</c:v>
                </c:pt>
                <c:pt idx="433">
                  <c:v>15.809399054473824</c:v>
                </c:pt>
                <c:pt idx="434">
                  <c:v>16.126059052483779</c:v>
                </c:pt>
                <c:pt idx="435">
                  <c:v>15.546928456942068</c:v>
                </c:pt>
                <c:pt idx="436">
                  <c:v>16.116544716820087</c:v>
                </c:pt>
                <c:pt idx="437">
                  <c:v>16.117663977826886</c:v>
                </c:pt>
                <c:pt idx="438">
                  <c:v>15.385761791157226</c:v>
                </c:pt>
                <c:pt idx="439">
                  <c:v>14.357523953457202</c:v>
                </c:pt>
                <c:pt idx="440">
                  <c:v>14.36981953840859</c:v>
                </c:pt>
                <c:pt idx="441">
                  <c:v>15.687262835535188</c:v>
                </c:pt>
                <c:pt idx="442">
                  <c:v>16.234553473061723</c:v>
                </c:pt>
                <c:pt idx="443">
                  <c:v>17.770626689571166</c:v>
                </c:pt>
                <c:pt idx="444">
                  <c:v>19.549920673242767</c:v>
                </c:pt>
                <c:pt idx="445">
                  <c:v>20.167146896458878</c:v>
                </c:pt>
                <c:pt idx="446">
                  <c:v>19.459511667694084</c:v>
                </c:pt>
                <c:pt idx="447">
                  <c:v>18.621845862417935</c:v>
                </c:pt>
                <c:pt idx="448">
                  <c:v>18.478635223175875</c:v>
                </c:pt>
                <c:pt idx="449">
                  <c:v>18.874542967619778</c:v>
                </c:pt>
                <c:pt idx="450">
                  <c:v>17.813337261053757</c:v>
                </c:pt>
                <c:pt idx="451">
                  <c:v>17.949612580807894</c:v>
                </c:pt>
                <c:pt idx="452">
                  <c:v>19.039754953076159</c:v>
                </c:pt>
                <c:pt idx="453">
                  <c:v>20.091760905114043</c:v>
                </c:pt>
                <c:pt idx="454">
                  <c:v>21.33231628091869</c:v>
                </c:pt>
                <c:pt idx="455">
                  <c:v>19.754037324586388</c:v>
                </c:pt>
                <c:pt idx="456">
                  <c:v>20.055924692907965</c:v>
                </c:pt>
                <c:pt idx="457">
                  <c:v>18.405572210636098</c:v>
                </c:pt>
                <c:pt idx="458">
                  <c:v>17.241633292806778</c:v>
                </c:pt>
                <c:pt idx="459">
                  <c:v>17.102912575599792</c:v>
                </c:pt>
                <c:pt idx="460">
                  <c:v>17.65857723703202</c:v>
                </c:pt>
                <c:pt idx="461">
                  <c:v>18.296207816875992</c:v>
                </c:pt>
                <c:pt idx="462">
                  <c:v>18.22431504597051</c:v>
                </c:pt>
                <c:pt idx="463">
                  <c:v>18.440401165099967</c:v>
                </c:pt>
                <c:pt idx="464">
                  <c:v>18.916302286480196</c:v>
                </c:pt>
                <c:pt idx="465">
                  <c:v>18.648276858798326</c:v>
                </c:pt>
                <c:pt idx="466">
                  <c:v>17.568205271707679</c:v>
                </c:pt>
                <c:pt idx="467">
                  <c:v>17.448383651085035</c:v>
                </c:pt>
                <c:pt idx="468">
                  <c:v>16.939316635387495</c:v>
                </c:pt>
                <c:pt idx="469">
                  <c:v>16.458632858449874</c:v>
                </c:pt>
                <c:pt idx="470">
                  <c:v>15.877365270399133</c:v>
                </c:pt>
                <c:pt idx="471">
                  <c:v>15.911659280500523</c:v>
                </c:pt>
                <c:pt idx="472">
                  <c:v>15.735812213641703</c:v>
                </c:pt>
                <c:pt idx="473">
                  <c:v>14.622857142857173</c:v>
                </c:pt>
                <c:pt idx="474">
                  <c:v>14.44254994640251</c:v>
                </c:pt>
                <c:pt idx="475">
                  <c:v>14.128703756711012</c:v>
                </c:pt>
                <c:pt idx="476">
                  <c:v>14.796679932345722</c:v>
                </c:pt>
                <c:pt idx="477">
                  <c:v>15.577732358601942</c:v>
                </c:pt>
                <c:pt idx="478">
                  <c:v>15.431850211395245</c:v>
                </c:pt>
                <c:pt idx="479">
                  <c:v>15.776269626349029</c:v>
                </c:pt>
                <c:pt idx="480">
                  <c:v>16.655157228459583</c:v>
                </c:pt>
                <c:pt idx="481">
                  <c:v>17.16780785911423</c:v>
                </c:pt>
                <c:pt idx="482">
                  <c:v>16.697975304754056</c:v>
                </c:pt>
                <c:pt idx="483">
                  <c:v>16.65110492908082</c:v>
                </c:pt>
                <c:pt idx="484">
                  <c:v>17.003564715879225</c:v>
                </c:pt>
                <c:pt idx="485">
                  <c:v>16.800465701869594</c:v>
                </c:pt>
                <c:pt idx="486">
                  <c:v>17.388895748073843</c:v>
                </c:pt>
                <c:pt idx="487">
                  <c:v>17.571474358974349</c:v>
                </c:pt>
                <c:pt idx="488">
                  <c:v>17.145893871567317</c:v>
                </c:pt>
                <c:pt idx="489">
                  <c:v>17.468684571570286</c:v>
                </c:pt>
                <c:pt idx="490">
                  <c:v>16.532276836965195</c:v>
                </c:pt>
                <c:pt idx="491">
                  <c:v>16.500812656045127</c:v>
                </c:pt>
                <c:pt idx="492">
                  <c:v>16.982038951067334</c:v>
                </c:pt>
                <c:pt idx="493">
                  <c:v>17.690745210120323</c:v>
                </c:pt>
                <c:pt idx="494">
                  <c:v>17.202826253739694</c:v>
                </c:pt>
                <c:pt idx="495">
                  <c:v>16.157570168100442</c:v>
                </c:pt>
                <c:pt idx="496">
                  <c:v>15.396398781940931</c:v>
                </c:pt>
                <c:pt idx="497">
                  <c:v>15.688664517380575</c:v>
                </c:pt>
                <c:pt idx="498">
                  <c:v>15.924005399825306</c:v>
                </c:pt>
                <c:pt idx="499">
                  <c:v>16.925503459484727</c:v>
                </c:pt>
                <c:pt idx="500">
                  <c:v>16.120941334280207</c:v>
                </c:pt>
                <c:pt idx="501">
                  <c:v>16.525118668552626</c:v>
                </c:pt>
                <c:pt idx="502">
                  <c:v>17.691763802087124</c:v>
                </c:pt>
                <c:pt idx="503">
                  <c:v>16.994855749690004</c:v>
                </c:pt>
                <c:pt idx="504">
                  <c:v>16.74778900394967</c:v>
                </c:pt>
                <c:pt idx="505">
                  <c:v>15.745915578401878</c:v>
                </c:pt>
                <c:pt idx="506">
                  <c:v>15.6585368685442</c:v>
                </c:pt>
                <c:pt idx="507">
                  <c:v>15.36623162020172</c:v>
                </c:pt>
                <c:pt idx="508">
                  <c:v>16.696234090851132</c:v>
                </c:pt>
                <c:pt idx="509">
                  <c:v>16.167879748724562</c:v>
                </c:pt>
                <c:pt idx="510">
                  <c:v>17.045083406496943</c:v>
                </c:pt>
                <c:pt idx="511">
                  <c:v>17.089614368595715</c:v>
                </c:pt>
                <c:pt idx="512">
                  <c:v>16.499692904957964</c:v>
                </c:pt>
                <c:pt idx="513">
                  <c:v>15.084858875162292</c:v>
                </c:pt>
                <c:pt idx="514">
                  <c:v>15.702413826951965</c:v>
                </c:pt>
                <c:pt idx="515">
                  <c:v>15.908276654911909</c:v>
                </c:pt>
                <c:pt idx="516">
                  <c:v>15.644232943837144</c:v>
                </c:pt>
                <c:pt idx="517">
                  <c:v>16.261476663523357</c:v>
                </c:pt>
                <c:pt idx="518">
                  <c:v>16.927037652777592</c:v>
                </c:pt>
                <c:pt idx="519">
                  <c:v>17.34333255930483</c:v>
                </c:pt>
                <c:pt idx="520">
                  <c:v>17.250586339389322</c:v>
                </c:pt>
                <c:pt idx="521">
                  <c:v>16.583041531846987</c:v>
                </c:pt>
                <c:pt idx="522">
                  <c:v>15.057260164739608</c:v>
                </c:pt>
                <c:pt idx="523">
                  <c:v>15.552684733158634</c:v>
                </c:pt>
                <c:pt idx="524">
                  <c:v>15.172234432234424</c:v>
                </c:pt>
                <c:pt idx="525">
                  <c:v>15.443676150391264</c:v>
                </c:pt>
                <c:pt idx="526">
                  <c:v>15.620922648916901</c:v>
                </c:pt>
                <c:pt idx="527">
                  <c:v>16.094435641150639</c:v>
                </c:pt>
                <c:pt idx="528">
                  <c:v>15.547667796788915</c:v>
                </c:pt>
                <c:pt idx="529">
                  <c:v>15.250162546770529</c:v>
                </c:pt>
                <c:pt idx="530">
                  <c:v>14.267756247277122</c:v>
                </c:pt>
                <c:pt idx="531">
                  <c:v>13.889536526025795</c:v>
                </c:pt>
                <c:pt idx="532">
                  <c:v>13.576753038680684</c:v>
                </c:pt>
                <c:pt idx="533">
                  <c:v>13.856489310984333</c:v>
                </c:pt>
                <c:pt idx="534">
                  <c:v>13.493936541098687</c:v>
                </c:pt>
                <c:pt idx="535">
                  <c:v>14.376441370614947</c:v>
                </c:pt>
                <c:pt idx="536">
                  <c:v>14.66832934432979</c:v>
                </c:pt>
                <c:pt idx="537">
                  <c:v>15.155162086499965</c:v>
                </c:pt>
                <c:pt idx="538">
                  <c:v>15.312022750650478</c:v>
                </c:pt>
                <c:pt idx="539">
                  <c:v>14.863982338431567</c:v>
                </c:pt>
                <c:pt idx="540">
                  <c:v>14.630659200194813</c:v>
                </c:pt>
                <c:pt idx="541">
                  <c:v>15.032436653663463</c:v>
                </c:pt>
                <c:pt idx="542">
                  <c:v>15.799932758726102</c:v>
                </c:pt>
                <c:pt idx="543">
                  <c:v>16.380519627202933</c:v>
                </c:pt>
                <c:pt idx="544">
                  <c:v>17.215826841348669</c:v>
                </c:pt>
                <c:pt idx="545">
                  <c:v>17.042047589624605</c:v>
                </c:pt>
                <c:pt idx="546">
                  <c:v>17.754786052094861</c:v>
                </c:pt>
                <c:pt idx="547">
                  <c:v>18.270376144477545</c:v>
                </c:pt>
                <c:pt idx="548">
                  <c:v>18.5794420822712</c:v>
                </c:pt>
                <c:pt idx="549">
                  <c:v>18.541784624340838</c:v>
                </c:pt>
                <c:pt idx="550">
                  <c:v>18.509063588483517</c:v>
                </c:pt>
                <c:pt idx="551">
                  <c:v>20.398687064495441</c:v>
                </c:pt>
                <c:pt idx="552">
                  <c:v>20.708413967185521</c:v>
                </c:pt>
                <c:pt idx="553">
                  <c:v>21.175679655007091</c:v>
                </c:pt>
                <c:pt idx="554">
                  <c:v>23.898078494520284</c:v>
                </c:pt>
                <c:pt idx="555">
                  <c:v>24.807645372451454</c:v>
                </c:pt>
                <c:pt idx="556">
                  <c:v>24.314191993234747</c:v>
                </c:pt>
                <c:pt idx="557">
                  <c:v>23.849067647796652</c:v>
                </c:pt>
                <c:pt idx="558">
                  <c:v>23.732007542836065</c:v>
                </c:pt>
                <c:pt idx="559">
                  <c:v>23.973409186683547</c:v>
                </c:pt>
                <c:pt idx="560">
                  <c:v>24.084082278857743</c:v>
                </c:pt>
                <c:pt idx="561">
                  <c:v>24.228669046093803</c:v>
                </c:pt>
                <c:pt idx="562">
                  <c:v>23.368825460679325</c:v>
                </c:pt>
                <c:pt idx="563">
                  <c:v>23.743448511437773</c:v>
                </c:pt>
                <c:pt idx="564">
                  <c:v>23.643403069212404</c:v>
                </c:pt>
                <c:pt idx="565">
                  <c:v>20.602232985277421</c:v>
                </c:pt>
                <c:pt idx="566">
                  <c:v>19.674076946018506</c:v>
                </c:pt>
                <c:pt idx="567">
                  <c:v>19.492453149085037</c:v>
                </c:pt>
                <c:pt idx="568">
                  <c:v>16.84140559596479</c:v>
                </c:pt>
                <c:pt idx="569">
                  <c:v>15.986319385212672</c:v>
                </c:pt>
                <c:pt idx="570">
                  <c:v>16.318909231268265</c:v>
                </c:pt>
                <c:pt idx="571">
                  <c:v>16.370566618237753</c:v>
                </c:pt>
                <c:pt idx="572">
                  <c:v>17.0165021999488</c:v>
                </c:pt>
                <c:pt idx="573">
                  <c:v>17.91131717468479</c:v>
                </c:pt>
                <c:pt idx="574">
                  <c:v>16.816099506053522</c:v>
                </c:pt>
                <c:pt idx="575">
                  <c:v>16.065771622454374</c:v>
                </c:pt>
                <c:pt idx="576">
                  <c:v>16.946802325759116</c:v>
                </c:pt>
                <c:pt idx="577">
                  <c:v>16.197413869453552</c:v>
                </c:pt>
                <c:pt idx="578">
                  <c:v>15.671284532505002</c:v>
                </c:pt>
                <c:pt idx="579">
                  <c:v>15.360373059928824</c:v>
                </c:pt>
                <c:pt idx="580">
                  <c:v>15.189262686959973</c:v>
                </c:pt>
                <c:pt idx="581">
                  <c:v>15.232557860597227</c:v>
                </c:pt>
                <c:pt idx="582">
                  <c:v>14.608986387159238</c:v>
                </c:pt>
                <c:pt idx="583">
                  <c:v>14.08934946230454</c:v>
                </c:pt>
                <c:pt idx="584">
                  <c:v>14.363908470520585</c:v>
                </c:pt>
                <c:pt idx="585">
                  <c:v>16.3978939012712</c:v>
                </c:pt>
                <c:pt idx="586">
                  <c:v>16.022725514814077</c:v>
                </c:pt>
                <c:pt idx="587">
                  <c:v>15.383485988880201</c:v>
                </c:pt>
                <c:pt idx="588">
                  <c:v>15.298518584940988</c:v>
                </c:pt>
                <c:pt idx="589">
                  <c:v>15.362330372563571</c:v>
                </c:pt>
                <c:pt idx="590">
                  <c:v>14.614377158543908</c:v>
                </c:pt>
                <c:pt idx="591">
                  <c:v>14.425054024976372</c:v>
                </c:pt>
                <c:pt idx="592">
                  <c:v>14.012584301081349</c:v>
                </c:pt>
                <c:pt idx="593">
                  <c:v>13.99944413563091</c:v>
                </c:pt>
                <c:pt idx="594">
                  <c:v>15.424091123679872</c:v>
                </c:pt>
                <c:pt idx="595">
                  <c:v>15.75427106259218</c:v>
                </c:pt>
                <c:pt idx="596">
                  <c:v>16.287318906822044</c:v>
                </c:pt>
                <c:pt idx="597">
                  <c:v>17.027113320162336</c:v>
                </c:pt>
                <c:pt idx="598">
                  <c:v>16.461182317932309</c:v>
                </c:pt>
                <c:pt idx="599">
                  <c:v>14.639951049954476</c:v>
                </c:pt>
                <c:pt idx="600">
                  <c:v>15.034754326133648</c:v>
                </c:pt>
                <c:pt idx="601">
                  <c:v>15.89824126984128</c:v>
                </c:pt>
                <c:pt idx="602">
                  <c:v>16.359726830629445</c:v>
                </c:pt>
                <c:pt idx="603">
                  <c:v>17.415875904892346</c:v>
                </c:pt>
                <c:pt idx="604">
                  <c:v>19.140336902585545</c:v>
                </c:pt>
                <c:pt idx="605">
                  <c:v>20.270881837444755</c:v>
                </c:pt>
                <c:pt idx="606">
                  <c:v>22.092440852488867</c:v>
                </c:pt>
                <c:pt idx="607">
                  <c:v>22.30095238095242</c:v>
                </c:pt>
                <c:pt idx="608">
                  <c:v>22.218219336298827</c:v>
                </c:pt>
                <c:pt idx="609">
                  <c:v>21.913800864242003</c:v>
                </c:pt>
                <c:pt idx="610">
                  <c:v>23.130925638293785</c:v>
                </c:pt>
                <c:pt idx="611">
                  <c:v>23.838346514065453</c:v>
                </c:pt>
                <c:pt idx="612">
                  <c:v>24.333967674661121</c:v>
                </c:pt>
                <c:pt idx="613">
                  <c:v>24.269253921420781</c:v>
                </c:pt>
                <c:pt idx="614">
                  <c:v>23.888339212573619</c:v>
                </c:pt>
                <c:pt idx="615">
                  <c:v>23.30911413914092</c:v>
                </c:pt>
                <c:pt idx="616">
                  <c:v>24.392977604592211</c:v>
                </c:pt>
                <c:pt idx="617">
                  <c:v>24.876568247712083</c:v>
                </c:pt>
                <c:pt idx="618">
                  <c:v>25.166058184627101</c:v>
                </c:pt>
                <c:pt idx="619">
                  <c:v>23.733228133453565</c:v>
                </c:pt>
                <c:pt idx="620">
                  <c:v>23.01054183731371</c:v>
                </c:pt>
                <c:pt idx="621">
                  <c:v>24.7228044847324</c:v>
                </c:pt>
                <c:pt idx="622">
                  <c:v>23.944149319323078</c:v>
                </c:pt>
                <c:pt idx="623">
                  <c:v>25.266417880229852</c:v>
                </c:pt>
                <c:pt idx="624">
                  <c:v>24.406362545018027</c:v>
                </c:pt>
                <c:pt idx="625">
                  <c:v>23.732968971954786</c:v>
                </c:pt>
                <c:pt idx="626">
                  <c:v>23.065321100917441</c:v>
                </c:pt>
                <c:pt idx="627">
                  <c:v>23.174603174603178</c:v>
                </c:pt>
                <c:pt idx="628">
                  <c:v>22.606949498823024</c:v>
                </c:pt>
                <c:pt idx="629">
                  <c:v>22.303867485254415</c:v>
                </c:pt>
                <c:pt idx="630">
                  <c:v>21.83547380735736</c:v>
                </c:pt>
                <c:pt idx="631">
                  <c:v>20.760687288434802</c:v>
                </c:pt>
                <c:pt idx="632">
                  <c:v>19.668458670728533</c:v>
                </c:pt>
                <c:pt idx="633">
                  <c:v>19.612496302257885</c:v>
                </c:pt>
                <c:pt idx="634">
                  <c:v>19.987958846423215</c:v>
                </c:pt>
                <c:pt idx="635">
                  <c:v>24.603686078024168</c:v>
                </c:pt>
                <c:pt idx="636">
                  <c:v>24.785755900982998</c:v>
                </c:pt>
                <c:pt idx="637">
                  <c:v>23.220473654510624</c:v>
                </c:pt>
                <c:pt idx="638">
                  <c:v>23.759241590560674</c:v>
                </c:pt>
                <c:pt idx="639">
                  <c:v>24.362627285488909</c:v>
                </c:pt>
                <c:pt idx="640">
                  <c:v>23.968901259960834</c:v>
                </c:pt>
                <c:pt idx="641">
                  <c:v>24.004496369506331</c:v>
                </c:pt>
                <c:pt idx="642">
                  <c:v>26.08450486732222</c:v>
                </c:pt>
                <c:pt idx="643">
                  <c:v>26.574789427459113</c:v>
                </c:pt>
                <c:pt idx="644">
                  <c:v>27.087821152734726</c:v>
                </c:pt>
                <c:pt idx="645">
                  <c:v>27.473265630657487</c:v>
                </c:pt>
                <c:pt idx="646">
                  <c:v>28.064930517253323</c:v>
                </c:pt>
                <c:pt idx="647">
                  <c:v>28.261984359936815</c:v>
                </c:pt>
                <c:pt idx="648">
                  <c:v>28.436058058234121</c:v>
                </c:pt>
                <c:pt idx="649">
                  <c:v>23.177364247261</c:v>
                </c:pt>
                <c:pt idx="650">
                  <c:v>20.815943154793352</c:v>
                </c:pt>
                <c:pt idx="651">
                  <c:v>20.304424202830635</c:v>
                </c:pt>
                <c:pt idx="652">
                  <c:v>20.17050103187843</c:v>
                </c:pt>
                <c:pt idx="653">
                  <c:v>19.854867110208907</c:v>
                </c:pt>
                <c:pt idx="654">
                  <c:v>19.990807386225342</c:v>
                </c:pt>
                <c:pt idx="655">
                  <c:v>19.829577928369975</c:v>
                </c:pt>
                <c:pt idx="656">
                  <c:v>18.249206886483964</c:v>
                </c:pt>
                <c:pt idx="657">
                  <c:v>18.511064406479534</c:v>
                </c:pt>
                <c:pt idx="658">
                  <c:v>16.963065157540544</c:v>
                </c:pt>
                <c:pt idx="659">
                  <c:v>17.728030817233225</c:v>
                </c:pt>
                <c:pt idx="660">
                  <c:v>16.073601145528123</c:v>
                </c:pt>
                <c:pt idx="661">
                  <c:v>15.812210987567987</c:v>
                </c:pt>
                <c:pt idx="662">
                  <c:v>14.596064690026946</c:v>
                </c:pt>
                <c:pt idx="663">
                  <c:v>14.062935045715053</c:v>
                </c:pt>
                <c:pt idx="664">
                  <c:v>13.678784279775881</c:v>
                </c:pt>
                <c:pt idx="665">
                  <c:v>14.597030638735653</c:v>
                </c:pt>
                <c:pt idx="666">
                  <c:v>13.837371078466564</c:v>
                </c:pt>
                <c:pt idx="667">
                  <c:v>13.789756761163638</c:v>
                </c:pt>
                <c:pt idx="668">
                  <c:v>13.825624889033881</c:v>
                </c:pt>
                <c:pt idx="669">
                  <c:v>13.818352545822012</c:v>
                </c:pt>
                <c:pt idx="670">
                  <c:v>13.582381770412253</c:v>
                </c:pt>
                <c:pt idx="671">
                  <c:v>13.290672854384734</c:v>
                </c:pt>
                <c:pt idx="672">
                  <c:v>13.281401203976367</c:v>
                </c:pt>
                <c:pt idx="673">
                  <c:v>12.320379737731628</c:v>
                </c:pt>
                <c:pt idx="674">
                  <c:v>12.29640645012031</c:v>
                </c:pt>
                <c:pt idx="675">
                  <c:v>11.926022692053479</c:v>
                </c:pt>
                <c:pt idx="676">
                  <c:v>12.18957301300955</c:v>
                </c:pt>
                <c:pt idx="677">
                  <c:v>13.179751704843488</c:v>
                </c:pt>
                <c:pt idx="678">
                  <c:v>13.178266616458844</c:v>
                </c:pt>
                <c:pt idx="679">
                  <c:v>12.2309048841154</c:v>
                </c:pt>
                <c:pt idx="680">
                  <c:v>12.002470563343836</c:v>
                </c:pt>
                <c:pt idx="681">
                  <c:v>11.847602698537203</c:v>
                </c:pt>
                <c:pt idx="682">
                  <c:v>11.745394672165652</c:v>
                </c:pt>
                <c:pt idx="683">
                  <c:v>11.744535244865908</c:v>
                </c:pt>
                <c:pt idx="684">
                  <c:v>12.019441103946393</c:v>
                </c:pt>
                <c:pt idx="685">
                  <c:v>11.775989396619407</c:v>
                </c:pt>
                <c:pt idx="686">
                  <c:v>12.511485216040466</c:v>
                </c:pt>
                <c:pt idx="687">
                  <c:v>13.345682642241986</c:v>
                </c:pt>
                <c:pt idx="688">
                  <c:v>13.170947218198343</c:v>
                </c:pt>
                <c:pt idx="689">
                  <c:v>13.362429541368829</c:v>
                </c:pt>
                <c:pt idx="690">
                  <c:v>13.465332978540408</c:v>
                </c:pt>
                <c:pt idx="691">
                  <c:v>12.798840829660859</c:v>
                </c:pt>
                <c:pt idx="692">
                  <c:v>12.344300038617527</c:v>
                </c:pt>
                <c:pt idx="693">
                  <c:v>12.961484287095685</c:v>
                </c:pt>
                <c:pt idx="694">
                  <c:v>13.015639627410625</c:v>
                </c:pt>
                <c:pt idx="695">
                  <c:v>12.528715355822779</c:v>
                </c:pt>
                <c:pt idx="696">
                  <c:v>12.126097606978144</c:v>
                </c:pt>
                <c:pt idx="697">
                  <c:v>11.78824318681724</c:v>
                </c:pt>
                <c:pt idx="698">
                  <c:v>11.505074886695553</c:v>
                </c:pt>
                <c:pt idx="699">
                  <c:v>11.890034181989662</c:v>
                </c:pt>
                <c:pt idx="700">
                  <c:v>12.156589475110689</c:v>
                </c:pt>
                <c:pt idx="701">
                  <c:v>11.345013313090899</c:v>
                </c:pt>
                <c:pt idx="702">
                  <c:v>11.435774465929661</c:v>
                </c:pt>
                <c:pt idx="703">
                  <c:v>11.151570368271955</c:v>
                </c:pt>
                <c:pt idx="704">
                  <c:v>11.016216462017621</c:v>
                </c:pt>
                <c:pt idx="705">
                  <c:v>10.918937541830907</c:v>
                </c:pt>
                <c:pt idx="706">
                  <c:v>12.311062797011727</c:v>
                </c:pt>
                <c:pt idx="707">
                  <c:v>12.563399177037146</c:v>
                </c:pt>
                <c:pt idx="708">
                  <c:v>13.124271389156494</c:v>
                </c:pt>
                <c:pt idx="709">
                  <c:v>14.179549080810457</c:v>
                </c:pt>
                <c:pt idx="710">
                  <c:v>14.543584869376971</c:v>
                </c:pt>
                <c:pt idx="711">
                  <c:v>14.619891814738819</c:v>
                </c:pt>
                <c:pt idx="712">
                  <c:v>14.538103059086232</c:v>
                </c:pt>
                <c:pt idx="713">
                  <c:v>14.192368488557232</c:v>
                </c:pt>
                <c:pt idx="714">
                  <c:v>13.146881841235926</c:v>
                </c:pt>
                <c:pt idx="715">
                  <c:v>13.16644101139847</c:v>
                </c:pt>
                <c:pt idx="716">
                  <c:v>13.665583735548449</c:v>
                </c:pt>
                <c:pt idx="717">
                  <c:v>14.217402442148392</c:v>
                </c:pt>
                <c:pt idx="718">
                  <c:v>14.511934558685832</c:v>
                </c:pt>
                <c:pt idx="719">
                  <c:v>14.583771468113882</c:v>
                </c:pt>
                <c:pt idx="720">
                  <c:v>13.686872499875628</c:v>
                </c:pt>
                <c:pt idx="721">
                  <c:v>13.863940658789801</c:v>
                </c:pt>
                <c:pt idx="722">
                  <c:v>13.865598891537251</c:v>
                </c:pt>
                <c:pt idx="723">
                  <c:v>13.005154432505371</c:v>
                </c:pt>
                <c:pt idx="724">
                  <c:v>13.119637963805834</c:v>
                </c:pt>
                <c:pt idx="725">
                  <c:v>13.748061347578858</c:v>
                </c:pt>
                <c:pt idx="726">
                  <c:v>16.664994865038423</c:v>
                </c:pt>
                <c:pt idx="727">
                  <c:v>17.808058039563505</c:v>
                </c:pt>
                <c:pt idx="728">
                  <c:v>19.34929609970002</c:v>
                </c:pt>
                <c:pt idx="729">
                  <c:v>19.802199455599254</c:v>
                </c:pt>
                <c:pt idx="730">
                  <c:v>18.837878181305054</c:v>
                </c:pt>
                <c:pt idx="731">
                  <c:v>18.666363659378252</c:v>
                </c:pt>
                <c:pt idx="732">
                  <c:v>18.495670234257311</c:v>
                </c:pt>
                <c:pt idx="733">
                  <c:v>18.761375296423033</c:v>
                </c:pt>
                <c:pt idx="734">
                  <c:v>18.535302697261699</c:v>
                </c:pt>
                <c:pt idx="735">
                  <c:v>17.85203409427017</c:v>
                </c:pt>
                <c:pt idx="736">
                  <c:v>18.181545642874166</c:v>
                </c:pt>
                <c:pt idx="737">
                  <c:v>18.198343110600725</c:v>
                </c:pt>
                <c:pt idx="738">
                  <c:v>18.684082976746886</c:v>
                </c:pt>
                <c:pt idx="739">
                  <c:v>18.497151114781214</c:v>
                </c:pt>
                <c:pt idx="740">
                  <c:v>15.947582810731339</c:v>
                </c:pt>
                <c:pt idx="741">
                  <c:v>17.162575137873585</c:v>
                </c:pt>
                <c:pt idx="742">
                  <c:v>15.737695060345398</c:v>
                </c:pt>
                <c:pt idx="743">
                  <c:v>16.095034471093417</c:v>
                </c:pt>
                <c:pt idx="744">
                  <c:v>16.866244292468139</c:v>
                </c:pt>
                <c:pt idx="745">
                  <c:v>21.380404217926223</c:v>
                </c:pt>
                <c:pt idx="746">
                  <c:v>24.181290436940564</c:v>
                </c:pt>
                <c:pt idx="747">
                  <c:v>24.979823484237681</c:v>
                </c:pt>
                <c:pt idx="748">
                  <c:v>26.156345778416171</c:v>
                </c:pt>
                <c:pt idx="749">
                  <c:v>26.797965661365591</c:v>
                </c:pt>
                <c:pt idx="750">
                  <c:v>30.292428222371974</c:v>
                </c:pt>
                <c:pt idx="751">
                  <c:v>36.635427077624101</c:v>
                </c:pt>
                <c:pt idx="752">
                  <c:v>37.788674868378408</c:v>
                </c:pt>
                <c:pt idx="753">
                  <c:v>48.839018074487932</c:v>
                </c:pt>
                <c:pt idx="754">
                  <c:v>74.523541861920009</c:v>
                </c:pt>
                <c:pt idx="755">
                  <c:v>76.355877106581303</c:v>
                </c:pt>
                <c:pt idx="756">
                  <c:v>83.373065126949967</c:v>
                </c:pt>
                <c:pt idx="757">
                  <c:v>90.950519002163219</c:v>
                </c:pt>
                <c:pt idx="758">
                  <c:v>108.56267508082007</c:v>
                </c:pt>
                <c:pt idx="759">
                  <c:v>109.58554445105584</c:v>
                </c:pt>
                <c:pt idx="760">
                  <c:v>125.28220054007235</c:v>
                </c:pt>
                <c:pt idx="761">
                  <c:v>128.47983058361081</c:v>
                </c:pt>
                <c:pt idx="762">
                  <c:v>137.02729857749947</c:v>
                </c:pt>
                <c:pt idx="763">
                  <c:v>130.23796895020709</c:v>
                </c:pt>
                <c:pt idx="764">
                  <c:v>123.33706512089155</c:v>
                </c:pt>
                <c:pt idx="765">
                  <c:v>127.27367129316183</c:v>
                </c:pt>
                <c:pt idx="766">
                  <c:v>129.41636903011104</c:v>
                </c:pt>
                <c:pt idx="767">
                  <c:v>121.24524254665644</c:v>
                </c:pt>
                <c:pt idx="768">
                  <c:v>106.1076241094886</c:v>
                </c:pt>
                <c:pt idx="769">
                  <c:v>103.28491893038657</c:v>
                </c:pt>
                <c:pt idx="770">
                  <c:v>99.209713240577457</c:v>
                </c:pt>
                <c:pt idx="771">
                  <c:v>93.545807279140647</c:v>
                </c:pt>
                <c:pt idx="772">
                  <c:v>86.593602346599056</c:v>
                </c:pt>
                <c:pt idx="773">
                  <c:v>81.620186026194801</c:v>
                </c:pt>
                <c:pt idx="774">
                  <c:v>73.127330494098715</c:v>
                </c:pt>
                <c:pt idx="775">
                  <c:v>68.14672475731868</c:v>
                </c:pt>
                <c:pt idx="776">
                  <c:v>61.8447179344303</c:v>
                </c:pt>
                <c:pt idx="777">
                  <c:v>62.688288895374498</c:v>
                </c:pt>
                <c:pt idx="778">
                  <c:v>60.202667957528561</c:v>
                </c:pt>
                <c:pt idx="779">
                  <c:v>56.254774844720522</c:v>
                </c:pt>
                <c:pt idx="780">
                  <c:v>53.703444782168205</c:v>
                </c:pt>
                <c:pt idx="781">
                  <c:v>51.012221064059808</c:v>
                </c:pt>
                <c:pt idx="782">
                  <c:v>48.85772927360518</c:v>
                </c:pt>
                <c:pt idx="783">
                  <c:v>41.858681318681327</c:v>
                </c:pt>
                <c:pt idx="784">
                  <c:v>39.251061086337522</c:v>
                </c:pt>
                <c:pt idx="785">
                  <c:v>43.060139998028205</c:v>
                </c:pt>
                <c:pt idx="786">
                  <c:v>43.386447470285539</c:v>
                </c:pt>
                <c:pt idx="787">
                  <c:v>42.185865670149376</c:v>
                </c:pt>
                <c:pt idx="788">
                  <c:v>41.016079111663032</c:v>
                </c:pt>
                <c:pt idx="789">
                  <c:v>38.504919600930926</c:v>
                </c:pt>
                <c:pt idx="790">
                  <c:v>39.350170119944728</c:v>
                </c:pt>
                <c:pt idx="791">
                  <c:v>38.787027483350563</c:v>
                </c:pt>
                <c:pt idx="792">
                  <c:v>37.822705995386464</c:v>
                </c:pt>
                <c:pt idx="793">
                  <c:v>40.29190006306343</c:v>
                </c:pt>
                <c:pt idx="794">
                  <c:v>40.036532904946668</c:v>
                </c:pt>
                <c:pt idx="795">
                  <c:v>41.337583913670926</c:v>
                </c:pt>
                <c:pt idx="796">
                  <c:v>42.49314457697028</c:v>
                </c:pt>
                <c:pt idx="797">
                  <c:v>43.065889199729504</c:v>
                </c:pt>
                <c:pt idx="798">
                  <c:v>39.918559976560431</c:v>
                </c:pt>
                <c:pt idx="799">
                  <c:v>35.427298610692347</c:v>
                </c:pt>
                <c:pt idx="800">
                  <c:v>34.456873825039906</c:v>
                </c:pt>
                <c:pt idx="801">
                  <c:v>35.829961457154063</c:v>
                </c:pt>
                <c:pt idx="802">
                  <c:v>35.517825174086269</c:v>
                </c:pt>
                <c:pt idx="803">
                  <c:v>35.065373782696426</c:v>
                </c:pt>
                <c:pt idx="804">
                  <c:v>36.026592311122087</c:v>
                </c:pt>
                <c:pt idx="805">
                  <c:v>35.197363401943896</c:v>
                </c:pt>
                <c:pt idx="806">
                  <c:v>33.140508984857441</c:v>
                </c:pt>
                <c:pt idx="807">
                  <c:v>32.111275833766463</c:v>
                </c:pt>
                <c:pt idx="808">
                  <c:v>32.477629456813226</c:v>
                </c:pt>
                <c:pt idx="809">
                  <c:v>30.525193144899983</c:v>
                </c:pt>
                <c:pt idx="810">
                  <c:v>31.646442184846777</c:v>
                </c:pt>
                <c:pt idx="811">
                  <c:v>30.985427977404424</c:v>
                </c:pt>
                <c:pt idx="812">
                  <c:v>32.262353176693445</c:v>
                </c:pt>
                <c:pt idx="813">
                  <c:v>36.169849901333137</c:v>
                </c:pt>
                <c:pt idx="814">
                  <c:v>36.074289070218576</c:v>
                </c:pt>
                <c:pt idx="815">
                  <c:v>35.434022962608609</c:v>
                </c:pt>
                <c:pt idx="816">
                  <c:v>35.903649081305403</c:v>
                </c:pt>
                <c:pt idx="817">
                  <c:v>37.370905642883656</c:v>
                </c:pt>
                <c:pt idx="818">
                  <c:v>34.338674579343177</c:v>
                </c:pt>
                <c:pt idx="819">
                  <c:v>33.000913070146133</c:v>
                </c:pt>
                <c:pt idx="820">
                  <c:v>32.418987957206745</c:v>
                </c:pt>
                <c:pt idx="821">
                  <c:v>32.726045681957075</c:v>
                </c:pt>
                <c:pt idx="822">
                  <c:v>33.857058790562171</c:v>
                </c:pt>
                <c:pt idx="823">
                  <c:v>32.588621120907661</c:v>
                </c:pt>
                <c:pt idx="824">
                  <c:v>31.472355157316006</c:v>
                </c:pt>
                <c:pt idx="825">
                  <c:v>31.643106433072543</c:v>
                </c:pt>
                <c:pt idx="826">
                  <c:v>31.263823768219211</c:v>
                </c:pt>
                <c:pt idx="827">
                  <c:v>28.447681606837904</c:v>
                </c:pt>
                <c:pt idx="828">
                  <c:v>26.082130067919408</c:v>
                </c:pt>
                <c:pt idx="829">
                  <c:v>24.581183653062482</c:v>
                </c:pt>
                <c:pt idx="830">
                  <c:v>23.938357937326522</c:v>
                </c:pt>
                <c:pt idx="831">
                  <c:v>22.645700819669432</c:v>
                </c:pt>
                <c:pt idx="832">
                  <c:v>22.292317763394941</c:v>
                </c:pt>
                <c:pt idx="833">
                  <c:v>22.079056530710766</c:v>
                </c:pt>
                <c:pt idx="834">
                  <c:v>21.301921471884661</c:v>
                </c:pt>
                <c:pt idx="835">
                  <c:v>21.393172340219188</c:v>
                </c:pt>
                <c:pt idx="836">
                  <c:v>22.025744242651193</c:v>
                </c:pt>
                <c:pt idx="837">
                  <c:v>22.513219069790519</c:v>
                </c:pt>
                <c:pt idx="838">
                  <c:v>22.89303884845819</c:v>
                </c:pt>
                <c:pt idx="839">
                  <c:v>22.076110060637685</c:v>
                </c:pt>
                <c:pt idx="840">
                  <c:v>21.612096552016457</c:v>
                </c:pt>
                <c:pt idx="841">
                  <c:v>23.582608939952934</c:v>
                </c:pt>
                <c:pt idx="842">
                  <c:v>24.265052611161678</c:v>
                </c:pt>
                <c:pt idx="843">
                  <c:v>23.695273979394088</c:v>
                </c:pt>
                <c:pt idx="844">
                  <c:v>23.727091225718667</c:v>
                </c:pt>
                <c:pt idx="845">
                  <c:v>24.308545101606423</c:v>
                </c:pt>
                <c:pt idx="846">
                  <c:v>24.199139949824051</c:v>
                </c:pt>
                <c:pt idx="847">
                  <c:v>25.074664664353332</c:v>
                </c:pt>
                <c:pt idx="848">
                  <c:v>25.317550572750068</c:v>
                </c:pt>
                <c:pt idx="849">
                  <c:v>25.217455711647837</c:v>
                </c:pt>
                <c:pt idx="850">
                  <c:v>25.054309219117254</c:v>
                </c:pt>
                <c:pt idx="851">
                  <c:v>24.674866182515352</c:v>
                </c:pt>
                <c:pt idx="852">
                  <c:v>24.067158174279371</c:v>
                </c:pt>
                <c:pt idx="853">
                  <c:v>23.931646301896865</c:v>
                </c:pt>
                <c:pt idx="854">
                  <c:v>23.065050019227169</c:v>
                </c:pt>
                <c:pt idx="855">
                  <c:v>20.022555761631388</c:v>
                </c:pt>
                <c:pt idx="856">
                  <c:v>20.061548299174408</c:v>
                </c:pt>
                <c:pt idx="857">
                  <c:v>19.462858806008487</c:v>
                </c:pt>
                <c:pt idx="858">
                  <c:v>20.668283924470014</c:v>
                </c:pt>
                <c:pt idx="859">
                  <c:v>20.111679913013223</c:v>
                </c:pt>
                <c:pt idx="860">
                  <c:v>19.93995310261306</c:v>
                </c:pt>
                <c:pt idx="861">
                  <c:v>18.340148307665029</c:v>
                </c:pt>
                <c:pt idx="862">
                  <c:v>18.895670535872345</c:v>
                </c:pt>
                <c:pt idx="863">
                  <c:v>17.933666864963573</c:v>
                </c:pt>
                <c:pt idx="864">
                  <c:v>17.338223758879234</c:v>
                </c:pt>
                <c:pt idx="865">
                  <c:v>16.640137770766287</c:v>
                </c:pt>
                <c:pt idx="866">
                  <c:v>16.163613536139863</c:v>
                </c:pt>
                <c:pt idx="867">
                  <c:v>15.589185105021922</c:v>
                </c:pt>
                <c:pt idx="868">
                  <c:v>15.789959378745348</c:v>
                </c:pt>
                <c:pt idx="869">
                  <c:v>18.80970392559956</c:v>
                </c:pt>
                <c:pt idx="870">
                  <c:v>20.268935232580464</c:v>
                </c:pt>
                <c:pt idx="871">
                  <c:v>20.493972335458746</c:v>
                </c:pt>
                <c:pt idx="872">
                  <c:v>18.491227615630137</c:v>
                </c:pt>
                <c:pt idx="873">
                  <c:v>19.783261141429048</c:v>
                </c:pt>
                <c:pt idx="874">
                  <c:v>19.578549341347703</c:v>
                </c:pt>
                <c:pt idx="875">
                  <c:v>20.304377108615782</c:v>
                </c:pt>
                <c:pt idx="876">
                  <c:v>20.130527853649291</c:v>
                </c:pt>
                <c:pt idx="877">
                  <c:v>20.293192741224953</c:v>
                </c:pt>
                <c:pt idx="878">
                  <c:v>19.521182860742329</c:v>
                </c:pt>
                <c:pt idx="879">
                  <c:v>20.015056458619274</c:v>
                </c:pt>
                <c:pt idx="880">
                  <c:v>19.993257432233502</c:v>
                </c:pt>
                <c:pt idx="881">
                  <c:v>20.409178455780172</c:v>
                </c:pt>
                <c:pt idx="882">
                  <c:v>20.368346001711199</c:v>
                </c:pt>
                <c:pt idx="883">
                  <c:v>17.565488737393466</c:v>
                </c:pt>
                <c:pt idx="884">
                  <c:v>18.464780353902782</c:v>
                </c:pt>
                <c:pt idx="885">
                  <c:v>19.344846099009722</c:v>
                </c:pt>
                <c:pt idx="886">
                  <c:v>20.655492319993716</c:v>
                </c:pt>
                <c:pt idx="887">
                  <c:v>22.163164496700642</c:v>
                </c:pt>
                <c:pt idx="888">
                  <c:v>23.708143982930487</c:v>
                </c:pt>
                <c:pt idx="889">
                  <c:v>23.81277506732609</c:v>
                </c:pt>
                <c:pt idx="890">
                  <c:v>23.40738745817703</c:v>
                </c:pt>
                <c:pt idx="891">
                  <c:v>22.885022346131063</c:v>
                </c:pt>
                <c:pt idx="892">
                  <c:v>23.753473405881234</c:v>
                </c:pt>
                <c:pt idx="893">
                  <c:v>23.342699202883058</c:v>
                </c:pt>
                <c:pt idx="894">
                  <c:v>23.778363784148475</c:v>
                </c:pt>
                <c:pt idx="895">
                  <c:v>23.809187348324823</c:v>
                </c:pt>
                <c:pt idx="896">
                  <c:v>23.779880718780507</c:v>
                </c:pt>
                <c:pt idx="897">
                  <c:v>23.614720621488665</c:v>
                </c:pt>
                <c:pt idx="898">
                  <c:v>22.09548117154813</c:v>
                </c:pt>
                <c:pt idx="899">
                  <c:v>21.409290780099358</c:v>
                </c:pt>
                <c:pt idx="900">
                  <c:v>21.173083178006433</c:v>
                </c:pt>
                <c:pt idx="901">
                  <c:v>20.92954475826496</c:v>
                </c:pt>
                <c:pt idx="902">
                  <c:v>20.139759567716723</c:v>
                </c:pt>
                <c:pt idx="903">
                  <c:v>19.27748962499285</c:v>
                </c:pt>
                <c:pt idx="904">
                  <c:v>19.286268584056948</c:v>
                </c:pt>
                <c:pt idx="905">
                  <c:v>20.442661407204881</c:v>
                </c:pt>
                <c:pt idx="906">
                  <c:v>19.823179831254265</c:v>
                </c:pt>
                <c:pt idx="907">
                  <c:v>19.127349230290427</c:v>
                </c:pt>
                <c:pt idx="908">
                  <c:v>19.760281618817388</c:v>
                </c:pt>
                <c:pt idx="909">
                  <c:v>20.229533735786454</c:v>
                </c:pt>
                <c:pt idx="910">
                  <c:v>20.802021887752545</c:v>
                </c:pt>
                <c:pt idx="911">
                  <c:v>21.345393686279333</c:v>
                </c:pt>
                <c:pt idx="912">
                  <c:v>22.064803466354558</c:v>
                </c:pt>
                <c:pt idx="913">
                  <c:v>22.630950190170115</c:v>
                </c:pt>
                <c:pt idx="914">
                  <c:v>22.29517474988619</c:v>
                </c:pt>
                <c:pt idx="915">
                  <c:v>20.964042406532688</c:v>
                </c:pt>
                <c:pt idx="916">
                  <c:v>21.436984764417748</c:v>
                </c:pt>
                <c:pt idx="917">
                  <c:v>21.395042017497804</c:v>
                </c:pt>
                <c:pt idx="918">
                  <c:v>21.911220665421407</c:v>
                </c:pt>
                <c:pt idx="919">
                  <c:v>21.169768348820458</c:v>
                </c:pt>
                <c:pt idx="920">
                  <c:v>21.723588537211292</c:v>
                </c:pt>
                <c:pt idx="921">
                  <c:v>21.98688664257249</c:v>
                </c:pt>
                <c:pt idx="922">
                  <c:v>21.432299829025382</c:v>
                </c:pt>
                <c:pt idx="923">
                  <c:v>20.185658503932597</c:v>
                </c:pt>
                <c:pt idx="924">
                  <c:v>19.033111108403578</c:v>
                </c:pt>
                <c:pt idx="925">
                  <c:v>18.987828937687617</c:v>
                </c:pt>
                <c:pt idx="926">
                  <c:v>18.931729625049549</c:v>
                </c:pt>
                <c:pt idx="927">
                  <c:v>18.944145252600443</c:v>
                </c:pt>
                <c:pt idx="928">
                  <c:v>18.664844870303256</c:v>
                </c:pt>
                <c:pt idx="929">
                  <c:v>18.173175151144168</c:v>
                </c:pt>
                <c:pt idx="930">
                  <c:v>18.441601961896826</c:v>
                </c:pt>
                <c:pt idx="931">
                  <c:v>19.297536446364067</c:v>
                </c:pt>
                <c:pt idx="932">
                  <c:v>18.354941347849387</c:v>
                </c:pt>
                <c:pt idx="933">
                  <c:v>18.173372288060314</c:v>
                </c:pt>
                <c:pt idx="934">
                  <c:v>17.715496441722028</c:v>
                </c:pt>
                <c:pt idx="935">
                  <c:v>17.298061887242948</c:v>
                </c:pt>
                <c:pt idx="936">
                  <c:v>17.138648215825544</c:v>
                </c:pt>
                <c:pt idx="937">
                  <c:v>17.687354512507859</c:v>
                </c:pt>
                <c:pt idx="938">
                  <c:v>17.504619840556188</c:v>
                </c:pt>
                <c:pt idx="939">
                  <c:v>17.640548852011424</c:v>
                </c:pt>
                <c:pt idx="940">
                  <c:v>16.95776128908043</c:v>
                </c:pt>
                <c:pt idx="941">
                  <c:v>17.075985078771449</c:v>
                </c:pt>
                <c:pt idx="942">
                  <c:v>16.816552451238799</c:v>
                </c:pt>
                <c:pt idx="943">
                  <c:v>16.851753794595826</c:v>
                </c:pt>
                <c:pt idx="944">
                  <c:v>15.430496839814143</c:v>
                </c:pt>
                <c:pt idx="945">
                  <c:v>14.570555391443561</c:v>
                </c:pt>
                <c:pt idx="946">
                  <c:v>14.44284271168914</c:v>
                </c:pt>
                <c:pt idx="947">
                  <c:v>17.917551148217871</c:v>
                </c:pt>
                <c:pt idx="948">
                  <c:v>19.434109058431588</c:v>
                </c:pt>
                <c:pt idx="949">
                  <c:v>20.03808859678918</c:v>
                </c:pt>
                <c:pt idx="950">
                  <c:v>20.032697712779321</c:v>
                </c:pt>
                <c:pt idx="951">
                  <c:v>19.844038590517464</c:v>
                </c:pt>
                <c:pt idx="952">
                  <c:v>19.549319545018378</c:v>
                </c:pt>
                <c:pt idx="953">
                  <c:v>19.16704137839411</c:v>
                </c:pt>
                <c:pt idx="954">
                  <c:v>18.832963272436043</c:v>
                </c:pt>
                <c:pt idx="955">
                  <c:v>18.061811136492782</c:v>
                </c:pt>
                <c:pt idx="956">
                  <c:v>18.575800405268485</c:v>
                </c:pt>
                <c:pt idx="957">
                  <c:v>18.578262533486416</c:v>
                </c:pt>
                <c:pt idx="958">
                  <c:v>18.742221150650654</c:v>
                </c:pt>
                <c:pt idx="959">
                  <c:v>18.809118044440329</c:v>
                </c:pt>
                <c:pt idx="960">
                  <c:v>19.21446577370531</c:v>
                </c:pt>
                <c:pt idx="961">
                  <c:v>15.367585572940843</c:v>
                </c:pt>
                <c:pt idx="962">
                  <c:v>14.504775718824602</c:v>
                </c:pt>
                <c:pt idx="963">
                  <c:v>14.36273938735747</c:v>
                </c:pt>
                <c:pt idx="964">
                  <c:v>14.203742896335472</c:v>
                </c:pt>
                <c:pt idx="965">
                  <c:v>14.987010319362238</c:v>
                </c:pt>
                <c:pt idx="966">
                  <c:v>15.943088346449676</c:v>
                </c:pt>
                <c:pt idx="967">
                  <c:v>17.370799743700537</c:v>
                </c:pt>
                <c:pt idx="968">
                  <c:v>17.492406948377049</c:v>
                </c:pt>
                <c:pt idx="969">
                  <c:v>18.542888314760482</c:v>
                </c:pt>
                <c:pt idx="970">
                  <c:v>19.125241064698326</c:v>
                </c:pt>
                <c:pt idx="971">
                  <c:v>20.098144584258556</c:v>
                </c:pt>
                <c:pt idx="972">
                  <c:v>21.558183171853134</c:v>
                </c:pt>
                <c:pt idx="973">
                  <c:v>23.368366982242829</c:v>
                </c:pt>
                <c:pt idx="974">
                  <c:v>24.210012823800966</c:v>
                </c:pt>
                <c:pt idx="975">
                  <c:v>28.803207420073583</c:v>
                </c:pt>
                <c:pt idx="976">
                  <c:v>29.117255222221139</c:v>
                </c:pt>
                <c:pt idx="977">
                  <c:v>29.391343456814013</c:v>
                </c:pt>
                <c:pt idx="978">
                  <c:v>29.880523438633841</c:v>
                </c:pt>
                <c:pt idx="979">
                  <c:v>28.736565291904945</c:v>
                </c:pt>
                <c:pt idx="980">
                  <c:v>28.701064697182307</c:v>
                </c:pt>
                <c:pt idx="981">
                  <c:v>27.883163164295627</c:v>
                </c:pt>
                <c:pt idx="982">
                  <c:v>28.245514730221789</c:v>
                </c:pt>
                <c:pt idx="983">
                  <c:v>27.373790589794574</c:v>
                </c:pt>
                <c:pt idx="984">
                  <c:v>26.504375762386395</c:v>
                </c:pt>
                <c:pt idx="985">
                  <c:v>25.901483001227255</c:v>
                </c:pt>
                <c:pt idx="986">
                  <c:v>24.767428948690117</c:v>
                </c:pt>
                <c:pt idx="987">
                  <c:v>24.16338017633916</c:v>
                </c:pt>
                <c:pt idx="988">
                  <c:v>23.383798993314741</c:v>
                </c:pt>
                <c:pt idx="989">
                  <c:v>20.463255225474562</c:v>
                </c:pt>
                <c:pt idx="990">
                  <c:v>20.204574060300942</c:v>
                </c:pt>
                <c:pt idx="991">
                  <c:v>19.918198607275393</c:v>
                </c:pt>
                <c:pt idx="992">
                  <c:v>24.197502954174375</c:v>
                </c:pt>
                <c:pt idx="993">
                  <c:v>23.991662403122827</c:v>
                </c:pt>
                <c:pt idx="994">
                  <c:v>26.590136281967983</c:v>
                </c:pt>
                <c:pt idx="995">
                  <c:v>27.427377872994629</c:v>
                </c:pt>
                <c:pt idx="996">
                  <c:v>27.371399701679263</c:v>
                </c:pt>
                <c:pt idx="997">
                  <c:v>28.589601077451299</c:v>
                </c:pt>
                <c:pt idx="998">
                  <c:v>29.599000908049646</c:v>
                </c:pt>
                <c:pt idx="999">
                  <c:v>30.093429716576011</c:v>
                </c:pt>
                <c:pt idx="1000">
                  <c:v>30.232095718056847</c:v>
                </c:pt>
                <c:pt idx="1001">
                  <c:v>30.508441489523008</c:v>
                </c:pt>
                <c:pt idx="1002">
                  <c:v>29.752448769503296</c:v>
                </c:pt>
                <c:pt idx="1003">
                  <c:v>30.681333560236851</c:v>
                </c:pt>
                <c:pt idx="1004">
                  <c:v>30.866146179402008</c:v>
                </c:pt>
                <c:pt idx="1005">
                  <c:v>30.664502741395079</c:v>
                </c:pt>
                <c:pt idx="1006">
                  <c:v>26.757702145529507</c:v>
                </c:pt>
                <c:pt idx="1007">
                  <c:v>28.386307351955637</c:v>
                </c:pt>
                <c:pt idx="1008">
                  <c:v>28.063313188556307</c:v>
                </c:pt>
                <c:pt idx="1009">
                  <c:v>27.030290050088514</c:v>
                </c:pt>
                <c:pt idx="1010">
                  <c:v>26.818467491795378</c:v>
                </c:pt>
                <c:pt idx="1011">
                  <c:v>26.41338520646234</c:v>
                </c:pt>
                <c:pt idx="1012">
                  <c:v>26.671286302982747</c:v>
                </c:pt>
                <c:pt idx="1013">
                  <c:v>27.371865338371705</c:v>
                </c:pt>
                <c:pt idx="1014">
                  <c:v>28.007453838678337</c:v>
                </c:pt>
                <c:pt idx="1015">
                  <c:v>27.44862861542585</c:v>
                </c:pt>
                <c:pt idx="1016">
                  <c:v>28.181858045887836</c:v>
                </c:pt>
                <c:pt idx="1017">
                  <c:v>28.404725127122706</c:v>
                </c:pt>
                <c:pt idx="1018">
                  <c:v>28.214927356424692</c:v>
                </c:pt>
                <c:pt idx="1019">
                  <c:v>28.794876513317185</c:v>
                </c:pt>
                <c:pt idx="1020">
                  <c:v>27.950900088545851</c:v>
                </c:pt>
                <c:pt idx="1021">
                  <c:v>26.369740680697603</c:v>
                </c:pt>
                <c:pt idx="1022">
                  <c:v>27.982366653408267</c:v>
                </c:pt>
                <c:pt idx="1023">
                  <c:v>29.140712573037003</c:v>
                </c:pt>
                <c:pt idx="1024">
                  <c:v>29.161932208041716</c:v>
                </c:pt>
                <c:pt idx="1025">
                  <c:v>28.050573383783483</c:v>
                </c:pt>
                <c:pt idx="1026">
                  <c:v>29.423288323593905</c:v>
                </c:pt>
                <c:pt idx="1027">
                  <c:v>28.991145246911589</c:v>
                </c:pt>
                <c:pt idx="1028">
                  <c:v>29.156670020120739</c:v>
                </c:pt>
                <c:pt idx="1029">
                  <c:v>28.970375807150038</c:v>
                </c:pt>
                <c:pt idx="1030">
                  <c:v>28.69123495434313</c:v>
                </c:pt>
                <c:pt idx="1031">
                  <c:v>26.559054187192139</c:v>
                </c:pt>
                <c:pt idx="1032">
                  <c:v>26.286617937487716</c:v>
                </c:pt>
                <c:pt idx="1033">
                  <c:v>25.564937660607228</c:v>
                </c:pt>
                <c:pt idx="1034">
                  <c:v>26.413129499874547</c:v>
                </c:pt>
                <c:pt idx="1035">
                  <c:v>27.785690462518751</c:v>
                </c:pt>
                <c:pt idx="1036">
                  <c:v>24.967027737105759</c:v>
                </c:pt>
                <c:pt idx="1037">
                  <c:v>24.323980333156392</c:v>
                </c:pt>
                <c:pt idx="1038">
                  <c:v>23.386069391457383</c:v>
                </c:pt>
                <c:pt idx="1039">
                  <c:v>23.109812701622619</c:v>
                </c:pt>
                <c:pt idx="1040">
                  <c:v>20.960953064939847</c:v>
                </c:pt>
                <c:pt idx="1041">
                  <c:v>20.424791960303516</c:v>
                </c:pt>
                <c:pt idx="1042">
                  <c:v>19.916526059558375</c:v>
                </c:pt>
                <c:pt idx="1043">
                  <c:v>19.605856074584832</c:v>
                </c:pt>
                <c:pt idx="1044">
                  <c:v>19.756803285589445</c:v>
                </c:pt>
                <c:pt idx="1045">
                  <c:v>19.617841062275183</c:v>
                </c:pt>
                <c:pt idx="1046">
                  <c:v>18.762176616349901</c:v>
                </c:pt>
                <c:pt idx="1047">
                  <c:v>18.470844414893609</c:v>
                </c:pt>
                <c:pt idx="1048">
                  <c:v>18.858408595601311</c:v>
                </c:pt>
                <c:pt idx="1049">
                  <c:v>17.395731277497905</c:v>
                </c:pt>
                <c:pt idx="1050">
                  <c:v>16.553878356339563</c:v>
                </c:pt>
                <c:pt idx="1051">
                  <c:v>16.431535289137912</c:v>
                </c:pt>
                <c:pt idx="1052">
                  <c:v>16.084722701136005</c:v>
                </c:pt>
                <c:pt idx="1053">
                  <c:v>16.166091368115314</c:v>
                </c:pt>
                <c:pt idx="1054">
                  <c:v>16.383610890338776</c:v>
                </c:pt>
                <c:pt idx="1055">
                  <c:v>15.648701818597713</c:v>
                </c:pt>
                <c:pt idx="1056">
                  <c:v>15.107844125843343</c:v>
                </c:pt>
                <c:pt idx="1057">
                  <c:v>14.788194042937526</c:v>
                </c:pt>
                <c:pt idx="1058">
                  <c:v>13.815329624702219</c:v>
                </c:pt>
                <c:pt idx="1059">
                  <c:v>13.001490265711199</c:v>
                </c:pt>
                <c:pt idx="1060">
                  <c:v>12.764050891782571</c:v>
                </c:pt>
                <c:pt idx="1061">
                  <c:v>13.084459208636869</c:v>
                </c:pt>
                <c:pt idx="1062">
                  <c:v>11.963244952876497</c:v>
                </c:pt>
                <c:pt idx="1063">
                  <c:v>11.838595555876836</c:v>
                </c:pt>
                <c:pt idx="1064">
                  <c:v>12.417081456183688</c:v>
                </c:pt>
                <c:pt idx="1065">
                  <c:v>11.97702361294435</c:v>
                </c:pt>
                <c:pt idx="1066">
                  <c:v>12.164584327961601</c:v>
                </c:pt>
                <c:pt idx="1067">
                  <c:v>12.295506682704744</c:v>
                </c:pt>
                <c:pt idx="1068">
                  <c:v>13.017184015375413</c:v>
                </c:pt>
                <c:pt idx="1069">
                  <c:v>14.110565437906589</c:v>
                </c:pt>
                <c:pt idx="1070">
                  <c:v>13.892229149724422</c:v>
                </c:pt>
                <c:pt idx="1071">
                  <c:v>14.465233288766436</c:v>
                </c:pt>
                <c:pt idx="1072">
                  <c:v>14.730336415055774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B1-47D2-83BB-922044241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171576"/>
        <c:axId val="78117285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'Result Nifty'!$O$15:$O$1087</c15:sqref>
                        </c15:formulaRef>
                      </c:ext>
                    </c:extLst>
                    <c:numCache>
                      <c:formatCode>General</c:formatCode>
                      <c:ptCount val="1073"/>
                      <c:pt idx="0">
                        <c:v>6</c:v>
                      </c:pt>
                      <c:pt idx="1">
                        <c:v>5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27</c:v>
                      </c:pt>
                      <c:pt idx="6">
                        <c:v>24</c:v>
                      </c:pt>
                      <c:pt idx="7">
                        <c:v>23</c:v>
                      </c:pt>
                      <c:pt idx="8">
                        <c:v>22</c:v>
                      </c:pt>
                      <c:pt idx="9">
                        <c:v>21</c:v>
                      </c:pt>
                      <c:pt idx="10">
                        <c:v>20</c:v>
                      </c:pt>
                      <c:pt idx="11">
                        <c:v>17</c:v>
                      </c:pt>
                      <c:pt idx="12">
                        <c:v>16</c:v>
                      </c:pt>
                      <c:pt idx="13">
                        <c:v>15</c:v>
                      </c:pt>
                      <c:pt idx="14">
                        <c:v>14</c:v>
                      </c:pt>
                      <c:pt idx="15">
                        <c:v>13</c:v>
                      </c:pt>
                      <c:pt idx="16">
                        <c:v>10</c:v>
                      </c:pt>
                      <c:pt idx="17">
                        <c:v>9</c:v>
                      </c:pt>
                      <c:pt idx="18">
                        <c:v>8</c:v>
                      </c:pt>
                      <c:pt idx="19">
                        <c:v>7</c:v>
                      </c:pt>
                      <c:pt idx="20">
                        <c:v>6</c:v>
                      </c:pt>
                      <c:pt idx="21">
                        <c:v>3</c:v>
                      </c:pt>
                      <c:pt idx="22">
                        <c:v>2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31</c:v>
                      </c:pt>
                      <c:pt idx="26">
                        <c:v>30</c:v>
                      </c:pt>
                      <c:pt idx="27">
                        <c:v>29</c:v>
                      </c:pt>
                      <c:pt idx="28">
                        <c:v>28</c:v>
                      </c:pt>
                      <c:pt idx="29">
                        <c:v>27</c:v>
                      </c:pt>
                      <c:pt idx="30">
                        <c:v>24</c:v>
                      </c:pt>
                      <c:pt idx="31">
                        <c:v>23</c:v>
                      </c:pt>
                      <c:pt idx="32">
                        <c:v>22</c:v>
                      </c:pt>
                      <c:pt idx="33">
                        <c:v>21</c:v>
                      </c:pt>
                      <c:pt idx="34">
                        <c:v>20</c:v>
                      </c:pt>
                      <c:pt idx="35">
                        <c:v>16</c:v>
                      </c:pt>
                      <c:pt idx="36">
                        <c:v>15</c:v>
                      </c:pt>
                      <c:pt idx="37">
                        <c:v>14</c:v>
                      </c:pt>
                      <c:pt idx="38">
                        <c:v>13</c:v>
                      </c:pt>
                      <c:pt idx="39">
                        <c:v>10</c:v>
                      </c:pt>
                      <c:pt idx="40">
                        <c:v>9</c:v>
                      </c:pt>
                      <c:pt idx="41">
                        <c:v>8</c:v>
                      </c:pt>
                      <c:pt idx="42">
                        <c:v>7</c:v>
                      </c:pt>
                      <c:pt idx="43">
                        <c:v>6</c:v>
                      </c:pt>
                      <c:pt idx="44">
                        <c:v>3</c:v>
                      </c:pt>
                      <c:pt idx="45">
                        <c:v>2</c:v>
                      </c:pt>
                      <c:pt idx="46">
                        <c:v>1</c:v>
                      </c:pt>
                      <c:pt idx="47">
                        <c:v>0</c:v>
                      </c:pt>
                      <c:pt idx="48">
                        <c:v>27</c:v>
                      </c:pt>
                      <c:pt idx="49">
                        <c:v>24</c:v>
                      </c:pt>
                      <c:pt idx="50">
                        <c:v>22</c:v>
                      </c:pt>
                      <c:pt idx="51">
                        <c:v>21</c:v>
                      </c:pt>
                      <c:pt idx="52">
                        <c:v>20</c:v>
                      </c:pt>
                      <c:pt idx="53">
                        <c:v>17</c:v>
                      </c:pt>
                      <c:pt idx="54">
                        <c:v>16</c:v>
                      </c:pt>
                      <c:pt idx="55">
                        <c:v>15</c:v>
                      </c:pt>
                      <c:pt idx="56">
                        <c:v>14</c:v>
                      </c:pt>
                      <c:pt idx="57">
                        <c:v>10</c:v>
                      </c:pt>
                      <c:pt idx="58">
                        <c:v>9</c:v>
                      </c:pt>
                      <c:pt idx="59">
                        <c:v>8</c:v>
                      </c:pt>
                      <c:pt idx="60">
                        <c:v>7</c:v>
                      </c:pt>
                      <c:pt idx="61">
                        <c:v>6</c:v>
                      </c:pt>
                      <c:pt idx="62">
                        <c:v>3</c:v>
                      </c:pt>
                      <c:pt idx="63">
                        <c:v>2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27</c:v>
                      </c:pt>
                      <c:pt idx="67">
                        <c:v>23</c:v>
                      </c:pt>
                      <c:pt idx="68">
                        <c:v>22</c:v>
                      </c:pt>
                      <c:pt idx="69">
                        <c:v>21</c:v>
                      </c:pt>
                      <c:pt idx="70">
                        <c:v>20</c:v>
                      </c:pt>
                      <c:pt idx="71">
                        <c:v>17</c:v>
                      </c:pt>
                      <c:pt idx="72">
                        <c:v>16</c:v>
                      </c:pt>
                      <c:pt idx="73">
                        <c:v>15</c:v>
                      </c:pt>
                      <c:pt idx="74">
                        <c:v>14</c:v>
                      </c:pt>
                      <c:pt idx="75">
                        <c:v>13</c:v>
                      </c:pt>
                      <c:pt idx="76">
                        <c:v>10</c:v>
                      </c:pt>
                      <c:pt idx="77">
                        <c:v>9</c:v>
                      </c:pt>
                      <c:pt idx="78">
                        <c:v>8</c:v>
                      </c:pt>
                      <c:pt idx="79">
                        <c:v>7</c:v>
                      </c:pt>
                      <c:pt idx="80">
                        <c:v>6</c:v>
                      </c:pt>
                      <c:pt idx="81">
                        <c:v>3</c:v>
                      </c:pt>
                      <c:pt idx="82">
                        <c:v>2</c:v>
                      </c:pt>
                      <c:pt idx="83">
                        <c:v>1</c:v>
                      </c:pt>
                      <c:pt idx="84">
                        <c:v>0</c:v>
                      </c:pt>
                      <c:pt idx="85">
                        <c:v>34</c:v>
                      </c:pt>
                      <c:pt idx="86">
                        <c:v>31</c:v>
                      </c:pt>
                      <c:pt idx="87">
                        <c:v>30</c:v>
                      </c:pt>
                      <c:pt idx="88">
                        <c:v>29</c:v>
                      </c:pt>
                      <c:pt idx="89">
                        <c:v>28</c:v>
                      </c:pt>
                      <c:pt idx="90">
                        <c:v>27</c:v>
                      </c:pt>
                      <c:pt idx="91">
                        <c:v>24</c:v>
                      </c:pt>
                      <c:pt idx="92">
                        <c:v>23</c:v>
                      </c:pt>
                      <c:pt idx="93">
                        <c:v>22</c:v>
                      </c:pt>
                      <c:pt idx="94">
                        <c:v>21</c:v>
                      </c:pt>
                      <c:pt idx="95">
                        <c:v>20</c:v>
                      </c:pt>
                      <c:pt idx="96">
                        <c:v>17</c:v>
                      </c:pt>
                      <c:pt idx="97">
                        <c:v>16</c:v>
                      </c:pt>
                      <c:pt idx="98">
                        <c:v>15</c:v>
                      </c:pt>
                      <c:pt idx="99">
                        <c:v>14</c:v>
                      </c:pt>
                      <c:pt idx="100">
                        <c:v>13</c:v>
                      </c:pt>
                      <c:pt idx="101">
                        <c:v>10</c:v>
                      </c:pt>
                      <c:pt idx="102">
                        <c:v>9</c:v>
                      </c:pt>
                      <c:pt idx="103">
                        <c:v>8</c:v>
                      </c:pt>
                      <c:pt idx="104">
                        <c:v>7</c:v>
                      </c:pt>
                      <c:pt idx="105">
                        <c:v>6</c:v>
                      </c:pt>
                      <c:pt idx="106">
                        <c:v>2</c:v>
                      </c:pt>
                      <c:pt idx="107">
                        <c:v>1</c:v>
                      </c:pt>
                      <c:pt idx="108">
                        <c:v>0</c:v>
                      </c:pt>
                      <c:pt idx="109">
                        <c:v>27</c:v>
                      </c:pt>
                      <c:pt idx="110">
                        <c:v>24</c:v>
                      </c:pt>
                      <c:pt idx="111">
                        <c:v>23</c:v>
                      </c:pt>
                      <c:pt idx="112">
                        <c:v>22</c:v>
                      </c:pt>
                      <c:pt idx="113">
                        <c:v>21</c:v>
                      </c:pt>
                      <c:pt idx="114">
                        <c:v>20</c:v>
                      </c:pt>
                      <c:pt idx="115">
                        <c:v>17</c:v>
                      </c:pt>
                      <c:pt idx="116">
                        <c:v>16</c:v>
                      </c:pt>
                      <c:pt idx="117">
                        <c:v>15</c:v>
                      </c:pt>
                      <c:pt idx="118">
                        <c:v>14</c:v>
                      </c:pt>
                      <c:pt idx="119">
                        <c:v>13</c:v>
                      </c:pt>
                      <c:pt idx="120">
                        <c:v>10</c:v>
                      </c:pt>
                      <c:pt idx="121">
                        <c:v>9</c:v>
                      </c:pt>
                      <c:pt idx="122">
                        <c:v>8</c:v>
                      </c:pt>
                      <c:pt idx="123">
                        <c:v>7</c:v>
                      </c:pt>
                      <c:pt idx="124">
                        <c:v>6</c:v>
                      </c:pt>
                      <c:pt idx="125">
                        <c:v>3</c:v>
                      </c:pt>
                      <c:pt idx="126">
                        <c:v>2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34</c:v>
                      </c:pt>
                      <c:pt idx="130">
                        <c:v>31</c:v>
                      </c:pt>
                      <c:pt idx="131">
                        <c:v>30</c:v>
                      </c:pt>
                      <c:pt idx="132">
                        <c:v>29</c:v>
                      </c:pt>
                      <c:pt idx="133">
                        <c:v>28</c:v>
                      </c:pt>
                      <c:pt idx="134">
                        <c:v>27</c:v>
                      </c:pt>
                      <c:pt idx="135">
                        <c:v>24</c:v>
                      </c:pt>
                      <c:pt idx="136">
                        <c:v>23</c:v>
                      </c:pt>
                      <c:pt idx="137">
                        <c:v>22</c:v>
                      </c:pt>
                      <c:pt idx="138">
                        <c:v>21</c:v>
                      </c:pt>
                      <c:pt idx="139">
                        <c:v>20</c:v>
                      </c:pt>
                      <c:pt idx="140">
                        <c:v>17</c:v>
                      </c:pt>
                      <c:pt idx="141">
                        <c:v>15</c:v>
                      </c:pt>
                      <c:pt idx="142">
                        <c:v>14</c:v>
                      </c:pt>
                      <c:pt idx="143">
                        <c:v>13</c:v>
                      </c:pt>
                      <c:pt idx="144">
                        <c:v>10</c:v>
                      </c:pt>
                      <c:pt idx="145">
                        <c:v>9</c:v>
                      </c:pt>
                      <c:pt idx="146">
                        <c:v>8</c:v>
                      </c:pt>
                      <c:pt idx="147">
                        <c:v>7</c:v>
                      </c:pt>
                      <c:pt idx="148">
                        <c:v>3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27</c:v>
                      </c:pt>
                      <c:pt idx="153">
                        <c:v>24</c:v>
                      </c:pt>
                      <c:pt idx="154">
                        <c:v>23</c:v>
                      </c:pt>
                      <c:pt idx="155">
                        <c:v>22</c:v>
                      </c:pt>
                      <c:pt idx="156">
                        <c:v>21</c:v>
                      </c:pt>
                      <c:pt idx="157">
                        <c:v>20</c:v>
                      </c:pt>
                      <c:pt idx="158">
                        <c:v>17</c:v>
                      </c:pt>
                      <c:pt idx="159">
                        <c:v>16</c:v>
                      </c:pt>
                      <c:pt idx="160">
                        <c:v>15</c:v>
                      </c:pt>
                      <c:pt idx="161">
                        <c:v>14</c:v>
                      </c:pt>
                      <c:pt idx="162">
                        <c:v>13</c:v>
                      </c:pt>
                      <c:pt idx="163">
                        <c:v>10</c:v>
                      </c:pt>
                      <c:pt idx="164">
                        <c:v>9</c:v>
                      </c:pt>
                      <c:pt idx="165">
                        <c:v>8</c:v>
                      </c:pt>
                      <c:pt idx="166">
                        <c:v>7</c:v>
                      </c:pt>
                      <c:pt idx="167">
                        <c:v>6</c:v>
                      </c:pt>
                      <c:pt idx="168">
                        <c:v>3</c:v>
                      </c:pt>
                      <c:pt idx="169">
                        <c:v>2</c:v>
                      </c:pt>
                      <c:pt idx="170">
                        <c:v>1</c:v>
                      </c:pt>
                      <c:pt idx="171">
                        <c:v>0</c:v>
                      </c:pt>
                      <c:pt idx="172">
                        <c:v>27</c:v>
                      </c:pt>
                      <c:pt idx="173">
                        <c:v>23</c:v>
                      </c:pt>
                      <c:pt idx="174">
                        <c:v>22</c:v>
                      </c:pt>
                      <c:pt idx="175">
                        <c:v>21</c:v>
                      </c:pt>
                      <c:pt idx="176">
                        <c:v>20</c:v>
                      </c:pt>
                      <c:pt idx="177">
                        <c:v>17</c:v>
                      </c:pt>
                      <c:pt idx="178">
                        <c:v>16</c:v>
                      </c:pt>
                      <c:pt idx="179">
                        <c:v>15</c:v>
                      </c:pt>
                      <c:pt idx="180">
                        <c:v>14</c:v>
                      </c:pt>
                      <c:pt idx="181">
                        <c:v>13</c:v>
                      </c:pt>
                      <c:pt idx="182">
                        <c:v>10</c:v>
                      </c:pt>
                      <c:pt idx="183">
                        <c:v>9</c:v>
                      </c:pt>
                      <c:pt idx="184">
                        <c:v>8</c:v>
                      </c:pt>
                      <c:pt idx="185">
                        <c:v>7</c:v>
                      </c:pt>
                      <c:pt idx="186">
                        <c:v>3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0</c:v>
                      </c:pt>
                      <c:pt idx="190">
                        <c:v>34</c:v>
                      </c:pt>
                      <c:pt idx="191">
                        <c:v>31</c:v>
                      </c:pt>
                      <c:pt idx="192">
                        <c:v>30</c:v>
                      </c:pt>
                      <c:pt idx="193">
                        <c:v>29</c:v>
                      </c:pt>
                      <c:pt idx="194">
                        <c:v>28</c:v>
                      </c:pt>
                      <c:pt idx="195">
                        <c:v>27</c:v>
                      </c:pt>
                      <c:pt idx="196">
                        <c:v>24</c:v>
                      </c:pt>
                      <c:pt idx="197">
                        <c:v>23</c:v>
                      </c:pt>
                      <c:pt idx="198">
                        <c:v>22</c:v>
                      </c:pt>
                      <c:pt idx="199">
                        <c:v>21</c:v>
                      </c:pt>
                      <c:pt idx="200">
                        <c:v>20</c:v>
                      </c:pt>
                      <c:pt idx="201">
                        <c:v>17</c:v>
                      </c:pt>
                      <c:pt idx="202">
                        <c:v>16</c:v>
                      </c:pt>
                      <c:pt idx="203">
                        <c:v>15</c:v>
                      </c:pt>
                      <c:pt idx="204">
                        <c:v>14</c:v>
                      </c:pt>
                      <c:pt idx="205">
                        <c:v>13</c:v>
                      </c:pt>
                      <c:pt idx="206">
                        <c:v>10</c:v>
                      </c:pt>
                      <c:pt idx="207">
                        <c:v>9</c:v>
                      </c:pt>
                      <c:pt idx="208">
                        <c:v>8</c:v>
                      </c:pt>
                      <c:pt idx="209">
                        <c:v>7</c:v>
                      </c:pt>
                      <c:pt idx="210">
                        <c:v>6</c:v>
                      </c:pt>
                      <c:pt idx="211">
                        <c:v>3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27</c:v>
                      </c:pt>
                      <c:pt idx="216">
                        <c:v>24</c:v>
                      </c:pt>
                      <c:pt idx="217">
                        <c:v>23</c:v>
                      </c:pt>
                      <c:pt idx="218">
                        <c:v>22</c:v>
                      </c:pt>
                      <c:pt idx="219">
                        <c:v>21</c:v>
                      </c:pt>
                      <c:pt idx="220">
                        <c:v>20</c:v>
                      </c:pt>
                      <c:pt idx="221">
                        <c:v>17</c:v>
                      </c:pt>
                      <c:pt idx="222">
                        <c:v>16</c:v>
                      </c:pt>
                      <c:pt idx="223">
                        <c:v>15</c:v>
                      </c:pt>
                      <c:pt idx="224">
                        <c:v>14</c:v>
                      </c:pt>
                      <c:pt idx="225">
                        <c:v>13</c:v>
                      </c:pt>
                      <c:pt idx="226">
                        <c:v>10</c:v>
                      </c:pt>
                      <c:pt idx="227">
                        <c:v>9</c:v>
                      </c:pt>
                      <c:pt idx="228">
                        <c:v>8</c:v>
                      </c:pt>
                      <c:pt idx="229">
                        <c:v>7</c:v>
                      </c:pt>
                      <c:pt idx="230">
                        <c:v>6</c:v>
                      </c:pt>
                      <c:pt idx="231">
                        <c:v>2</c:v>
                      </c:pt>
                      <c:pt idx="232">
                        <c:v>1</c:v>
                      </c:pt>
                      <c:pt idx="233">
                        <c:v>0</c:v>
                      </c:pt>
                      <c:pt idx="234">
                        <c:v>27</c:v>
                      </c:pt>
                      <c:pt idx="235">
                        <c:v>24</c:v>
                      </c:pt>
                      <c:pt idx="236">
                        <c:v>23</c:v>
                      </c:pt>
                      <c:pt idx="237">
                        <c:v>22</c:v>
                      </c:pt>
                      <c:pt idx="238">
                        <c:v>21</c:v>
                      </c:pt>
                      <c:pt idx="239">
                        <c:v>20</c:v>
                      </c:pt>
                      <c:pt idx="240">
                        <c:v>17</c:v>
                      </c:pt>
                      <c:pt idx="241">
                        <c:v>16</c:v>
                      </c:pt>
                      <c:pt idx="242">
                        <c:v>15</c:v>
                      </c:pt>
                      <c:pt idx="243">
                        <c:v>14</c:v>
                      </c:pt>
                      <c:pt idx="244">
                        <c:v>13</c:v>
                      </c:pt>
                      <c:pt idx="245">
                        <c:v>10</c:v>
                      </c:pt>
                      <c:pt idx="246">
                        <c:v>9</c:v>
                      </c:pt>
                      <c:pt idx="247">
                        <c:v>8</c:v>
                      </c:pt>
                      <c:pt idx="248">
                        <c:v>7</c:v>
                      </c:pt>
                      <c:pt idx="249">
                        <c:v>6</c:v>
                      </c:pt>
                      <c:pt idx="250">
                        <c:v>3</c:v>
                      </c:pt>
                      <c:pt idx="251">
                        <c:v>2</c:v>
                      </c:pt>
                      <c:pt idx="252">
                        <c:v>1</c:v>
                      </c:pt>
                      <c:pt idx="253">
                        <c:v>0</c:v>
                      </c:pt>
                      <c:pt idx="254">
                        <c:v>24</c:v>
                      </c:pt>
                      <c:pt idx="255">
                        <c:v>23</c:v>
                      </c:pt>
                      <c:pt idx="256">
                        <c:v>22</c:v>
                      </c:pt>
                      <c:pt idx="257">
                        <c:v>21</c:v>
                      </c:pt>
                      <c:pt idx="258">
                        <c:v>20</c:v>
                      </c:pt>
                      <c:pt idx="259">
                        <c:v>17</c:v>
                      </c:pt>
                      <c:pt idx="260">
                        <c:v>16</c:v>
                      </c:pt>
                      <c:pt idx="261">
                        <c:v>15</c:v>
                      </c:pt>
                      <c:pt idx="262">
                        <c:v>14</c:v>
                      </c:pt>
                      <c:pt idx="263">
                        <c:v>13</c:v>
                      </c:pt>
                      <c:pt idx="264">
                        <c:v>10</c:v>
                      </c:pt>
                      <c:pt idx="265">
                        <c:v>8</c:v>
                      </c:pt>
                      <c:pt idx="266">
                        <c:v>7</c:v>
                      </c:pt>
                      <c:pt idx="267">
                        <c:v>6</c:v>
                      </c:pt>
                      <c:pt idx="268">
                        <c:v>3</c:v>
                      </c:pt>
                      <c:pt idx="269">
                        <c:v>2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24</c:v>
                      </c:pt>
                      <c:pt idx="273">
                        <c:v>23</c:v>
                      </c:pt>
                      <c:pt idx="274">
                        <c:v>22</c:v>
                      </c:pt>
                      <c:pt idx="275">
                        <c:v>21</c:v>
                      </c:pt>
                      <c:pt idx="276">
                        <c:v>20</c:v>
                      </c:pt>
                      <c:pt idx="277">
                        <c:v>17</c:v>
                      </c:pt>
                      <c:pt idx="278">
                        <c:v>16</c:v>
                      </c:pt>
                      <c:pt idx="279">
                        <c:v>15</c:v>
                      </c:pt>
                      <c:pt idx="280">
                        <c:v>14</c:v>
                      </c:pt>
                      <c:pt idx="281">
                        <c:v>13</c:v>
                      </c:pt>
                      <c:pt idx="282">
                        <c:v>10</c:v>
                      </c:pt>
                      <c:pt idx="283">
                        <c:v>9</c:v>
                      </c:pt>
                      <c:pt idx="284">
                        <c:v>8</c:v>
                      </c:pt>
                      <c:pt idx="285">
                        <c:v>7</c:v>
                      </c:pt>
                      <c:pt idx="286">
                        <c:v>6</c:v>
                      </c:pt>
                      <c:pt idx="287">
                        <c:v>3</c:v>
                      </c:pt>
                      <c:pt idx="288">
                        <c:v>2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34</c:v>
                      </c:pt>
                      <c:pt idx="292">
                        <c:v>31</c:v>
                      </c:pt>
                      <c:pt idx="293">
                        <c:v>29</c:v>
                      </c:pt>
                      <c:pt idx="294">
                        <c:v>28</c:v>
                      </c:pt>
                      <c:pt idx="295">
                        <c:v>27</c:v>
                      </c:pt>
                      <c:pt idx="296">
                        <c:v>24</c:v>
                      </c:pt>
                      <c:pt idx="297">
                        <c:v>23</c:v>
                      </c:pt>
                      <c:pt idx="298">
                        <c:v>22</c:v>
                      </c:pt>
                      <c:pt idx="299">
                        <c:v>21</c:v>
                      </c:pt>
                      <c:pt idx="300">
                        <c:v>20</c:v>
                      </c:pt>
                      <c:pt idx="301">
                        <c:v>17</c:v>
                      </c:pt>
                      <c:pt idx="302">
                        <c:v>16</c:v>
                      </c:pt>
                      <c:pt idx="303">
                        <c:v>15</c:v>
                      </c:pt>
                      <c:pt idx="304">
                        <c:v>14</c:v>
                      </c:pt>
                      <c:pt idx="305">
                        <c:v>13</c:v>
                      </c:pt>
                      <c:pt idx="306">
                        <c:v>10</c:v>
                      </c:pt>
                      <c:pt idx="307">
                        <c:v>9</c:v>
                      </c:pt>
                      <c:pt idx="308">
                        <c:v>8</c:v>
                      </c:pt>
                      <c:pt idx="309">
                        <c:v>7</c:v>
                      </c:pt>
                      <c:pt idx="310">
                        <c:v>6</c:v>
                      </c:pt>
                      <c:pt idx="311">
                        <c:v>3</c:v>
                      </c:pt>
                      <c:pt idx="312">
                        <c:v>2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27</c:v>
                      </c:pt>
                      <c:pt idx="316">
                        <c:v>24</c:v>
                      </c:pt>
                      <c:pt idx="317">
                        <c:v>23</c:v>
                      </c:pt>
                      <c:pt idx="318">
                        <c:v>22</c:v>
                      </c:pt>
                      <c:pt idx="319">
                        <c:v>21</c:v>
                      </c:pt>
                      <c:pt idx="320">
                        <c:v>20</c:v>
                      </c:pt>
                      <c:pt idx="321">
                        <c:v>17</c:v>
                      </c:pt>
                      <c:pt idx="322">
                        <c:v>16</c:v>
                      </c:pt>
                      <c:pt idx="323">
                        <c:v>15</c:v>
                      </c:pt>
                      <c:pt idx="324">
                        <c:v>14</c:v>
                      </c:pt>
                      <c:pt idx="325">
                        <c:v>13</c:v>
                      </c:pt>
                      <c:pt idx="326">
                        <c:v>10</c:v>
                      </c:pt>
                      <c:pt idx="327">
                        <c:v>9</c:v>
                      </c:pt>
                      <c:pt idx="328">
                        <c:v>8</c:v>
                      </c:pt>
                      <c:pt idx="329">
                        <c:v>7</c:v>
                      </c:pt>
                      <c:pt idx="330">
                        <c:v>6</c:v>
                      </c:pt>
                      <c:pt idx="331">
                        <c:v>3</c:v>
                      </c:pt>
                      <c:pt idx="332">
                        <c:v>2</c:v>
                      </c:pt>
                      <c:pt idx="333">
                        <c:v>1</c:v>
                      </c:pt>
                      <c:pt idx="334">
                        <c:v>0</c:v>
                      </c:pt>
                      <c:pt idx="335">
                        <c:v>27</c:v>
                      </c:pt>
                      <c:pt idx="336">
                        <c:v>24</c:v>
                      </c:pt>
                      <c:pt idx="337">
                        <c:v>23</c:v>
                      </c:pt>
                      <c:pt idx="338">
                        <c:v>22</c:v>
                      </c:pt>
                      <c:pt idx="339">
                        <c:v>21</c:v>
                      </c:pt>
                      <c:pt idx="340">
                        <c:v>20</c:v>
                      </c:pt>
                      <c:pt idx="341">
                        <c:v>17</c:v>
                      </c:pt>
                      <c:pt idx="342">
                        <c:v>16</c:v>
                      </c:pt>
                      <c:pt idx="343">
                        <c:v>15</c:v>
                      </c:pt>
                      <c:pt idx="344">
                        <c:v>14</c:v>
                      </c:pt>
                      <c:pt idx="345">
                        <c:v>13</c:v>
                      </c:pt>
                      <c:pt idx="346">
                        <c:v>10</c:v>
                      </c:pt>
                      <c:pt idx="347">
                        <c:v>9</c:v>
                      </c:pt>
                      <c:pt idx="348">
                        <c:v>8</c:v>
                      </c:pt>
                      <c:pt idx="349">
                        <c:v>7</c:v>
                      </c:pt>
                      <c:pt idx="350">
                        <c:v>6</c:v>
                      </c:pt>
                      <c:pt idx="351">
                        <c:v>3</c:v>
                      </c:pt>
                      <c:pt idx="352">
                        <c:v>2</c:v>
                      </c:pt>
                      <c:pt idx="353">
                        <c:v>1</c:v>
                      </c:pt>
                      <c:pt idx="354">
                        <c:v>0</c:v>
                      </c:pt>
                      <c:pt idx="355">
                        <c:v>34</c:v>
                      </c:pt>
                      <c:pt idx="356">
                        <c:v>31</c:v>
                      </c:pt>
                      <c:pt idx="357">
                        <c:v>30</c:v>
                      </c:pt>
                      <c:pt idx="358">
                        <c:v>29</c:v>
                      </c:pt>
                      <c:pt idx="359">
                        <c:v>28</c:v>
                      </c:pt>
                      <c:pt idx="360">
                        <c:v>27</c:v>
                      </c:pt>
                      <c:pt idx="361">
                        <c:v>24</c:v>
                      </c:pt>
                      <c:pt idx="362">
                        <c:v>23</c:v>
                      </c:pt>
                      <c:pt idx="363">
                        <c:v>22</c:v>
                      </c:pt>
                      <c:pt idx="364">
                        <c:v>21</c:v>
                      </c:pt>
                      <c:pt idx="365">
                        <c:v>20</c:v>
                      </c:pt>
                      <c:pt idx="366">
                        <c:v>17</c:v>
                      </c:pt>
                      <c:pt idx="367">
                        <c:v>16</c:v>
                      </c:pt>
                      <c:pt idx="368">
                        <c:v>14</c:v>
                      </c:pt>
                      <c:pt idx="369">
                        <c:v>13</c:v>
                      </c:pt>
                      <c:pt idx="370">
                        <c:v>10</c:v>
                      </c:pt>
                      <c:pt idx="371">
                        <c:v>9</c:v>
                      </c:pt>
                      <c:pt idx="372">
                        <c:v>7</c:v>
                      </c:pt>
                      <c:pt idx="373">
                        <c:v>6</c:v>
                      </c:pt>
                      <c:pt idx="374">
                        <c:v>3</c:v>
                      </c:pt>
                      <c:pt idx="375">
                        <c:v>2</c:v>
                      </c:pt>
                      <c:pt idx="376">
                        <c:v>1</c:v>
                      </c:pt>
                      <c:pt idx="377">
                        <c:v>0</c:v>
                      </c:pt>
                      <c:pt idx="378">
                        <c:v>27</c:v>
                      </c:pt>
                      <c:pt idx="379">
                        <c:v>24</c:v>
                      </c:pt>
                      <c:pt idx="380">
                        <c:v>23</c:v>
                      </c:pt>
                      <c:pt idx="381">
                        <c:v>22</c:v>
                      </c:pt>
                      <c:pt idx="382">
                        <c:v>21</c:v>
                      </c:pt>
                      <c:pt idx="383">
                        <c:v>20</c:v>
                      </c:pt>
                      <c:pt idx="384">
                        <c:v>17</c:v>
                      </c:pt>
                      <c:pt idx="385">
                        <c:v>16</c:v>
                      </c:pt>
                      <c:pt idx="386">
                        <c:v>15</c:v>
                      </c:pt>
                      <c:pt idx="387">
                        <c:v>13</c:v>
                      </c:pt>
                      <c:pt idx="388">
                        <c:v>10</c:v>
                      </c:pt>
                      <c:pt idx="389">
                        <c:v>9</c:v>
                      </c:pt>
                      <c:pt idx="390">
                        <c:v>8</c:v>
                      </c:pt>
                      <c:pt idx="391">
                        <c:v>6</c:v>
                      </c:pt>
                      <c:pt idx="392">
                        <c:v>3</c:v>
                      </c:pt>
                      <c:pt idx="393">
                        <c:v>2</c:v>
                      </c:pt>
                      <c:pt idx="394">
                        <c:v>1</c:v>
                      </c:pt>
                      <c:pt idx="395">
                        <c:v>0</c:v>
                      </c:pt>
                      <c:pt idx="396">
                        <c:v>27</c:v>
                      </c:pt>
                      <c:pt idx="397">
                        <c:v>24</c:v>
                      </c:pt>
                      <c:pt idx="398">
                        <c:v>22</c:v>
                      </c:pt>
                      <c:pt idx="399">
                        <c:v>21</c:v>
                      </c:pt>
                      <c:pt idx="400">
                        <c:v>20</c:v>
                      </c:pt>
                      <c:pt idx="401">
                        <c:v>17</c:v>
                      </c:pt>
                      <c:pt idx="402">
                        <c:v>16</c:v>
                      </c:pt>
                      <c:pt idx="403">
                        <c:v>15</c:v>
                      </c:pt>
                      <c:pt idx="404">
                        <c:v>14</c:v>
                      </c:pt>
                      <c:pt idx="405">
                        <c:v>13</c:v>
                      </c:pt>
                      <c:pt idx="406">
                        <c:v>10</c:v>
                      </c:pt>
                      <c:pt idx="407">
                        <c:v>9</c:v>
                      </c:pt>
                      <c:pt idx="408">
                        <c:v>8</c:v>
                      </c:pt>
                      <c:pt idx="409">
                        <c:v>6</c:v>
                      </c:pt>
                      <c:pt idx="410">
                        <c:v>3</c:v>
                      </c:pt>
                      <c:pt idx="411">
                        <c:v>2</c:v>
                      </c:pt>
                      <c:pt idx="412">
                        <c:v>1</c:v>
                      </c:pt>
                      <c:pt idx="413">
                        <c:v>0</c:v>
                      </c:pt>
                      <c:pt idx="414">
                        <c:v>34</c:v>
                      </c:pt>
                      <c:pt idx="415">
                        <c:v>31</c:v>
                      </c:pt>
                      <c:pt idx="416">
                        <c:v>30</c:v>
                      </c:pt>
                      <c:pt idx="417">
                        <c:v>29</c:v>
                      </c:pt>
                      <c:pt idx="418">
                        <c:v>28</c:v>
                      </c:pt>
                      <c:pt idx="419">
                        <c:v>27</c:v>
                      </c:pt>
                      <c:pt idx="420">
                        <c:v>24</c:v>
                      </c:pt>
                      <c:pt idx="421">
                        <c:v>23</c:v>
                      </c:pt>
                      <c:pt idx="422">
                        <c:v>22</c:v>
                      </c:pt>
                      <c:pt idx="423">
                        <c:v>20</c:v>
                      </c:pt>
                      <c:pt idx="424">
                        <c:v>17</c:v>
                      </c:pt>
                      <c:pt idx="425">
                        <c:v>16</c:v>
                      </c:pt>
                      <c:pt idx="426">
                        <c:v>15</c:v>
                      </c:pt>
                      <c:pt idx="427">
                        <c:v>14</c:v>
                      </c:pt>
                      <c:pt idx="428">
                        <c:v>13</c:v>
                      </c:pt>
                      <c:pt idx="429">
                        <c:v>10</c:v>
                      </c:pt>
                      <c:pt idx="430">
                        <c:v>9</c:v>
                      </c:pt>
                      <c:pt idx="431">
                        <c:v>8</c:v>
                      </c:pt>
                      <c:pt idx="432">
                        <c:v>7</c:v>
                      </c:pt>
                      <c:pt idx="433">
                        <c:v>3</c:v>
                      </c:pt>
                      <c:pt idx="434">
                        <c:v>2</c:v>
                      </c:pt>
                      <c:pt idx="435">
                        <c:v>1</c:v>
                      </c:pt>
                      <c:pt idx="436">
                        <c:v>0</c:v>
                      </c:pt>
                      <c:pt idx="437">
                        <c:v>27</c:v>
                      </c:pt>
                      <c:pt idx="438">
                        <c:v>24</c:v>
                      </c:pt>
                      <c:pt idx="439">
                        <c:v>23</c:v>
                      </c:pt>
                      <c:pt idx="440">
                        <c:v>22</c:v>
                      </c:pt>
                      <c:pt idx="441">
                        <c:v>21</c:v>
                      </c:pt>
                      <c:pt idx="442">
                        <c:v>20</c:v>
                      </c:pt>
                      <c:pt idx="443">
                        <c:v>17</c:v>
                      </c:pt>
                      <c:pt idx="444">
                        <c:v>16</c:v>
                      </c:pt>
                      <c:pt idx="445">
                        <c:v>15</c:v>
                      </c:pt>
                      <c:pt idx="446">
                        <c:v>14</c:v>
                      </c:pt>
                      <c:pt idx="447">
                        <c:v>13</c:v>
                      </c:pt>
                      <c:pt idx="448">
                        <c:v>10</c:v>
                      </c:pt>
                      <c:pt idx="449">
                        <c:v>9</c:v>
                      </c:pt>
                      <c:pt idx="450">
                        <c:v>8</c:v>
                      </c:pt>
                      <c:pt idx="451">
                        <c:v>7</c:v>
                      </c:pt>
                      <c:pt idx="452">
                        <c:v>6</c:v>
                      </c:pt>
                      <c:pt idx="453">
                        <c:v>3</c:v>
                      </c:pt>
                      <c:pt idx="454">
                        <c:v>1</c:v>
                      </c:pt>
                      <c:pt idx="455">
                        <c:v>0</c:v>
                      </c:pt>
                      <c:pt idx="456">
                        <c:v>34</c:v>
                      </c:pt>
                      <c:pt idx="457">
                        <c:v>31</c:v>
                      </c:pt>
                      <c:pt idx="458">
                        <c:v>30</c:v>
                      </c:pt>
                      <c:pt idx="459">
                        <c:v>29</c:v>
                      </c:pt>
                      <c:pt idx="460">
                        <c:v>28</c:v>
                      </c:pt>
                      <c:pt idx="461">
                        <c:v>27</c:v>
                      </c:pt>
                      <c:pt idx="462">
                        <c:v>24</c:v>
                      </c:pt>
                      <c:pt idx="463">
                        <c:v>23</c:v>
                      </c:pt>
                      <c:pt idx="464">
                        <c:v>22</c:v>
                      </c:pt>
                      <c:pt idx="465">
                        <c:v>21</c:v>
                      </c:pt>
                      <c:pt idx="466">
                        <c:v>20</c:v>
                      </c:pt>
                      <c:pt idx="467">
                        <c:v>17</c:v>
                      </c:pt>
                      <c:pt idx="468">
                        <c:v>16</c:v>
                      </c:pt>
                      <c:pt idx="469">
                        <c:v>15</c:v>
                      </c:pt>
                      <c:pt idx="470">
                        <c:v>14</c:v>
                      </c:pt>
                      <c:pt idx="471">
                        <c:v>13</c:v>
                      </c:pt>
                      <c:pt idx="472">
                        <c:v>10</c:v>
                      </c:pt>
                      <c:pt idx="473">
                        <c:v>9</c:v>
                      </c:pt>
                      <c:pt idx="474">
                        <c:v>8</c:v>
                      </c:pt>
                      <c:pt idx="475">
                        <c:v>7</c:v>
                      </c:pt>
                      <c:pt idx="476">
                        <c:v>6</c:v>
                      </c:pt>
                      <c:pt idx="477">
                        <c:v>3</c:v>
                      </c:pt>
                      <c:pt idx="478">
                        <c:v>2</c:v>
                      </c:pt>
                      <c:pt idx="479">
                        <c:v>1</c:v>
                      </c:pt>
                      <c:pt idx="480">
                        <c:v>0</c:v>
                      </c:pt>
                      <c:pt idx="481">
                        <c:v>27</c:v>
                      </c:pt>
                      <c:pt idx="482">
                        <c:v>24</c:v>
                      </c:pt>
                      <c:pt idx="483">
                        <c:v>23</c:v>
                      </c:pt>
                      <c:pt idx="484">
                        <c:v>22</c:v>
                      </c:pt>
                      <c:pt idx="485">
                        <c:v>21</c:v>
                      </c:pt>
                      <c:pt idx="486">
                        <c:v>20</c:v>
                      </c:pt>
                      <c:pt idx="487">
                        <c:v>17</c:v>
                      </c:pt>
                      <c:pt idx="488">
                        <c:v>16</c:v>
                      </c:pt>
                      <c:pt idx="489">
                        <c:v>15</c:v>
                      </c:pt>
                      <c:pt idx="490">
                        <c:v>14</c:v>
                      </c:pt>
                      <c:pt idx="491">
                        <c:v>13</c:v>
                      </c:pt>
                      <c:pt idx="492">
                        <c:v>10</c:v>
                      </c:pt>
                      <c:pt idx="493">
                        <c:v>9</c:v>
                      </c:pt>
                      <c:pt idx="494">
                        <c:v>8</c:v>
                      </c:pt>
                      <c:pt idx="495">
                        <c:v>7</c:v>
                      </c:pt>
                      <c:pt idx="496">
                        <c:v>6</c:v>
                      </c:pt>
                      <c:pt idx="497">
                        <c:v>3</c:v>
                      </c:pt>
                      <c:pt idx="498">
                        <c:v>2</c:v>
                      </c:pt>
                      <c:pt idx="499">
                        <c:v>1</c:v>
                      </c:pt>
                      <c:pt idx="500">
                        <c:v>0</c:v>
                      </c:pt>
                      <c:pt idx="501">
                        <c:v>27</c:v>
                      </c:pt>
                      <c:pt idx="502">
                        <c:v>23</c:v>
                      </c:pt>
                      <c:pt idx="503">
                        <c:v>22</c:v>
                      </c:pt>
                      <c:pt idx="504">
                        <c:v>21</c:v>
                      </c:pt>
                      <c:pt idx="505">
                        <c:v>20</c:v>
                      </c:pt>
                      <c:pt idx="506">
                        <c:v>17</c:v>
                      </c:pt>
                      <c:pt idx="507">
                        <c:v>16</c:v>
                      </c:pt>
                      <c:pt idx="508">
                        <c:v>15</c:v>
                      </c:pt>
                      <c:pt idx="509">
                        <c:v>14</c:v>
                      </c:pt>
                      <c:pt idx="510">
                        <c:v>13</c:v>
                      </c:pt>
                      <c:pt idx="511">
                        <c:v>10</c:v>
                      </c:pt>
                      <c:pt idx="512">
                        <c:v>9</c:v>
                      </c:pt>
                      <c:pt idx="513">
                        <c:v>8</c:v>
                      </c:pt>
                      <c:pt idx="514">
                        <c:v>6</c:v>
                      </c:pt>
                      <c:pt idx="515">
                        <c:v>3</c:v>
                      </c:pt>
                      <c:pt idx="516">
                        <c:v>2</c:v>
                      </c:pt>
                      <c:pt idx="517">
                        <c:v>1</c:v>
                      </c:pt>
                      <c:pt idx="518">
                        <c:v>0</c:v>
                      </c:pt>
                      <c:pt idx="519">
                        <c:v>27</c:v>
                      </c:pt>
                      <c:pt idx="520">
                        <c:v>24</c:v>
                      </c:pt>
                      <c:pt idx="521">
                        <c:v>23</c:v>
                      </c:pt>
                      <c:pt idx="522">
                        <c:v>22</c:v>
                      </c:pt>
                      <c:pt idx="523">
                        <c:v>21</c:v>
                      </c:pt>
                      <c:pt idx="524">
                        <c:v>20</c:v>
                      </c:pt>
                      <c:pt idx="525">
                        <c:v>17</c:v>
                      </c:pt>
                      <c:pt idx="526">
                        <c:v>16</c:v>
                      </c:pt>
                      <c:pt idx="527">
                        <c:v>15</c:v>
                      </c:pt>
                      <c:pt idx="528">
                        <c:v>14</c:v>
                      </c:pt>
                      <c:pt idx="529">
                        <c:v>13</c:v>
                      </c:pt>
                      <c:pt idx="530">
                        <c:v>10</c:v>
                      </c:pt>
                      <c:pt idx="531">
                        <c:v>9</c:v>
                      </c:pt>
                      <c:pt idx="532">
                        <c:v>7</c:v>
                      </c:pt>
                      <c:pt idx="533">
                        <c:v>3</c:v>
                      </c:pt>
                      <c:pt idx="534">
                        <c:v>2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34</c:v>
                      </c:pt>
                      <c:pt idx="538">
                        <c:v>30</c:v>
                      </c:pt>
                      <c:pt idx="539">
                        <c:v>28</c:v>
                      </c:pt>
                      <c:pt idx="540">
                        <c:v>27</c:v>
                      </c:pt>
                      <c:pt idx="541">
                        <c:v>24</c:v>
                      </c:pt>
                      <c:pt idx="542">
                        <c:v>23</c:v>
                      </c:pt>
                      <c:pt idx="543">
                        <c:v>22</c:v>
                      </c:pt>
                      <c:pt idx="544">
                        <c:v>21</c:v>
                      </c:pt>
                      <c:pt idx="545">
                        <c:v>20</c:v>
                      </c:pt>
                      <c:pt idx="546">
                        <c:v>17</c:v>
                      </c:pt>
                      <c:pt idx="547">
                        <c:v>16</c:v>
                      </c:pt>
                      <c:pt idx="548">
                        <c:v>15</c:v>
                      </c:pt>
                      <c:pt idx="549">
                        <c:v>14</c:v>
                      </c:pt>
                      <c:pt idx="550">
                        <c:v>13</c:v>
                      </c:pt>
                      <c:pt idx="551">
                        <c:v>10</c:v>
                      </c:pt>
                      <c:pt idx="552">
                        <c:v>9</c:v>
                      </c:pt>
                      <c:pt idx="553">
                        <c:v>8</c:v>
                      </c:pt>
                      <c:pt idx="554">
                        <c:v>7</c:v>
                      </c:pt>
                      <c:pt idx="555">
                        <c:v>6</c:v>
                      </c:pt>
                      <c:pt idx="556">
                        <c:v>3</c:v>
                      </c:pt>
                      <c:pt idx="557">
                        <c:v>2</c:v>
                      </c:pt>
                      <c:pt idx="558">
                        <c:v>1</c:v>
                      </c:pt>
                      <c:pt idx="559">
                        <c:v>0</c:v>
                      </c:pt>
                      <c:pt idx="560">
                        <c:v>27</c:v>
                      </c:pt>
                      <c:pt idx="561">
                        <c:v>24</c:v>
                      </c:pt>
                      <c:pt idx="562">
                        <c:v>23</c:v>
                      </c:pt>
                      <c:pt idx="563">
                        <c:v>21</c:v>
                      </c:pt>
                      <c:pt idx="564">
                        <c:v>20</c:v>
                      </c:pt>
                      <c:pt idx="565">
                        <c:v>17</c:v>
                      </c:pt>
                      <c:pt idx="566">
                        <c:v>16</c:v>
                      </c:pt>
                      <c:pt idx="567">
                        <c:v>15</c:v>
                      </c:pt>
                      <c:pt idx="568">
                        <c:v>14</c:v>
                      </c:pt>
                      <c:pt idx="569">
                        <c:v>13</c:v>
                      </c:pt>
                      <c:pt idx="570">
                        <c:v>10</c:v>
                      </c:pt>
                      <c:pt idx="571">
                        <c:v>9</c:v>
                      </c:pt>
                      <c:pt idx="572">
                        <c:v>8</c:v>
                      </c:pt>
                      <c:pt idx="573">
                        <c:v>7</c:v>
                      </c:pt>
                      <c:pt idx="574">
                        <c:v>6</c:v>
                      </c:pt>
                      <c:pt idx="575">
                        <c:v>3</c:v>
                      </c:pt>
                      <c:pt idx="576">
                        <c:v>2</c:v>
                      </c:pt>
                      <c:pt idx="577">
                        <c:v>1</c:v>
                      </c:pt>
                      <c:pt idx="578">
                        <c:v>0</c:v>
                      </c:pt>
                      <c:pt idx="579">
                        <c:v>27</c:v>
                      </c:pt>
                      <c:pt idx="580">
                        <c:v>24</c:v>
                      </c:pt>
                      <c:pt idx="581">
                        <c:v>23</c:v>
                      </c:pt>
                      <c:pt idx="582">
                        <c:v>22</c:v>
                      </c:pt>
                      <c:pt idx="583">
                        <c:v>21</c:v>
                      </c:pt>
                      <c:pt idx="584">
                        <c:v>20</c:v>
                      </c:pt>
                      <c:pt idx="585">
                        <c:v>17</c:v>
                      </c:pt>
                      <c:pt idx="586">
                        <c:v>16</c:v>
                      </c:pt>
                      <c:pt idx="587">
                        <c:v>15</c:v>
                      </c:pt>
                      <c:pt idx="588">
                        <c:v>14</c:v>
                      </c:pt>
                      <c:pt idx="589">
                        <c:v>13</c:v>
                      </c:pt>
                      <c:pt idx="590">
                        <c:v>10</c:v>
                      </c:pt>
                      <c:pt idx="591">
                        <c:v>9</c:v>
                      </c:pt>
                      <c:pt idx="592">
                        <c:v>8</c:v>
                      </c:pt>
                      <c:pt idx="593">
                        <c:v>7</c:v>
                      </c:pt>
                      <c:pt idx="594">
                        <c:v>6</c:v>
                      </c:pt>
                      <c:pt idx="595">
                        <c:v>3</c:v>
                      </c:pt>
                      <c:pt idx="596">
                        <c:v>2</c:v>
                      </c:pt>
                      <c:pt idx="597">
                        <c:v>1</c:v>
                      </c:pt>
                      <c:pt idx="598">
                        <c:v>0</c:v>
                      </c:pt>
                      <c:pt idx="599">
                        <c:v>34</c:v>
                      </c:pt>
                      <c:pt idx="600">
                        <c:v>31</c:v>
                      </c:pt>
                      <c:pt idx="601">
                        <c:v>30</c:v>
                      </c:pt>
                      <c:pt idx="602">
                        <c:v>29</c:v>
                      </c:pt>
                      <c:pt idx="603">
                        <c:v>28</c:v>
                      </c:pt>
                      <c:pt idx="604">
                        <c:v>27</c:v>
                      </c:pt>
                      <c:pt idx="605">
                        <c:v>24</c:v>
                      </c:pt>
                      <c:pt idx="606">
                        <c:v>23</c:v>
                      </c:pt>
                      <c:pt idx="607">
                        <c:v>22</c:v>
                      </c:pt>
                      <c:pt idx="608">
                        <c:v>21</c:v>
                      </c:pt>
                      <c:pt idx="609">
                        <c:v>20</c:v>
                      </c:pt>
                      <c:pt idx="610">
                        <c:v>16</c:v>
                      </c:pt>
                      <c:pt idx="611">
                        <c:v>15</c:v>
                      </c:pt>
                      <c:pt idx="612">
                        <c:v>13</c:v>
                      </c:pt>
                      <c:pt idx="613">
                        <c:v>10</c:v>
                      </c:pt>
                      <c:pt idx="614">
                        <c:v>9</c:v>
                      </c:pt>
                      <c:pt idx="615">
                        <c:v>8</c:v>
                      </c:pt>
                      <c:pt idx="616">
                        <c:v>7</c:v>
                      </c:pt>
                      <c:pt idx="617">
                        <c:v>6</c:v>
                      </c:pt>
                      <c:pt idx="618">
                        <c:v>3</c:v>
                      </c:pt>
                      <c:pt idx="619">
                        <c:v>2</c:v>
                      </c:pt>
                      <c:pt idx="620">
                        <c:v>1</c:v>
                      </c:pt>
                      <c:pt idx="621">
                        <c:v>0</c:v>
                      </c:pt>
                      <c:pt idx="622">
                        <c:v>27</c:v>
                      </c:pt>
                      <c:pt idx="623">
                        <c:v>23</c:v>
                      </c:pt>
                      <c:pt idx="624">
                        <c:v>22</c:v>
                      </c:pt>
                      <c:pt idx="625">
                        <c:v>21</c:v>
                      </c:pt>
                      <c:pt idx="626">
                        <c:v>20</c:v>
                      </c:pt>
                      <c:pt idx="627">
                        <c:v>17</c:v>
                      </c:pt>
                      <c:pt idx="628">
                        <c:v>15</c:v>
                      </c:pt>
                      <c:pt idx="629">
                        <c:v>14</c:v>
                      </c:pt>
                      <c:pt idx="630">
                        <c:v>13</c:v>
                      </c:pt>
                      <c:pt idx="631">
                        <c:v>10</c:v>
                      </c:pt>
                      <c:pt idx="632">
                        <c:v>9</c:v>
                      </c:pt>
                      <c:pt idx="633">
                        <c:v>8</c:v>
                      </c:pt>
                      <c:pt idx="634">
                        <c:v>7</c:v>
                      </c:pt>
                      <c:pt idx="635">
                        <c:v>6</c:v>
                      </c:pt>
                      <c:pt idx="636">
                        <c:v>3</c:v>
                      </c:pt>
                      <c:pt idx="637">
                        <c:v>2</c:v>
                      </c:pt>
                      <c:pt idx="638">
                        <c:v>1</c:v>
                      </c:pt>
                      <c:pt idx="639">
                        <c:v>0</c:v>
                      </c:pt>
                      <c:pt idx="640">
                        <c:v>34</c:v>
                      </c:pt>
                      <c:pt idx="641">
                        <c:v>31</c:v>
                      </c:pt>
                      <c:pt idx="642">
                        <c:v>30</c:v>
                      </c:pt>
                      <c:pt idx="643">
                        <c:v>28</c:v>
                      </c:pt>
                      <c:pt idx="644">
                        <c:v>27</c:v>
                      </c:pt>
                      <c:pt idx="645">
                        <c:v>24</c:v>
                      </c:pt>
                      <c:pt idx="646">
                        <c:v>22</c:v>
                      </c:pt>
                      <c:pt idx="647">
                        <c:v>21</c:v>
                      </c:pt>
                      <c:pt idx="648">
                        <c:v>20</c:v>
                      </c:pt>
                      <c:pt idx="649">
                        <c:v>17</c:v>
                      </c:pt>
                      <c:pt idx="650">
                        <c:v>16</c:v>
                      </c:pt>
                      <c:pt idx="651">
                        <c:v>15</c:v>
                      </c:pt>
                      <c:pt idx="652">
                        <c:v>14</c:v>
                      </c:pt>
                      <c:pt idx="653">
                        <c:v>13</c:v>
                      </c:pt>
                      <c:pt idx="654">
                        <c:v>9</c:v>
                      </c:pt>
                      <c:pt idx="655">
                        <c:v>8</c:v>
                      </c:pt>
                      <c:pt idx="656">
                        <c:v>7</c:v>
                      </c:pt>
                      <c:pt idx="657">
                        <c:v>6</c:v>
                      </c:pt>
                      <c:pt idx="658">
                        <c:v>4</c:v>
                      </c:pt>
                      <c:pt idx="659">
                        <c:v>2</c:v>
                      </c:pt>
                      <c:pt idx="660">
                        <c:v>1</c:v>
                      </c:pt>
                      <c:pt idx="661">
                        <c:v>0</c:v>
                      </c:pt>
                      <c:pt idx="662">
                        <c:v>27</c:v>
                      </c:pt>
                      <c:pt idx="663">
                        <c:v>24</c:v>
                      </c:pt>
                      <c:pt idx="664">
                        <c:v>23</c:v>
                      </c:pt>
                      <c:pt idx="665">
                        <c:v>22</c:v>
                      </c:pt>
                      <c:pt idx="666">
                        <c:v>21</c:v>
                      </c:pt>
                      <c:pt idx="667">
                        <c:v>20</c:v>
                      </c:pt>
                      <c:pt idx="668">
                        <c:v>17</c:v>
                      </c:pt>
                      <c:pt idx="669">
                        <c:v>15</c:v>
                      </c:pt>
                      <c:pt idx="670">
                        <c:v>14</c:v>
                      </c:pt>
                      <c:pt idx="671">
                        <c:v>13</c:v>
                      </c:pt>
                      <c:pt idx="672">
                        <c:v>10</c:v>
                      </c:pt>
                      <c:pt idx="673">
                        <c:v>9</c:v>
                      </c:pt>
                      <c:pt idx="674">
                        <c:v>8</c:v>
                      </c:pt>
                      <c:pt idx="675">
                        <c:v>7</c:v>
                      </c:pt>
                      <c:pt idx="676">
                        <c:v>6</c:v>
                      </c:pt>
                      <c:pt idx="677">
                        <c:v>3</c:v>
                      </c:pt>
                      <c:pt idx="678">
                        <c:v>2</c:v>
                      </c:pt>
                      <c:pt idx="679">
                        <c:v>1</c:v>
                      </c:pt>
                      <c:pt idx="680">
                        <c:v>0</c:v>
                      </c:pt>
                      <c:pt idx="681">
                        <c:v>27</c:v>
                      </c:pt>
                      <c:pt idx="682">
                        <c:v>24</c:v>
                      </c:pt>
                      <c:pt idx="683">
                        <c:v>23</c:v>
                      </c:pt>
                      <c:pt idx="684">
                        <c:v>22</c:v>
                      </c:pt>
                      <c:pt idx="685">
                        <c:v>21</c:v>
                      </c:pt>
                      <c:pt idx="686">
                        <c:v>20</c:v>
                      </c:pt>
                      <c:pt idx="687">
                        <c:v>17</c:v>
                      </c:pt>
                      <c:pt idx="688">
                        <c:v>16</c:v>
                      </c:pt>
                      <c:pt idx="689">
                        <c:v>15</c:v>
                      </c:pt>
                      <c:pt idx="690">
                        <c:v>14</c:v>
                      </c:pt>
                      <c:pt idx="691">
                        <c:v>13</c:v>
                      </c:pt>
                      <c:pt idx="692">
                        <c:v>10</c:v>
                      </c:pt>
                      <c:pt idx="693">
                        <c:v>9</c:v>
                      </c:pt>
                      <c:pt idx="694">
                        <c:v>8</c:v>
                      </c:pt>
                      <c:pt idx="695">
                        <c:v>7</c:v>
                      </c:pt>
                      <c:pt idx="696">
                        <c:v>6</c:v>
                      </c:pt>
                      <c:pt idx="697">
                        <c:v>3</c:v>
                      </c:pt>
                      <c:pt idx="698">
                        <c:v>2</c:v>
                      </c:pt>
                      <c:pt idx="699">
                        <c:v>0</c:v>
                      </c:pt>
                      <c:pt idx="700">
                        <c:v>34</c:v>
                      </c:pt>
                      <c:pt idx="701">
                        <c:v>31</c:v>
                      </c:pt>
                      <c:pt idx="702">
                        <c:v>30</c:v>
                      </c:pt>
                      <c:pt idx="703">
                        <c:v>29</c:v>
                      </c:pt>
                      <c:pt idx="704">
                        <c:v>28</c:v>
                      </c:pt>
                      <c:pt idx="705">
                        <c:v>27</c:v>
                      </c:pt>
                      <c:pt idx="706">
                        <c:v>24</c:v>
                      </c:pt>
                      <c:pt idx="707">
                        <c:v>23</c:v>
                      </c:pt>
                      <c:pt idx="708">
                        <c:v>22</c:v>
                      </c:pt>
                      <c:pt idx="709">
                        <c:v>21</c:v>
                      </c:pt>
                      <c:pt idx="710">
                        <c:v>20</c:v>
                      </c:pt>
                      <c:pt idx="711">
                        <c:v>17</c:v>
                      </c:pt>
                      <c:pt idx="712">
                        <c:v>16</c:v>
                      </c:pt>
                      <c:pt idx="713">
                        <c:v>15</c:v>
                      </c:pt>
                      <c:pt idx="714">
                        <c:v>14</c:v>
                      </c:pt>
                      <c:pt idx="715">
                        <c:v>13</c:v>
                      </c:pt>
                      <c:pt idx="716">
                        <c:v>10</c:v>
                      </c:pt>
                      <c:pt idx="717">
                        <c:v>9</c:v>
                      </c:pt>
                      <c:pt idx="718">
                        <c:v>8</c:v>
                      </c:pt>
                      <c:pt idx="719">
                        <c:v>7</c:v>
                      </c:pt>
                      <c:pt idx="720">
                        <c:v>6</c:v>
                      </c:pt>
                      <c:pt idx="721">
                        <c:v>3</c:v>
                      </c:pt>
                      <c:pt idx="722">
                        <c:v>2</c:v>
                      </c:pt>
                      <c:pt idx="723">
                        <c:v>1</c:v>
                      </c:pt>
                      <c:pt idx="724">
                        <c:v>0</c:v>
                      </c:pt>
                      <c:pt idx="725">
                        <c:v>27</c:v>
                      </c:pt>
                      <c:pt idx="726">
                        <c:v>26</c:v>
                      </c:pt>
                      <c:pt idx="727">
                        <c:v>24</c:v>
                      </c:pt>
                      <c:pt idx="728">
                        <c:v>23</c:v>
                      </c:pt>
                      <c:pt idx="729">
                        <c:v>22</c:v>
                      </c:pt>
                      <c:pt idx="730">
                        <c:v>21</c:v>
                      </c:pt>
                      <c:pt idx="731">
                        <c:v>20</c:v>
                      </c:pt>
                      <c:pt idx="732">
                        <c:v>17</c:v>
                      </c:pt>
                      <c:pt idx="733">
                        <c:v>16</c:v>
                      </c:pt>
                      <c:pt idx="734">
                        <c:v>15</c:v>
                      </c:pt>
                      <c:pt idx="735">
                        <c:v>14</c:v>
                      </c:pt>
                      <c:pt idx="736">
                        <c:v>13</c:v>
                      </c:pt>
                      <c:pt idx="737">
                        <c:v>10</c:v>
                      </c:pt>
                      <c:pt idx="738">
                        <c:v>9</c:v>
                      </c:pt>
                      <c:pt idx="739">
                        <c:v>8</c:v>
                      </c:pt>
                      <c:pt idx="740">
                        <c:v>7</c:v>
                      </c:pt>
                      <c:pt idx="741">
                        <c:v>3</c:v>
                      </c:pt>
                      <c:pt idx="742">
                        <c:v>2</c:v>
                      </c:pt>
                      <c:pt idx="743">
                        <c:v>1</c:v>
                      </c:pt>
                      <c:pt idx="744">
                        <c:v>0</c:v>
                      </c:pt>
                      <c:pt idx="745">
                        <c:v>27</c:v>
                      </c:pt>
                      <c:pt idx="746">
                        <c:v>24</c:v>
                      </c:pt>
                      <c:pt idx="747">
                        <c:v>23</c:v>
                      </c:pt>
                      <c:pt idx="748">
                        <c:v>22</c:v>
                      </c:pt>
                      <c:pt idx="749">
                        <c:v>21</c:v>
                      </c:pt>
                      <c:pt idx="750">
                        <c:v>20</c:v>
                      </c:pt>
                      <c:pt idx="751">
                        <c:v>17</c:v>
                      </c:pt>
                      <c:pt idx="752">
                        <c:v>15</c:v>
                      </c:pt>
                      <c:pt idx="753">
                        <c:v>14</c:v>
                      </c:pt>
                      <c:pt idx="754">
                        <c:v>13</c:v>
                      </c:pt>
                      <c:pt idx="755">
                        <c:v>10</c:v>
                      </c:pt>
                      <c:pt idx="756">
                        <c:v>9</c:v>
                      </c:pt>
                      <c:pt idx="757">
                        <c:v>8</c:v>
                      </c:pt>
                      <c:pt idx="758">
                        <c:v>7</c:v>
                      </c:pt>
                      <c:pt idx="759">
                        <c:v>6</c:v>
                      </c:pt>
                      <c:pt idx="760">
                        <c:v>3</c:v>
                      </c:pt>
                      <c:pt idx="761">
                        <c:v>2</c:v>
                      </c:pt>
                      <c:pt idx="762">
                        <c:v>1</c:v>
                      </c:pt>
                      <c:pt idx="763">
                        <c:v>0</c:v>
                      </c:pt>
                      <c:pt idx="764">
                        <c:v>34</c:v>
                      </c:pt>
                      <c:pt idx="765">
                        <c:v>31</c:v>
                      </c:pt>
                      <c:pt idx="766">
                        <c:v>30</c:v>
                      </c:pt>
                      <c:pt idx="767">
                        <c:v>29</c:v>
                      </c:pt>
                      <c:pt idx="768">
                        <c:v>27</c:v>
                      </c:pt>
                      <c:pt idx="769">
                        <c:v>23</c:v>
                      </c:pt>
                      <c:pt idx="770">
                        <c:v>22</c:v>
                      </c:pt>
                      <c:pt idx="771">
                        <c:v>21</c:v>
                      </c:pt>
                      <c:pt idx="772">
                        <c:v>17</c:v>
                      </c:pt>
                      <c:pt idx="773">
                        <c:v>15</c:v>
                      </c:pt>
                      <c:pt idx="774">
                        <c:v>14</c:v>
                      </c:pt>
                      <c:pt idx="775">
                        <c:v>13</c:v>
                      </c:pt>
                      <c:pt idx="776">
                        <c:v>10</c:v>
                      </c:pt>
                      <c:pt idx="777">
                        <c:v>9</c:v>
                      </c:pt>
                      <c:pt idx="778">
                        <c:v>8</c:v>
                      </c:pt>
                      <c:pt idx="779">
                        <c:v>7</c:v>
                      </c:pt>
                      <c:pt idx="780">
                        <c:v>6</c:v>
                      </c:pt>
                      <c:pt idx="781">
                        <c:v>3</c:v>
                      </c:pt>
                      <c:pt idx="782">
                        <c:v>2</c:v>
                      </c:pt>
                      <c:pt idx="783">
                        <c:v>1</c:v>
                      </c:pt>
                      <c:pt idx="784">
                        <c:v>0</c:v>
                      </c:pt>
                      <c:pt idx="785">
                        <c:v>24</c:v>
                      </c:pt>
                      <c:pt idx="786">
                        <c:v>23</c:v>
                      </c:pt>
                      <c:pt idx="787">
                        <c:v>22</c:v>
                      </c:pt>
                      <c:pt idx="788">
                        <c:v>21</c:v>
                      </c:pt>
                      <c:pt idx="789">
                        <c:v>20</c:v>
                      </c:pt>
                      <c:pt idx="790">
                        <c:v>17</c:v>
                      </c:pt>
                      <c:pt idx="791">
                        <c:v>16</c:v>
                      </c:pt>
                      <c:pt idx="792">
                        <c:v>15</c:v>
                      </c:pt>
                      <c:pt idx="793">
                        <c:v>14</c:v>
                      </c:pt>
                      <c:pt idx="794">
                        <c:v>13</c:v>
                      </c:pt>
                      <c:pt idx="795">
                        <c:v>10</c:v>
                      </c:pt>
                      <c:pt idx="796">
                        <c:v>9</c:v>
                      </c:pt>
                      <c:pt idx="797">
                        <c:v>8</c:v>
                      </c:pt>
                      <c:pt idx="798">
                        <c:v>7</c:v>
                      </c:pt>
                      <c:pt idx="799">
                        <c:v>6</c:v>
                      </c:pt>
                      <c:pt idx="800">
                        <c:v>2</c:v>
                      </c:pt>
                      <c:pt idx="801">
                        <c:v>1</c:v>
                      </c:pt>
                      <c:pt idx="802">
                        <c:v>0</c:v>
                      </c:pt>
                      <c:pt idx="803">
                        <c:v>27</c:v>
                      </c:pt>
                      <c:pt idx="804">
                        <c:v>24</c:v>
                      </c:pt>
                      <c:pt idx="805">
                        <c:v>23</c:v>
                      </c:pt>
                      <c:pt idx="806">
                        <c:v>22</c:v>
                      </c:pt>
                      <c:pt idx="807">
                        <c:v>21</c:v>
                      </c:pt>
                      <c:pt idx="808">
                        <c:v>20</c:v>
                      </c:pt>
                      <c:pt idx="809">
                        <c:v>17</c:v>
                      </c:pt>
                      <c:pt idx="810">
                        <c:v>16</c:v>
                      </c:pt>
                      <c:pt idx="811">
                        <c:v>15</c:v>
                      </c:pt>
                      <c:pt idx="812">
                        <c:v>14</c:v>
                      </c:pt>
                      <c:pt idx="813">
                        <c:v>13</c:v>
                      </c:pt>
                      <c:pt idx="814">
                        <c:v>10</c:v>
                      </c:pt>
                      <c:pt idx="815">
                        <c:v>9</c:v>
                      </c:pt>
                      <c:pt idx="816">
                        <c:v>8</c:v>
                      </c:pt>
                      <c:pt idx="817">
                        <c:v>7</c:v>
                      </c:pt>
                      <c:pt idx="818">
                        <c:v>6</c:v>
                      </c:pt>
                      <c:pt idx="819">
                        <c:v>3</c:v>
                      </c:pt>
                      <c:pt idx="820">
                        <c:v>2</c:v>
                      </c:pt>
                      <c:pt idx="821">
                        <c:v>1</c:v>
                      </c:pt>
                      <c:pt idx="822">
                        <c:v>0</c:v>
                      </c:pt>
                      <c:pt idx="823">
                        <c:v>34</c:v>
                      </c:pt>
                      <c:pt idx="824">
                        <c:v>31</c:v>
                      </c:pt>
                      <c:pt idx="825">
                        <c:v>30</c:v>
                      </c:pt>
                      <c:pt idx="826">
                        <c:v>29</c:v>
                      </c:pt>
                      <c:pt idx="827">
                        <c:v>28</c:v>
                      </c:pt>
                      <c:pt idx="828">
                        <c:v>27</c:v>
                      </c:pt>
                      <c:pt idx="829">
                        <c:v>24</c:v>
                      </c:pt>
                      <c:pt idx="830">
                        <c:v>23</c:v>
                      </c:pt>
                      <c:pt idx="831">
                        <c:v>22</c:v>
                      </c:pt>
                      <c:pt idx="832">
                        <c:v>21</c:v>
                      </c:pt>
                      <c:pt idx="833">
                        <c:v>20</c:v>
                      </c:pt>
                      <c:pt idx="834">
                        <c:v>17</c:v>
                      </c:pt>
                      <c:pt idx="835">
                        <c:v>16</c:v>
                      </c:pt>
                      <c:pt idx="836">
                        <c:v>15</c:v>
                      </c:pt>
                      <c:pt idx="837">
                        <c:v>14</c:v>
                      </c:pt>
                      <c:pt idx="838">
                        <c:v>13</c:v>
                      </c:pt>
                      <c:pt idx="839">
                        <c:v>10</c:v>
                      </c:pt>
                      <c:pt idx="840">
                        <c:v>9</c:v>
                      </c:pt>
                      <c:pt idx="841">
                        <c:v>8</c:v>
                      </c:pt>
                      <c:pt idx="842">
                        <c:v>7</c:v>
                      </c:pt>
                      <c:pt idx="843">
                        <c:v>6</c:v>
                      </c:pt>
                      <c:pt idx="844">
                        <c:v>3</c:v>
                      </c:pt>
                      <c:pt idx="845">
                        <c:v>2</c:v>
                      </c:pt>
                      <c:pt idx="846">
                        <c:v>1</c:v>
                      </c:pt>
                      <c:pt idx="847">
                        <c:v>0</c:v>
                      </c:pt>
                      <c:pt idx="848">
                        <c:v>27</c:v>
                      </c:pt>
                      <c:pt idx="849">
                        <c:v>24</c:v>
                      </c:pt>
                      <c:pt idx="850">
                        <c:v>23</c:v>
                      </c:pt>
                      <c:pt idx="851">
                        <c:v>22</c:v>
                      </c:pt>
                      <c:pt idx="852">
                        <c:v>21</c:v>
                      </c:pt>
                      <c:pt idx="853">
                        <c:v>20</c:v>
                      </c:pt>
                      <c:pt idx="854">
                        <c:v>17</c:v>
                      </c:pt>
                      <c:pt idx="855">
                        <c:v>16</c:v>
                      </c:pt>
                      <c:pt idx="856">
                        <c:v>15</c:v>
                      </c:pt>
                      <c:pt idx="857">
                        <c:v>14</c:v>
                      </c:pt>
                      <c:pt idx="858">
                        <c:v>13</c:v>
                      </c:pt>
                      <c:pt idx="859">
                        <c:v>10</c:v>
                      </c:pt>
                      <c:pt idx="860">
                        <c:v>9</c:v>
                      </c:pt>
                      <c:pt idx="861">
                        <c:v>8</c:v>
                      </c:pt>
                      <c:pt idx="862">
                        <c:v>7</c:v>
                      </c:pt>
                      <c:pt idx="863">
                        <c:v>6</c:v>
                      </c:pt>
                      <c:pt idx="864">
                        <c:v>3</c:v>
                      </c:pt>
                      <c:pt idx="865">
                        <c:v>2</c:v>
                      </c:pt>
                      <c:pt idx="866">
                        <c:v>1</c:v>
                      </c:pt>
                      <c:pt idx="867">
                        <c:v>0</c:v>
                      </c:pt>
                      <c:pt idx="868">
                        <c:v>27</c:v>
                      </c:pt>
                      <c:pt idx="869">
                        <c:v>24</c:v>
                      </c:pt>
                      <c:pt idx="870">
                        <c:v>23</c:v>
                      </c:pt>
                      <c:pt idx="871">
                        <c:v>22</c:v>
                      </c:pt>
                      <c:pt idx="872">
                        <c:v>21</c:v>
                      </c:pt>
                      <c:pt idx="873">
                        <c:v>20</c:v>
                      </c:pt>
                      <c:pt idx="874">
                        <c:v>17</c:v>
                      </c:pt>
                      <c:pt idx="875">
                        <c:v>16</c:v>
                      </c:pt>
                      <c:pt idx="876">
                        <c:v>15</c:v>
                      </c:pt>
                      <c:pt idx="877">
                        <c:v>14</c:v>
                      </c:pt>
                      <c:pt idx="878">
                        <c:v>13</c:v>
                      </c:pt>
                      <c:pt idx="879">
                        <c:v>10</c:v>
                      </c:pt>
                      <c:pt idx="880">
                        <c:v>9</c:v>
                      </c:pt>
                      <c:pt idx="881">
                        <c:v>8</c:v>
                      </c:pt>
                      <c:pt idx="882">
                        <c:v>7</c:v>
                      </c:pt>
                      <c:pt idx="883">
                        <c:v>6</c:v>
                      </c:pt>
                      <c:pt idx="884">
                        <c:v>3</c:v>
                      </c:pt>
                      <c:pt idx="885">
                        <c:v>2</c:v>
                      </c:pt>
                      <c:pt idx="886">
                        <c:v>1</c:v>
                      </c:pt>
                      <c:pt idx="887">
                        <c:v>0</c:v>
                      </c:pt>
                      <c:pt idx="888">
                        <c:v>34</c:v>
                      </c:pt>
                      <c:pt idx="889">
                        <c:v>31</c:v>
                      </c:pt>
                      <c:pt idx="890">
                        <c:v>30</c:v>
                      </c:pt>
                      <c:pt idx="891">
                        <c:v>29</c:v>
                      </c:pt>
                      <c:pt idx="892">
                        <c:v>28</c:v>
                      </c:pt>
                      <c:pt idx="893">
                        <c:v>24</c:v>
                      </c:pt>
                      <c:pt idx="894">
                        <c:v>23</c:v>
                      </c:pt>
                      <c:pt idx="895">
                        <c:v>22</c:v>
                      </c:pt>
                      <c:pt idx="896">
                        <c:v>21</c:v>
                      </c:pt>
                      <c:pt idx="897">
                        <c:v>20</c:v>
                      </c:pt>
                      <c:pt idx="898">
                        <c:v>17</c:v>
                      </c:pt>
                      <c:pt idx="899">
                        <c:v>16</c:v>
                      </c:pt>
                      <c:pt idx="900">
                        <c:v>15</c:v>
                      </c:pt>
                      <c:pt idx="901">
                        <c:v>14</c:v>
                      </c:pt>
                      <c:pt idx="902">
                        <c:v>13</c:v>
                      </c:pt>
                      <c:pt idx="903">
                        <c:v>10</c:v>
                      </c:pt>
                      <c:pt idx="904">
                        <c:v>9</c:v>
                      </c:pt>
                      <c:pt idx="905">
                        <c:v>8</c:v>
                      </c:pt>
                      <c:pt idx="906">
                        <c:v>7</c:v>
                      </c:pt>
                      <c:pt idx="907">
                        <c:v>6</c:v>
                      </c:pt>
                      <c:pt idx="908">
                        <c:v>3</c:v>
                      </c:pt>
                      <c:pt idx="909">
                        <c:v>2</c:v>
                      </c:pt>
                      <c:pt idx="910">
                        <c:v>1</c:v>
                      </c:pt>
                      <c:pt idx="911">
                        <c:v>0</c:v>
                      </c:pt>
                      <c:pt idx="912">
                        <c:v>27</c:v>
                      </c:pt>
                      <c:pt idx="913">
                        <c:v>24</c:v>
                      </c:pt>
                      <c:pt idx="914">
                        <c:v>23</c:v>
                      </c:pt>
                      <c:pt idx="915">
                        <c:v>22</c:v>
                      </c:pt>
                      <c:pt idx="916">
                        <c:v>21</c:v>
                      </c:pt>
                      <c:pt idx="917">
                        <c:v>20</c:v>
                      </c:pt>
                      <c:pt idx="918">
                        <c:v>17</c:v>
                      </c:pt>
                      <c:pt idx="919">
                        <c:v>16</c:v>
                      </c:pt>
                      <c:pt idx="920">
                        <c:v>15</c:v>
                      </c:pt>
                      <c:pt idx="921">
                        <c:v>14</c:v>
                      </c:pt>
                      <c:pt idx="922">
                        <c:v>13</c:v>
                      </c:pt>
                      <c:pt idx="923">
                        <c:v>12</c:v>
                      </c:pt>
                      <c:pt idx="924">
                        <c:v>9</c:v>
                      </c:pt>
                      <c:pt idx="925">
                        <c:v>8</c:v>
                      </c:pt>
                      <c:pt idx="926">
                        <c:v>7</c:v>
                      </c:pt>
                      <c:pt idx="927">
                        <c:v>6</c:v>
                      </c:pt>
                      <c:pt idx="928">
                        <c:v>3</c:v>
                      </c:pt>
                      <c:pt idx="929">
                        <c:v>2</c:v>
                      </c:pt>
                      <c:pt idx="930">
                        <c:v>1</c:v>
                      </c:pt>
                      <c:pt idx="931">
                        <c:v>0</c:v>
                      </c:pt>
                      <c:pt idx="932">
                        <c:v>34</c:v>
                      </c:pt>
                      <c:pt idx="933">
                        <c:v>30</c:v>
                      </c:pt>
                      <c:pt idx="934">
                        <c:v>29</c:v>
                      </c:pt>
                      <c:pt idx="935">
                        <c:v>28</c:v>
                      </c:pt>
                      <c:pt idx="936">
                        <c:v>27</c:v>
                      </c:pt>
                      <c:pt idx="937">
                        <c:v>24</c:v>
                      </c:pt>
                      <c:pt idx="938">
                        <c:v>23</c:v>
                      </c:pt>
                      <c:pt idx="939">
                        <c:v>22</c:v>
                      </c:pt>
                      <c:pt idx="940">
                        <c:v>21</c:v>
                      </c:pt>
                      <c:pt idx="941">
                        <c:v>20</c:v>
                      </c:pt>
                      <c:pt idx="942">
                        <c:v>17</c:v>
                      </c:pt>
                      <c:pt idx="943">
                        <c:v>16</c:v>
                      </c:pt>
                      <c:pt idx="944">
                        <c:v>15</c:v>
                      </c:pt>
                      <c:pt idx="945">
                        <c:v>14</c:v>
                      </c:pt>
                      <c:pt idx="946">
                        <c:v>13</c:v>
                      </c:pt>
                      <c:pt idx="947">
                        <c:v>10</c:v>
                      </c:pt>
                      <c:pt idx="948">
                        <c:v>9</c:v>
                      </c:pt>
                      <c:pt idx="949">
                        <c:v>8</c:v>
                      </c:pt>
                      <c:pt idx="950">
                        <c:v>7</c:v>
                      </c:pt>
                      <c:pt idx="951">
                        <c:v>3</c:v>
                      </c:pt>
                      <c:pt idx="952">
                        <c:v>2</c:v>
                      </c:pt>
                      <c:pt idx="953">
                        <c:v>1</c:v>
                      </c:pt>
                      <c:pt idx="954">
                        <c:v>0</c:v>
                      </c:pt>
                      <c:pt idx="955">
                        <c:v>27</c:v>
                      </c:pt>
                      <c:pt idx="956">
                        <c:v>24</c:v>
                      </c:pt>
                      <c:pt idx="957">
                        <c:v>23</c:v>
                      </c:pt>
                      <c:pt idx="958">
                        <c:v>22</c:v>
                      </c:pt>
                      <c:pt idx="959">
                        <c:v>21</c:v>
                      </c:pt>
                      <c:pt idx="960">
                        <c:v>20</c:v>
                      </c:pt>
                      <c:pt idx="961">
                        <c:v>17</c:v>
                      </c:pt>
                      <c:pt idx="962">
                        <c:v>16</c:v>
                      </c:pt>
                      <c:pt idx="963">
                        <c:v>15</c:v>
                      </c:pt>
                      <c:pt idx="964">
                        <c:v>14</c:v>
                      </c:pt>
                      <c:pt idx="965">
                        <c:v>13</c:v>
                      </c:pt>
                      <c:pt idx="966">
                        <c:v>10</c:v>
                      </c:pt>
                      <c:pt idx="967">
                        <c:v>9</c:v>
                      </c:pt>
                      <c:pt idx="968">
                        <c:v>8</c:v>
                      </c:pt>
                      <c:pt idx="969">
                        <c:v>7</c:v>
                      </c:pt>
                      <c:pt idx="970">
                        <c:v>6</c:v>
                      </c:pt>
                      <c:pt idx="971">
                        <c:v>3</c:v>
                      </c:pt>
                      <c:pt idx="972">
                        <c:v>1</c:v>
                      </c:pt>
                      <c:pt idx="973">
                        <c:v>0</c:v>
                      </c:pt>
                      <c:pt idx="974">
                        <c:v>27</c:v>
                      </c:pt>
                      <c:pt idx="975">
                        <c:v>24</c:v>
                      </c:pt>
                      <c:pt idx="976">
                        <c:v>23</c:v>
                      </c:pt>
                      <c:pt idx="977">
                        <c:v>22</c:v>
                      </c:pt>
                      <c:pt idx="978">
                        <c:v>21</c:v>
                      </c:pt>
                      <c:pt idx="979">
                        <c:v>20</c:v>
                      </c:pt>
                      <c:pt idx="980">
                        <c:v>17</c:v>
                      </c:pt>
                      <c:pt idx="981">
                        <c:v>16</c:v>
                      </c:pt>
                      <c:pt idx="982">
                        <c:v>15</c:v>
                      </c:pt>
                      <c:pt idx="983">
                        <c:v>14</c:v>
                      </c:pt>
                      <c:pt idx="984">
                        <c:v>13</c:v>
                      </c:pt>
                      <c:pt idx="985">
                        <c:v>10</c:v>
                      </c:pt>
                      <c:pt idx="986">
                        <c:v>9</c:v>
                      </c:pt>
                      <c:pt idx="987">
                        <c:v>8</c:v>
                      </c:pt>
                      <c:pt idx="988">
                        <c:v>7</c:v>
                      </c:pt>
                      <c:pt idx="989">
                        <c:v>6</c:v>
                      </c:pt>
                      <c:pt idx="990">
                        <c:v>3</c:v>
                      </c:pt>
                      <c:pt idx="991">
                        <c:v>2</c:v>
                      </c:pt>
                      <c:pt idx="992">
                        <c:v>1</c:v>
                      </c:pt>
                      <c:pt idx="993">
                        <c:v>0</c:v>
                      </c:pt>
                      <c:pt idx="994">
                        <c:v>27</c:v>
                      </c:pt>
                      <c:pt idx="995">
                        <c:v>24</c:v>
                      </c:pt>
                      <c:pt idx="996">
                        <c:v>23</c:v>
                      </c:pt>
                      <c:pt idx="997">
                        <c:v>22</c:v>
                      </c:pt>
                      <c:pt idx="998">
                        <c:v>21</c:v>
                      </c:pt>
                      <c:pt idx="999">
                        <c:v>20</c:v>
                      </c:pt>
                      <c:pt idx="1000">
                        <c:v>17</c:v>
                      </c:pt>
                      <c:pt idx="1001">
                        <c:v>16</c:v>
                      </c:pt>
                      <c:pt idx="1002">
                        <c:v>15</c:v>
                      </c:pt>
                      <c:pt idx="1003">
                        <c:v>13</c:v>
                      </c:pt>
                      <c:pt idx="1004">
                        <c:v>10</c:v>
                      </c:pt>
                      <c:pt idx="1005">
                        <c:v>9</c:v>
                      </c:pt>
                      <c:pt idx="1006">
                        <c:v>8</c:v>
                      </c:pt>
                      <c:pt idx="1007">
                        <c:v>7</c:v>
                      </c:pt>
                      <c:pt idx="1008">
                        <c:v>6</c:v>
                      </c:pt>
                      <c:pt idx="1009">
                        <c:v>3</c:v>
                      </c:pt>
                      <c:pt idx="1010">
                        <c:v>2</c:v>
                      </c:pt>
                      <c:pt idx="1011">
                        <c:v>1</c:v>
                      </c:pt>
                      <c:pt idx="1012">
                        <c:v>0</c:v>
                      </c:pt>
                      <c:pt idx="1013">
                        <c:v>34</c:v>
                      </c:pt>
                      <c:pt idx="1014">
                        <c:v>30</c:v>
                      </c:pt>
                      <c:pt idx="1015">
                        <c:v>29</c:v>
                      </c:pt>
                      <c:pt idx="1016">
                        <c:v>28</c:v>
                      </c:pt>
                      <c:pt idx="1017">
                        <c:v>24</c:v>
                      </c:pt>
                      <c:pt idx="1018">
                        <c:v>23</c:v>
                      </c:pt>
                      <c:pt idx="1019">
                        <c:v>22</c:v>
                      </c:pt>
                      <c:pt idx="1020">
                        <c:v>21</c:v>
                      </c:pt>
                      <c:pt idx="1021">
                        <c:v>20</c:v>
                      </c:pt>
                      <c:pt idx="1022">
                        <c:v>17</c:v>
                      </c:pt>
                      <c:pt idx="1023">
                        <c:v>16</c:v>
                      </c:pt>
                      <c:pt idx="1024">
                        <c:v>14</c:v>
                      </c:pt>
                      <c:pt idx="1025">
                        <c:v>13</c:v>
                      </c:pt>
                      <c:pt idx="1026">
                        <c:v>10</c:v>
                      </c:pt>
                      <c:pt idx="1027">
                        <c:v>9</c:v>
                      </c:pt>
                      <c:pt idx="1028">
                        <c:v>7</c:v>
                      </c:pt>
                      <c:pt idx="1029">
                        <c:v>6</c:v>
                      </c:pt>
                      <c:pt idx="1030">
                        <c:v>3</c:v>
                      </c:pt>
                      <c:pt idx="1031">
                        <c:v>2</c:v>
                      </c:pt>
                      <c:pt idx="1032">
                        <c:v>1</c:v>
                      </c:pt>
                      <c:pt idx="1033">
                        <c:v>0</c:v>
                      </c:pt>
                      <c:pt idx="1034">
                        <c:v>27</c:v>
                      </c:pt>
                      <c:pt idx="1035">
                        <c:v>24</c:v>
                      </c:pt>
                      <c:pt idx="1036">
                        <c:v>23</c:v>
                      </c:pt>
                      <c:pt idx="1037">
                        <c:v>22</c:v>
                      </c:pt>
                      <c:pt idx="1038">
                        <c:v>21</c:v>
                      </c:pt>
                      <c:pt idx="1039">
                        <c:v>20</c:v>
                      </c:pt>
                      <c:pt idx="1040">
                        <c:v>17</c:v>
                      </c:pt>
                      <c:pt idx="1041">
                        <c:v>16</c:v>
                      </c:pt>
                      <c:pt idx="1042">
                        <c:v>15</c:v>
                      </c:pt>
                      <c:pt idx="1043">
                        <c:v>13</c:v>
                      </c:pt>
                      <c:pt idx="1044">
                        <c:v>10</c:v>
                      </c:pt>
                      <c:pt idx="1045">
                        <c:v>9</c:v>
                      </c:pt>
                      <c:pt idx="1046">
                        <c:v>8</c:v>
                      </c:pt>
                      <c:pt idx="1047">
                        <c:v>7</c:v>
                      </c:pt>
                      <c:pt idx="1048">
                        <c:v>6</c:v>
                      </c:pt>
                      <c:pt idx="1049">
                        <c:v>3</c:v>
                      </c:pt>
                      <c:pt idx="1050">
                        <c:v>2</c:v>
                      </c:pt>
                      <c:pt idx="1051">
                        <c:v>1</c:v>
                      </c:pt>
                      <c:pt idx="1052">
                        <c:v>0</c:v>
                      </c:pt>
                      <c:pt idx="1053">
                        <c:v>27</c:v>
                      </c:pt>
                      <c:pt idx="1054">
                        <c:v>24</c:v>
                      </c:pt>
                      <c:pt idx="1055">
                        <c:v>23</c:v>
                      </c:pt>
                      <c:pt idx="1056">
                        <c:v>22</c:v>
                      </c:pt>
                      <c:pt idx="1057">
                        <c:v>21</c:v>
                      </c:pt>
                      <c:pt idx="1058">
                        <c:v>20</c:v>
                      </c:pt>
                      <c:pt idx="1059">
                        <c:v>17</c:v>
                      </c:pt>
                      <c:pt idx="1060">
                        <c:v>16</c:v>
                      </c:pt>
                      <c:pt idx="1061">
                        <c:v>15</c:v>
                      </c:pt>
                      <c:pt idx="1062">
                        <c:v>14</c:v>
                      </c:pt>
                      <c:pt idx="1063">
                        <c:v>13</c:v>
                      </c:pt>
                      <c:pt idx="1064">
                        <c:v>10</c:v>
                      </c:pt>
                      <c:pt idx="1065">
                        <c:v>9</c:v>
                      </c:pt>
                      <c:pt idx="1066">
                        <c:v>8</c:v>
                      </c:pt>
                      <c:pt idx="1067">
                        <c:v>7</c:v>
                      </c:pt>
                      <c:pt idx="1068">
                        <c:v>6</c:v>
                      </c:pt>
                      <c:pt idx="1069">
                        <c:v>3</c:v>
                      </c:pt>
                      <c:pt idx="1070">
                        <c:v>2</c:v>
                      </c:pt>
                      <c:pt idx="1071">
                        <c:v>1</c:v>
                      </c:pt>
                      <c:pt idx="1072">
                        <c:v>34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FB1-47D2-83BB-922044241431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 Nifty'!$Y$15:$Y$1087</c15:sqref>
                        </c15:formulaRef>
                      </c:ext>
                    </c:extLst>
                    <c:numCache>
                      <c:formatCode>General</c:formatCode>
                      <c:ptCount val="1073"/>
                      <c:pt idx="0">
                        <c:v>45</c:v>
                      </c:pt>
                      <c:pt idx="1">
                        <c:v>81.799999999999272</c:v>
                      </c:pt>
                      <c:pt idx="2">
                        <c:v>84.600000000000364</c:v>
                      </c:pt>
                      <c:pt idx="3">
                        <c:v>72</c:v>
                      </c:pt>
                      <c:pt idx="4">
                        <c:v>110.10000000000036</c:v>
                      </c:pt>
                      <c:pt idx="5">
                        <c:v>57.049999999999272</c:v>
                      </c:pt>
                      <c:pt idx="6">
                        <c:v>45.600000000000364</c:v>
                      </c:pt>
                      <c:pt idx="7">
                        <c:v>63.549999999999272</c:v>
                      </c:pt>
                      <c:pt idx="8">
                        <c:v>192.45000000000073</c:v>
                      </c:pt>
                      <c:pt idx="9">
                        <c:v>76.5</c:v>
                      </c:pt>
                      <c:pt idx="10">
                        <c:v>38.649999999999636</c:v>
                      </c:pt>
                      <c:pt idx="11">
                        <c:v>52.600000000000364</c:v>
                      </c:pt>
                      <c:pt idx="12">
                        <c:v>53.199999999998909</c:v>
                      </c:pt>
                      <c:pt idx="13">
                        <c:v>81.450000000000728</c:v>
                      </c:pt>
                      <c:pt idx="14">
                        <c:v>110.79999999999927</c:v>
                      </c:pt>
                      <c:pt idx="15">
                        <c:v>53.350000000000364</c:v>
                      </c:pt>
                      <c:pt idx="16">
                        <c:v>80.5</c:v>
                      </c:pt>
                      <c:pt idx="17">
                        <c:v>43.899999999999636</c:v>
                      </c:pt>
                      <c:pt idx="18">
                        <c:v>100.20000000000073</c:v>
                      </c:pt>
                      <c:pt idx="19">
                        <c:v>62.149999999999636</c:v>
                      </c:pt>
                      <c:pt idx="20">
                        <c:v>72.350000000000364</c:v>
                      </c:pt>
                      <c:pt idx="21">
                        <c:v>71.299999999999272</c:v>
                      </c:pt>
                      <c:pt idx="22">
                        <c:v>65.649999999999636</c:v>
                      </c:pt>
                      <c:pt idx="23">
                        <c:v>56.050000000001091</c:v>
                      </c:pt>
                      <c:pt idx="24">
                        <c:v>56.949999999998909</c:v>
                      </c:pt>
                      <c:pt idx="25">
                        <c:v>48.100000000000364</c:v>
                      </c:pt>
                      <c:pt idx="26">
                        <c:v>54.300000000001091</c:v>
                      </c:pt>
                      <c:pt idx="27">
                        <c:v>72.299999999999272</c:v>
                      </c:pt>
                      <c:pt idx="28">
                        <c:v>120.04999999999927</c:v>
                      </c:pt>
                      <c:pt idx="29">
                        <c:v>60.299999999999272</c:v>
                      </c:pt>
                      <c:pt idx="30">
                        <c:v>56.549999999999272</c:v>
                      </c:pt>
                      <c:pt idx="31">
                        <c:v>28.850000000000364</c:v>
                      </c:pt>
                      <c:pt idx="32">
                        <c:v>72.350000000000364</c:v>
                      </c:pt>
                      <c:pt idx="33">
                        <c:v>65.149999999999636</c:v>
                      </c:pt>
                      <c:pt idx="34">
                        <c:v>86.5</c:v>
                      </c:pt>
                      <c:pt idx="35">
                        <c:v>80.399999999999636</c:v>
                      </c:pt>
                      <c:pt idx="36">
                        <c:v>28.5</c:v>
                      </c:pt>
                      <c:pt idx="37">
                        <c:v>29.149999999999636</c:v>
                      </c:pt>
                      <c:pt idx="38">
                        <c:v>47.550000000001091</c:v>
                      </c:pt>
                      <c:pt idx="39">
                        <c:v>22.950000000000728</c:v>
                      </c:pt>
                      <c:pt idx="40">
                        <c:v>58.200000000000728</c:v>
                      </c:pt>
                      <c:pt idx="41">
                        <c:v>85</c:v>
                      </c:pt>
                      <c:pt idx="42">
                        <c:v>60.350000000000364</c:v>
                      </c:pt>
                      <c:pt idx="43">
                        <c:v>47.100000000000364</c:v>
                      </c:pt>
                      <c:pt idx="44">
                        <c:v>75.799999999999272</c:v>
                      </c:pt>
                      <c:pt idx="45">
                        <c:v>38.399999999999636</c:v>
                      </c:pt>
                      <c:pt idx="46">
                        <c:v>32.600000000000364</c:v>
                      </c:pt>
                      <c:pt idx="47">
                        <c:v>37.950000000000728</c:v>
                      </c:pt>
                      <c:pt idx="48">
                        <c:v>32.399999999999636</c:v>
                      </c:pt>
                      <c:pt idx="49">
                        <c:v>70.5</c:v>
                      </c:pt>
                      <c:pt idx="50">
                        <c:v>47</c:v>
                      </c:pt>
                      <c:pt idx="51">
                        <c:v>52</c:v>
                      </c:pt>
                      <c:pt idx="52">
                        <c:v>69.350000000000364</c:v>
                      </c:pt>
                      <c:pt idx="53">
                        <c:v>54.299999999999272</c:v>
                      </c:pt>
                      <c:pt idx="54">
                        <c:v>82.400000000001455</c:v>
                      </c:pt>
                      <c:pt idx="55">
                        <c:v>91.899999999999636</c:v>
                      </c:pt>
                      <c:pt idx="56">
                        <c:v>44.5</c:v>
                      </c:pt>
                      <c:pt idx="57">
                        <c:v>40.149999999999636</c:v>
                      </c:pt>
                      <c:pt idx="58">
                        <c:v>131.44999999999891</c:v>
                      </c:pt>
                      <c:pt idx="59">
                        <c:v>50.450000000000728</c:v>
                      </c:pt>
                      <c:pt idx="60">
                        <c:v>49.399999999999636</c:v>
                      </c:pt>
                      <c:pt idx="61">
                        <c:v>117.04999999999927</c:v>
                      </c:pt>
                      <c:pt idx="62">
                        <c:v>104.70000000000073</c:v>
                      </c:pt>
                      <c:pt idx="63">
                        <c:v>53.800000000001091</c:v>
                      </c:pt>
                      <c:pt idx="64">
                        <c:v>59.850000000000364</c:v>
                      </c:pt>
                      <c:pt idx="65">
                        <c:v>41</c:v>
                      </c:pt>
                      <c:pt idx="66">
                        <c:v>45.700000000000728</c:v>
                      </c:pt>
                      <c:pt idx="67">
                        <c:v>91</c:v>
                      </c:pt>
                      <c:pt idx="68">
                        <c:v>50.899999999999636</c:v>
                      </c:pt>
                      <c:pt idx="69">
                        <c:v>51.200000000000728</c:v>
                      </c:pt>
                      <c:pt idx="70">
                        <c:v>62.799999999999272</c:v>
                      </c:pt>
                      <c:pt idx="71">
                        <c:v>41.300000000001091</c:v>
                      </c:pt>
                      <c:pt idx="72">
                        <c:v>40.699999999998909</c:v>
                      </c:pt>
                      <c:pt idx="73">
                        <c:v>66.549999999999272</c:v>
                      </c:pt>
                      <c:pt idx="74">
                        <c:v>32.399999999999636</c:v>
                      </c:pt>
                      <c:pt idx="75">
                        <c:v>54.050000000001091</c:v>
                      </c:pt>
                      <c:pt idx="76">
                        <c:v>21</c:v>
                      </c:pt>
                      <c:pt idx="77">
                        <c:v>74.5</c:v>
                      </c:pt>
                      <c:pt idx="78">
                        <c:v>44.149999999999636</c:v>
                      </c:pt>
                      <c:pt idx="79">
                        <c:v>69.700000000000728</c:v>
                      </c:pt>
                      <c:pt idx="80">
                        <c:v>110.85000000000036</c:v>
                      </c:pt>
                      <c:pt idx="81">
                        <c:v>65.149999999999636</c:v>
                      </c:pt>
                      <c:pt idx="82">
                        <c:v>93</c:v>
                      </c:pt>
                      <c:pt idx="83">
                        <c:v>99.899999999999636</c:v>
                      </c:pt>
                      <c:pt idx="84">
                        <c:v>139.39999999999964</c:v>
                      </c:pt>
                      <c:pt idx="85">
                        <c:v>111.5</c:v>
                      </c:pt>
                      <c:pt idx="86">
                        <c:v>96.300000000001091</c:v>
                      </c:pt>
                      <c:pt idx="87">
                        <c:v>50.950000000000728</c:v>
                      </c:pt>
                      <c:pt idx="88">
                        <c:v>34.5</c:v>
                      </c:pt>
                      <c:pt idx="89">
                        <c:v>49</c:v>
                      </c:pt>
                      <c:pt idx="90">
                        <c:v>28.799999999999272</c:v>
                      </c:pt>
                      <c:pt idx="91">
                        <c:v>46</c:v>
                      </c:pt>
                      <c:pt idx="92">
                        <c:v>45.299999999999272</c:v>
                      </c:pt>
                      <c:pt idx="93">
                        <c:v>47.75</c:v>
                      </c:pt>
                      <c:pt idx="94">
                        <c:v>44.75</c:v>
                      </c:pt>
                      <c:pt idx="95">
                        <c:v>73.899999999999636</c:v>
                      </c:pt>
                      <c:pt idx="96">
                        <c:v>40.5</c:v>
                      </c:pt>
                      <c:pt idx="97">
                        <c:v>52.350000000000364</c:v>
                      </c:pt>
                      <c:pt idx="98">
                        <c:v>48.75</c:v>
                      </c:pt>
                      <c:pt idx="99">
                        <c:v>42.100000000000364</c:v>
                      </c:pt>
                      <c:pt idx="100">
                        <c:v>41.899999999999636</c:v>
                      </c:pt>
                      <c:pt idx="101">
                        <c:v>71.5</c:v>
                      </c:pt>
                      <c:pt idx="102">
                        <c:v>27.600000000000364</c:v>
                      </c:pt>
                      <c:pt idx="103">
                        <c:v>52.200000000000728</c:v>
                      </c:pt>
                      <c:pt idx="104">
                        <c:v>99.350000000000364</c:v>
                      </c:pt>
                      <c:pt idx="105">
                        <c:v>65.799999999999272</c:v>
                      </c:pt>
                      <c:pt idx="106">
                        <c:v>136.85000000000036</c:v>
                      </c:pt>
                      <c:pt idx="107">
                        <c:v>52</c:v>
                      </c:pt>
                      <c:pt idx="108">
                        <c:v>87.5</c:v>
                      </c:pt>
                      <c:pt idx="109">
                        <c:v>77.549999999999272</c:v>
                      </c:pt>
                      <c:pt idx="110">
                        <c:v>95.899999999999636</c:v>
                      </c:pt>
                      <c:pt idx="111">
                        <c:v>48.449999999998909</c:v>
                      </c:pt>
                      <c:pt idx="112">
                        <c:v>36</c:v>
                      </c:pt>
                      <c:pt idx="113">
                        <c:v>60.350000000000364</c:v>
                      </c:pt>
                      <c:pt idx="114">
                        <c:v>37.799999999999272</c:v>
                      </c:pt>
                      <c:pt idx="115">
                        <c:v>105.25</c:v>
                      </c:pt>
                      <c:pt idx="116">
                        <c:v>48.399999999999636</c:v>
                      </c:pt>
                      <c:pt idx="117">
                        <c:v>43.799999999999272</c:v>
                      </c:pt>
                      <c:pt idx="118">
                        <c:v>35.399999999999636</c:v>
                      </c:pt>
                      <c:pt idx="119">
                        <c:v>48.899999999999636</c:v>
                      </c:pt>
                      <c:pt idx="120">
                        <c:v>36.850000000000364</c:v>
                      </c:pt>
                      <c:pt idx="121">
                        <c:v>73.200000000000728</c:v>
                      </c:pt>
                      <c:pt idx="122">
                        <c:v>59.600000000000364</c:v>
                      </c:pt>
                      <c:pt idx="123">
                        <c:v>62.700000000000728</c:v>
                      </c:pt>
                      <c:pt idx="124">
                        <c:v>86.450000000000728</c:v>
                      </c:pt>
                      <c:pt idx="125">
                        <c:v>59.649999999999636</c:v>
                      </c:pt>
                      <c:pt idx="126">
                        <c:v>44</c:v>
                      </c:pt>
                      <c:pt idx="127">
                        <c:v>67.799999999999272</c:v>
                      </c:pt>
                      <c:pt idx="128">
                        <c:v>107.89999999999964</c:v>
                      </c:pt>
                      <c:pt idx="129">
                        <c:v>63.299999999999272</c:v>
                      </c:pt>
                      <c:pt idx="130">
                        <c:v>75.950000000000728</c:v>
                      </c:pt>
                      <c:pt idx="131">
                        <c:v>44.899999999999636</c:v>
                      </c:pt>
                      <c:pt idx="132">
                        <c:v>68</c:v>
                      </c:pt>
                      <c:pt idx="133">
                        <c:v>63.899999999999636</c:v>
                      </c:pt>
                      <c:pt idx="134">
                        <c:v>105.75</c:v>
                      </c:pt>
                      <c:pt idx="135">
                        <c:v>39.5</c:v>
                      </c:pt>
                      <c:pt idx="136">
                        <c:v>146.39999999999964</c:v>
                      </c:pt>
                      <c:pt idx="137">
                        <c:v>76.799999999999272</c:v>
                      </c:pt>
                      <c:pt idx="138">
                        <c:v>116.35000000000036</c:v>
                      </c:pt>
                      <c:pt idx="139">
                        <c:v>89.899999999999636</c:v>
                      </c:pt>
                      <c:pt idx="140">
                        <c:v>61.099999999998545</c:v>
                      </c:pt>
                      <c:pt idx="141">
                        <c:v>131.79999999999927</c:v>
                      </c:pt>
                      <c:pt idx="142">
                        <c:v>58.399999999999636</c:v>
                      </c:pt>
                      <c:pt idx="143">
                        <c:v>74.799999999999272</c:v>
                      </c:pt>
                      <c:pt idx="144">
                        <c:v>129</c:v>
                      </c:pt>
                      <c:pt idx="145">
                        <c:v>67.650000000001455</c:v>
                      </c:pt>
                      <c:pt idx="146">
                        <c:v>77.25</c:v>
                      </c:pt>
                      <c:pt idx="147">
                        <c:v>37.350000000000364</c:v>
                      </c:pt>
                      <c:pt idx="148">
                        <c:v>55.050000000001091</c:v>
                      </c:pt>
                      <c:pt idx="149">
                        <c:v>96.299999999999272</c:v>
                      </c:pt>
                      <c:pt idx="150">
                        <c:v>72.299999999999272</c:v>
                      </c:pt>
                      <c:pt idx="151">
                        <c:v>66.849999999998545</c:v>
                      </c:pt>
                      <c:pt idx="152">
                        <c:v>80.300000000001091</c:v>
                      </c:pt>
                      <c:pt idx="153">
                        <c:v>122</c:v>
                      </c:pt>
                      <c:pt idx="154">
                        <c:v>66.75</c:v>
                      </c:pt>
                      <c:pt idx="155">
                        <c:v>44.799999999999272</c:v>
                      </c:pt>
                      <c:pt idx="156">
                        <c:v>35</c:v>
                      </c:pt>
                      <c:pt idx="157">
                        <c:v>57.049999999999272</c:v>
                      </c:pt>
                      <c:pt idx="158">
                        <c:v>64.25</c:v>
                      </c:pt>
                      <c:pt idx="159">
                        <c:v>77.649999999999636</c:v>
                      </c:pt>
                      <c:pt idx="160">
                        <c:v>66.700000000000728</c:v>
                      </c:pt>
                      <c:pt idx="161">
                        <c:v>56.100000000000364</c:v>
                      </c:pt>
                      <c:pt idx="162">
                        <c:v>67.399999999999636</c:v>
                      </c:pt>
                      <c:pt idx="163">
                        <c:v>48.799999999999272</c:v>
                      </c:pt>
                      <c:pt idx="164">
                        <c:v>30.950000000000728</c:v>
                      </c:pt>
                      <c:pt idx="165">
                        <c:v>26.649999999999636</c:v>
                      </c:pt>
                      <c:pt idx="166">
                        <c:v>101.85000000000036</c:v>
                      </c:pt>
                      <c:pt idx="167">
                        <c:v>125.29999999999927</c:v>
                      </c:pt>
                      <c:pt idx="168">
                        <c:v>128.14999999999964</c:v>
                      </c:pt>
                      <c:pt idx="169">
                        <c:v>79.399999999999636</c:v>
                      </c:pt>
                      <c:pt idx="170">
                        <c:v>182.35000000000036</c:v>
                      </c:pt>
                      <c:pt idx="171">
                        <c:v>82.450000000000728</c:v>
                      </c:pt>
                      <c:pt idx="172">
                        <c:v>93</c:v>
                      </c:pt>
                      <c:pt idx="173">
                        <c:v>57.799999999999272</c:v>
                      </c:pt>
                      <c:pt idx="174">
                        <c:v>93.600000000000364</c:v>
                      </c:pt>
                      <c:pt idx="175">
                        <c:v>65.950000000000728</c:v>
                      </c:pt>
                      <c:pt idx="176">
                        <c:v>89.800000000001091</c:v>
                      </c:pt>
                      <c:pt idx="177">
                        <c:v>49.350000000000364</c:v>
                      </c:pt>
                      <c:pt idx="178">
                        <c:v>35.399999999999636</c:v>
                      </c:pt>
                      <c:pt idx="179">
                        <c:v>114.5</c:v>
                      </c:pt>
                      <c:pt idx="180">
                        <c:v>122.35000000000036</c:v>
                      </c:pt>
                      <c:pt idx="181">
                        <c:v>102.20000000000073</c:v>
                      </c:pt>
                      <c:pt idx="182">
                        <c:v>63.950000000000728</c:v>
                      </c:pt>
                      <c:pt idx="183">
                        <c:v>43.399999999999636</c:v>
                      </c:pt>
                      <c:pt idx="184">
                        <c:v>56.700000000000728</c:v>
                      </c:pt>
                      <c:pt idx="185">
                        <c:v>104.64999999999964</c:v>
                      </c:pt>
                      <c:pt idx="186">
                        <c:v>107.04999999999927</c:v>
                      </c:pt>
                      <c:pt idx="187">
                        <c:v>56.25</c:v>
                      </c:pt>
                      <c:pt idx="188">
                        <c:v>103.29999999999927</c:v>
                      </c:pt>
                      <c:pt idx="189">
                        <c:v>86.799999999999272</c:v>
                      </c:pt>
                      <c:pt idx="190">
                        <c:v>44</c:v>
                      </c:pt>
                      <c:pt idx="191">
                        <c:v>36.799999999999272</c:v>
                      </c:pt>
                      <c:pt idx="192">
                        <c:v>38.799999999999272</c:v>
                      </c:pt>
                      <c:pt idx="193">
                        <c:v>86.800000000001091</c:v>
                      </c:pt>
                      <c:pt idx="194">
                        <c:v>39.75</c:v>
                      </c:pt>
                      <c:pt idx="195">
                        <c:v>67.850000000000364</c:v>
                      </c:pt>
                      <c:pt idx="196">
                        <c:v>88.5</c:v>
                      </c:pt>
                      <c:pt idx="197">
                        <c:v>133.89999999999964</c:v>
                      </c:pt>
                      <c:pt idx="198">
                        <c:v>89.350000000000364</c:v>
                      </c:pt>
                      <c:pt idx="199">
                        <c:v>96.950000000000728</c:v>
                      </c:pt>
                      <c:pt idx="200">
                        <c:v>95.5</c:v>
                      </c:pt>
                      <c:pt idx="201">
                        <c:v>94.950000000000728</c:v>
                      </c:pt>
                      <c:pt idx="202">
                        <c:v>52.899999999999636</c:v>
                      </c:pt>
                      <c:pt idx="203">
                        <c:v>82.350000000000364</c:v>
                      </c:pt>
                      <c:pt idx="204">
                        <c:v>103</c:v>
                      </c:pt>
                      <c:pt idx="205">
                        <c:v>80.5</c:v>
                      </c:pt>
                      <c:pt idx="206">
                        <c:v>65.200000000000728</c:v>
                      </c:pt>
                      <c:pt idx="207">
                        <c:v>52</c:v>
                      </c:pt>
                      <c:pt idx="208">
                        <c:v>67</c:v>
                      </c:pt>
                      <c:pt idx="209">
                        <c:v>78.899999999999636</c:v>
                      </c:pt>
                      <c:pt idx="210">
                        <c:v>57.75</c:v>
                      </c:pt>
                      <c:pt idx="211">
                        <c:v>72.5</c:v>
                      </c:pt>
                      <c:pt idx="212">
                        <c:v>67.799999999999272</c:v>
                      </c:pt>
                      <c:pt idx="213">
                        <c:v>70.049999999999272</c:v>
                      </c:pt>
                      <c:pt idx="214">
                        <c:v>107.5</c:v>
                      </c:pt>
                      <c:pt idx="215">
                        <c:v>170.40000000000146</c:v>
                      </c:pt>
                      <c:pt idx="216">
                        <c:v>71.450000000000728</c:v>
                      </c:pt>
                      <c:pt idx="217">
                        <c:v>88.299999999999272</c:v>
                      </c:pt>
                      <c:pt idx="218">
                        <c:v>74.200000000000728</c:v>
                      </c:pt>
                      <c:pt idx="219">
                        <c:v>139.14999999999964</c:v>
                      </c:pt>
                      <c:pt idx="220">
                        <c:v>86.700000000000728</c:v>
                      </c:pt>
                      <c:pt idx="221">
                        <c:v>52.149999999999636</c:v>
                      </c:pt>
                      <c:pt idx="222">
                        <c:v>83.300000000001091</c:v>
                      </c:pt>
                      <c:pt idx="223">
                        <c:v>142.64999999999964</c:v>
                      </c:pt>
                      <c:pt idx="224">
                        <c:v>133.65000000000146</c:v>
                      </c:pt>
                      <c:pt idx="225">
                        <c:v>57</c:v>
                      </c:pt>
                      <c:pt idx="226">
                        <c:v>399.85000000000036</c:v>
                      </c:pt>
                      <c:pt idx="227">
                        <c:v>63.75</c:v>
                      </c:pt>
                      <c:pt idx="228">
                        <c:v>56.899999999999636</c:v>
                      </c:pt>
                      <c:pt idx="229">
                        <c:v>42.049999999999272</c:v>
                      </c:pt>
                      <c:pt idx="230">
                        <c:v>58.700000000000728</c:v>
                      </c:pt>
                      <c:pt idx="231">
                        <c:v>41.25</c:v>
                      </c:pt>
                      <c:pt idx="232">
                        <c:v>89.700000000000728</c:v>
                      </c:pt>
                      <c:pt idx="233">
                        <c:v>66.350000000000364</c:v>
                      </c:pt>
                      <c:pt idx="234">
                        <c:v>99</c:v>
                      </c:pt>
                      <c:pt idx="235">
                        <c:v>73.149999999999636</c:v>
                      </c:pt>
                      <c:pt idx="236">
                        <c:v>87.5</c:v>
                      </c:pt>
                      <c:pt idx="237">
                        <c:v>86.850000000000364</c:v>
                      </c:pt>
                      <c:pt idx="238">
                        <c:v>73.399999999999636</c:v>
                      </c:pt>
                      <c:pt idx="239">
                        <c:v>45.5</c:v>
                      </c:pt>
                      <c:pt idx="240">
                        <c:v>35.449999999998909</c:v>
                      </c:pt>
                      <c:pt idx="241">
                        <c:v>44.700000000000728</c:v>
                      </c:pt>
                      <c:pt idx="242">
                        <c:v>51.399999999999636</c:v>
                      </c:pt>
                      <c:pt idx="243">
                        <c:v>66.850000000000364</c:v>
                      </c:pt>
                      <c:pt idx="244">
                        <c:v>92.700000000000728</c:v>
                      </c:pt>
                      <c:pt idx="245">
                        <c:v>62.75</c:v>
                      </c:pt>
                      <c:pt idx="246">
                        <c:v>67.950000000000728</c:v>
                      </c:pt>
                      <c:pt idx="247">
                        <c:v>139.89999999999964</c:v>
                      </c:pt>
                      <c:pt idx="248">
                        <c:v>99.400000000001455</c:v>
                      </c:pt>
                      <c:pt idx="249">
                        <c:v>126</c:v>
                      </c:pt>
                      <c:pt idx="250">
                        <c:v>98.899999999999636</c:v>
                      </c:pt>
                      <c:pt idx="251">
                        <c:v>106.64999999999964</c:v>
                      </c:pt>
                      <c:pt idx="252">
                        <c:v>71.75</c:v>
                      </c:pt>
                      <c:pt idx="253">
                        <c:v>89.950000000000728</c:v>
                      </c:pt>
                      <c:pt idx="254">
                        <c:v>105.60000000000036</c:v>
                      </c:pt>
                      <c:pt idx="255">
                        <c:v>67.850000000000364</c:v>
                      </c:pt>
                      <c:pt idx="256">
                        <c:v>70.350000000000364</c:v>
                      </c:pt>
                      <c:pt idx="257">
                        <c:v>258.69999999999891</c:v>
                      </c:pt>
                      <c:pt idx="258">
                        <c:v>214.95000000000073</c:v>
                      </c:pt>
                      <c:pt idx="259">
                        <c:v>116</c:v>
                      </c:pt>
                      <c:pt idx="260">
                        <c:v>313.60000000000036</c:v>
                      </c:pt>
                      <c:pt idx="261">
                        <c:v>182.35000000000036</c:v>
                      </c:pt>
                      <c:pt idx="262">
                        <c:v>170.39999999999964</c:v>
                      </c:pt>
                      <c:pt idx="263">
                        <c:v>120</c:v>
                      </c:pt>
                      <c:pt idx="264">
                        <c:v>77.75</c:v>
                      </c:pt>
                      <c:pt idx="265">
                        <c:v>130.89999999999964</c:v>
                      </c:pt>
                      <c:pt idx="266">
                        <c:v>125</c:v>
                      </c:pt>
                      <c:pt idx="267">
                        <c:v>184.79999999999927</c:v>
                      </c:pt>
                      <c:pt idx="268">
                        <c:v>194.89999999999964</c:v>
                      </c:pt>
                      <c:pt idx="269">
                        <c:v>93.550000000001091</c:v>
                      </c:pt>
                      <c:pt idx="270">
                        <c:v>68.450000000000728</c:v>
                      </c:pt>
                      <c:pt idx="271">
                        <c:v>65.950000000000728</c:v>
                      </c:pt>
                      <c:pt idx="272">
                        <c:v>111.25</c:v>
                      </c:pt>
                      <c:pt idx="273">
                        <c:v>91</c:v>
                      </c:pt>
                      <c:pt idx="274">
                        <c:v>183</c:v>
                      </c:pt>
                      <c:pt idx="275">
                        <c:v>106.30000000000109</c:v>
                      </c:pt>
                      <c:pt idx="276">
                        <c:v>64.049999999999272</c:v>
                      </c:pt>
                      <c:pt idx="277">
                        <c:v>67</c:v>
                      </c:pt>
                      <c:pt idx="278">
                        <c:v>47</c:v>
                      </c:pt>
                      <c:pt idx="279">
                        <c:v>77</c:v>
                      </c:pt>
                      <c:pt idx="280">
                        <c:v>80.949999999998909</c:v>
                      </c:pt>
                      <c:pt idx="281">
                        <c:v>70.799999999999272</c:v>
                      </c:pt>
                      <c:pt idx="282">
                        <c:v>118</c:v>
                      </c:pt>
                      <c:pt idx="283">
                        <c:v>66.899999999999636</c:v>
                      </c:pt>
                      <c:pt idx="284">
                        <c:v>76.349999999998545</c:v>
                      </c:pt>
                      <c:pt idx="285">
                        <c:v>35.549999999999272</c:v>
                      </c:pt>
                      <c:pt idx="286">
                        <c:v>65.899999999999636</c:v>
                      </c:pt>
                      <c:pt idx="287">
                        <c:v>71.800000000001091</c:v>
                      </c:pt>
                      <c:pt idx="288">
                        <c:v>66.899999999999636</c:v>
                      </c:pt>
                      <c:pt idx="289">
                        <c:v>81.200000000000728</c:v>
                      </c:pt>
                      <c:pt idx="290">
                        <c:v>65.700000000000728</c:v>
                      </c:pt>
                      <c:pt idx="291">
                        <c:v>104</c:v>
                      </c:pt>
                      <c:pt idx="292">
                        <c:v>60.450000000000728</c:v>
                      </c:pt>
                      <c:pt idx="293">
                        <c:v>79.950000000000728</c:v>
                      </c:pt>
                      <c:pt idx="294">
                        <c:v>72.799999999999272</c:v>
                      </c:pt>
                      <c:pt idx="295">
                        <c:v>47.700000000000728</c:v>
                      </c:pt>
                      <c:pt idx="296">
                        <c:v>101.60000000000036</c:v>
                      </c:pt>
                      <c:pt idx="297">
                        <c:v>86.850000000000364</c:v>
                      </c:pt>
                      <c:pt idx="298">
                        <c:v>75.200000000000728</c:v>
                      </c:pt>
                      <c:pt idx="299">
                        <c:v>79.549999999999272</c:v>
                      </c:pt>
                      <c:pt idx="300">
                        <c:v>90.450000000000728</c:v>
                      </c:pt>
                      <c:pt idx="301">
                        <c:v>67.400000000001455</c:v>
                      </c:pt>
                      <c:pt idx="302">
                        <c:v>160.89999999999964</c:v>
                      </c:pt>
                      <c:pt idx="303">
                        <c:v>92.5</c:v>
                      </c:pt>
                      <c:pt idx="304">
                        <c:v>106.40000000000146</c:v>
                      </c:pt>
                      <c:pt idx="305">
                        <c:v>107.25</c:v>
                      </c:pt>
                      <c:pt idx="306">
                        <c:v>108.70000000000073</c:v>
                      </c:pt>
                      <c:pt idx="307">
                        <c:v>65</c:v>
                      </c:pt>
                      <c:pt idx="308">
                        <c:v>126.20000000000073</c:v>
                      </c:pt>
                      <c:pt idx="309">
                        <c:v>115.15000000000146</c:v>
                      </c:pt>
                      <c:pt idx="310">
                        <c:v>119.20000000000073</c:v>
                      </c:pt>
                      <c:pt idx="311">
                        <c:v>69.950000000000728</c:v>
                      </c:pt>
                      <c:pt idx="312">
                        <c:v>107.95000000000073</c:v>
                      </c:pt>
                      <c:pt idx="313">
                        <c:v>108.60000000000036</c:v>
                      </c:pt>
                      <c:pt idx="314">
                        <c:v>133.10000000000036</c:v>
                      </c:pt>
                      <c:pt idx="315">
                        <c:v>74.049999999999272</c:v>
                      </c:pt>
                      <c:pt idx="316">
                        <c:v>144.55000000000109</c:v>
                      </c:pt>
                      <c:pt idx="317">
                        <c:v>78</c:v>
                      </c:pt>
                      <c:pt idx="318">
                        <c:v>126</c:v>
                      </c:pt>
                      <c:pt idx="319">
                        <c:v>88.799999999999272</c:v>
                      </c:pt>
                      <c:pt idx="320">
                        <c:v>68.399999999999636</c:v>
                      </c:pt>
                      <c:pt idx="321">
                        <c:v>73.75</c:v>
                      </c:pt>
                      <c:pt idx="322">
                        <c:v>69.649999999999636</c:v>
                      </c:pt>
                      <c:pt idx="323">
                        <c:v>42</c:v>
                      </c:pt>
                      <c:pt idx="324">
                        <c:v>63.549999999999272</c:v>
                      </c:pt>
                      <c:pt idx="325">
                        <c:v>102.45000000000073</c:v>
                      </c:pt>
                      <c:pt idx="326">
                        <c:v>36.299999999999272</c:v>
                      </c:pt>
                      <c:pt idx="327">
                        <c:v>55.450000000000728</c:v>
                      </c:pt>
                      <c:pt idx="328">
                        <c:v>71.699999999998909</c:v>
                      </c:pt>
                      <c:pt idx="329">
                        <c:v>89.300000000001091</c:v>
                      </c:pt>
                      <c:pt idx="330">
                        <c:v>136.89999999999964</c:v>
                      </c:pt>
                      <c:pt idx="331">
                        <c:v>73.350000000000364</c:v>
                      </c:pt>
                      <c:pt idx="332">
                        <c:v>80.25</c:v>
                      </c:pt>
                      <c:pt idx="333">
                        <c:v>160.35000000000036</c:v>
                      </c:pt>
                      <c:pt idx="334">
                        <c:v>120.59999999999854</c:v>
                      </c:pt>
                      <c:pt idx="335">
                        <c:v>115.70000000000073</c:v>
                      </c:pt>
                      <c:pt idx="336">
                        <c:v>110</c:v>
                      </c:pt>
                      <c:pt idx="337">
                        <c:v>102.70000000000073</c:v>
                      </c:pt>
                      <c:pt idx="338">
                        <c:v>105.89999999999964</c:v>
                      </c:pt>
                      <c:pt idx="339">
                        <c:v>59.799999999999272</c:v>
                      </c:pt>
                      <c:pt idx="340">
                        <c:v>98.450000000000728</c:v>
                      </c:pt>
                      <c:pt idx="341">
                        <c:v>64.75</c:v>
                      </c:pt>
                      <c:pt idx="342">
                        <c:v>77.700000000000728</c:v>
                      </c:pt>
                      <c:pt idx="343">
                        <c:v>49</c:v>
                      </c:pt>
                      <c:pt idx="344">
                        <c:v>93</c:v>
                      </c:pt>
                      <c:pt idx="345">
                        <c:v>63.049999999999272</c:v>
                      </c:pt>
                      <c:pt idx="346">
                        <c:v>88.149999999999636</c:v>
                      </c:pt>
                      <c:pt idx="347">
                        <c:v>97.399999999999636</c:v>
                      </c:pt>
                      <c:pt idx="348">
                        <c:v>118.75</c:v>
                      </c:pt>
                      <c:pt idx="349">
                        <c:v>67.799999999999272</c:v>
                      </c:pt>
                      <c:pt idx="350">
                        <c:v>86.700000000000728</c:v>
                      </c:pt>
                      <c:pt idx="351">
                        <c:v>100.39999999999964</c:v>
                      </c:pt>
                      <c:pt idx="352">
                        <c:v>53.849999999998545</c:v>
                      </c:pt>
                      <c:pt idx="353">
                        <c:v>51.149999999999636</c:v>
                      </c:pt>
                      <c:pt idx="354">
                        <c:v>54.450000000000728</c:v>
                      </c:pt>
                      <c:pt idx="355">
                        <c:v>87.600000000000364</c:v>
                      </c:pt>
                      <c:pt idx="356">
                        <c:v>60.200000000000728</c:v>
                      </c:pt>
                      <c:pt idx="357">
                        <c:v>88.899999999999636</c:v>
                      </c:pt>
                      <c:pt idx="358">
                        <c:v>61.75</c:v>
                      </c:pt>
                      <c:pt idx="359">
                        <c:v>69.899999999999636</c:v>
                      </c:pt>
                      <c:pt idx="360">
                        <c:v>104.69999999999891</c:v>
                      </c:pt>
                      <c:pt idx="361">
                        <c:v>60.850000000000364</c:v>
                      </c:pt>
                      <c:pt idx="362">
                        <c:v>68.849999999998545</c:v>
                      </c:pt>
                      <c:pt idx="363">
                        <c:v>77.649999999999636</c:v>
                      </c:pt>
                      <c:pt idx="364">
                        <c:v>37.700000000000728</c:v>
                      </c:pt>
                      <c:pt idx="365">
                        <c:v>55.25</c:v>
                      </c:pt>
                      <c:pt idx="366">
                        <c:v>73.650000000001455</c:v>
                      </c:pt>
                      <c:pt idx="367">
                        <c:v>87.949999999998909</c:v>
                      </c:pt>
                      <c:pt idx="368">
                        <c:v>83</c:v>
                      </c:pt>
                      <c:pt idx="369">
                        <c:v>87.450000000000728</c:v>
                      </c:pt>
                      <c:pt idx="370">
                        <c:v>75.300000000001091</c:v>
                      </c:pt>
                      <c:pt idx="371">
                        <c:v>39.350000000000364</c:v>
                      </c:pt>
                      <c:pt idx="372">
                        <c:v>68.700000000000728</c:v>
                      </c:pt>
                      <c:pt idx="373">
                        <c:v>64.75</c:v>
                      </c:pt>
                      <c:pt idx="374">
                        <c:v>98.899999999999636</c:v>
                      </c:pt>
                      <c:pt idx="375">
                        <c:v>46.650000000001455</c:v>
                      </c:pt>
                      <c:pt idx="376">
                        <c:v>70.550000000001091</c:v>
                      </c:pt>
                      <c:pt idx="377">
                        <c:v>72.899999999999636</c:v>
                      </c:pt>
                      <c:pt idx="378">
                        <c:v>106.64999999999964</c:v>
                      </c:pt>
                      <c:pt idx="379">
                        <c:v>155.04999999999927</c:v>
                      </c:pt>
                      <c:pt idx="380">
                        <c:v>99.600000000000364</c:v>
                      </c:pt>
                      <c:pt idx="381">
                        <c:v>142</c:v>
                      </c:pt>
                      <c:pt idx="382">
                        <c:v>132.75</c:v>
                      </c:pt>
                      <c:pt idx="383">
                        <c:v>135.94999999999891</c:v>
                      </c:pt>
                      <c:pt idx="384">
                        <c:v>116.25</c:v>
                      </c:pt>
                      <c:pt idx="385">
                        <c:v>182.15000000000146</c:v>
                      </c:pt>
                      <c:pt idx="386">
                        <c:v>132.54999999999927</c:v>
                      </c:pt>
                      <c:pt idx="387">
                        <c:v>93</c:v>
                      </c:pt>
                      <c:pt idx="388">
                        <c:v>97.350000000000364</c:v>
                      </c:pt>
                      <c:pt idx="389">
                        <c:v>139.89999999999964</c:v>
                      </c:pt>
                      <c:pt idx="390">
                        <c:v>129.44999999999891</c:v>
                      </c:pt>
                      <c:pt idx="391">
                        <c:v>379.45000000000073</c:v>
                      </c:pt>
                      <c:pt idx="392">
                        <c:v>215.54999999999927</c:v>
                      </c:pt>
                      <c:pt idx="393">
                        <c:v>194.75</c:v>
                      </c:pt>
                      <c:pt idx="394">
                        <c:v>147.89999999999964</c:v>
                      </c:pt>
                      <c:pt idx="395">
                        <c:v>143.45000000000073</c:v>
                      </c:pt>
                      <c:pt idx="396">
                        <c:v>207.75</c:v>
                      </c:pt>
                      <c:pt idx="397">
                        <c:v>232.45000000000073</c:v>
                      </c:pt>
                      <c:pt idx="398">
                        <c:v>145</c:v>
                      </c:pt>
                      <c:pt idx="399">
                        <c:v>206.25</c:v>
                      </c:pt>
                      <c:pt idx="400">
                        <c:v>296.89999999999964</c:v>
                      </c:pt>
                      <c:pt idx="401">
                        <c:v>205.60000000000036</c:v>
                      </c:pt>
                      <c:pt idx="402">
                        <c:v>132.89999999999964</c:v>
                      </c:pt>
                      <c:pt idx="403">
                        <c:v>165.75</c:v>
                      </c:pt>
                      <c:pt idx="404">
                        <c:v>214.45000000000073</c:v>
                      </c:pt>
                      <c:pt idx="405">
                        <c:v>187</c:v>
                      </c:pt>
                      <c:pt idx="406">
                        <c:v>126.40000000000146</c:v>
                      </c:pt>
                      <c:pt idx="407">
                        <c:v>82.75</c:v>
                      </c:pt>
                      <c:pt idx="408">
                        <c:v>276.05000000000109</c:v>
                      </c:pt>
                      <c:pt idx="409">
                        <c:v>142.10000000000036</c:v>
                      </c:pt>
                      <c:pt idx="410">
                        <c:v>199</c:v>
                      </c:pt>
                      <c:pt idx="411">
                        <c:v>123.65000000000146</c:v>
                      </c:pt>
                      <c:pt idx="412">
                        <c:v>162.15000000000146</c:v>
                      </c:pt>
                      <c:pt idx="413">
                        <c:v>102.20000000000073</c:v>
                      </c:pt>
                      <c:pt idx="414">
                        <c:v>146.89999999999964</c:v>
                      </c:pt>
                      <c:pt idx="415">
                        <c:v>250.85000000000036</c:v>
                      </c:pt>
                      <c:pt idx="416">
                        <c:v>119.70000000000073</c:v>
                      </c:pt>
                      <c:pt idx="417">
                        <c:v>308.5</c:v>
                      </c:pt>
                      <c:pt idx="418">
                        <c:v>101</c:v>
                      </c:pt>
                      <c:pt idx="419">
                        <c:v>153.75</c:v>
                      </c:pt>
                      <c:pt idx="420">
                        <c:v>65</c:v>
                      </c:pt>
                      <c:pt idx="421">
                        <c:v>108</c:v>
                      </c:pt>
                      <c:pt idx="422">
                        <c:v>51.200000000000728</c:v>
                      </c:pt>
                      <c:pt idx="423">
                        <c:v>72.850000000000364</c:v>
                      </c:pt>
                      <c:pt idx="424">
                        <c:v>174.35000000000036</c:v>
                      </c:pt>
                      <c:pt idx="425">
                        <c:v>172</c:v>
                      </c:pt>
                      <c:pt idx="426">
                        <c:v>129</c:v>
                      </c:pt>
                      <c:pt idx="427">
                        <c:v>93.950000000000728</c:v>
                      </c:pt>
                      <c:pt idx="428">
                        <c:v>73</c:v>
                      </c:pt>
                      <c:pt idx="429">
                        <c:v>85.699999999998909</c:v>
                      </c:pt>
                      <c:pt idx="430">
                        <c:v>97.799999999999272</c:v>
                      </c:pt>
                      <c:pt idx="431">
                        <c:v>107.20000000000073</c:v>
                      </c:pt>
                      <c:pt idx="432">
                        <c:v>135.04999999999927</c:v>
                      </c:pt>
                      <c:pt idx="433">
                        <c:v>157.60000000000036</c:v>
                      </c:pt>
                      <c:pt idx="434">
                        <c:v>110</c:v>
                      </c:pt>
                      <c:pt idx="435">
                        <c:v>47.25</c:v>
                      </c:pt>
                      <c:pt idx="436">
                        <c:v>105.79999999999927</c:v>
                      </c:pt>
                      <c:pt idx="437">
                        <c:v>94.75</c:v>
                      </c:pt>
                      <c:pt idx="438">
                        <c:v>102.70000000000073</c:v>
                      </c:pt>
                      <c:pt idx="439">
                        <c:v>57.950000000000728</c:v>
                      </c:pt>
                      <c:pt idx="440">
                        <c:v>81.25</c:v>
                      </c:pt>
                      <c:pt idx="441">
                        <c:v>142.69999999999891</c:v>
                      </c:pt>
                      <c:pt idx="442">
                        <c:v>110.85000000000036</c:v>
                      </c:pt>
                      <c:pt idx="443">
                        <c:v>97.650000000001455</c:v>
                      </c:pt>
                      <c:pt idx="444">
                        <c:v>254.89999999999964</c:v>
                      </c:pt>
                      <c:pt idx="445">
                        <c:v>210.39999999999964</c:v>
                      </c:pt>
                      <c:pt idx="446">
                        <c:v>104.90000000000146</c:v>
                      </c:pt>
                      <c:pt idx="447">
                        <c:v>65.700000000000728</c:v>
                      </c:pt>
                      <c:pt idx="448">
                        <c:v>68.850000000000364</c:v>
                      </c:pt>
                      <c:pt idx="449">
                        <c:v>104.79999999999927</c:v>
                      </c:pt>
                      <c:pt idx="450">
                        <c:v>59.799999999999272</c:v>
                      </c:pt>
                      <c:pt idx="451">
                        <c:v>99.700000000000728</c:v>
                      </c:pt>
                      <c:pt idx="452">
                        <c:v>226.64999999999964</c:v>
                      </c:pt>
                      <c:pt idx="453">
                        <c:v>129.70000000000073</c:v>
                      </c:pt>
                      <c:pt idx="454">
                        <c:v>224.25</c:v>
                      </c:pt>
                      <c:pt idx="455">
                        <c:v>70.649999999999636</c:v>
                      </c:pt>
                      <c:pt idx="456">
                        <c:v>96</c:v>
                      </c:pt>
                      <c:pt idx="457">
                        <c:v>82.799999999999272</c:v>
                      </c:pt>
                      <c:pt idx="458">
                        <c:v>124.29999999999927</c:v>
                      </c:pt>
                      <c:pt idx="459">
                        <c:v>181</c:v>
                      </c:pt>
                      <c:pt idx="460">
                        <c:v>149.90000000000146</c:v>
                      </c:pt>
                      <c:pt idx="461">
                        <c:v>115.45000000000073</c:v>
                      </c:pt>
                      <c:pt idx="462">
                        <c:v>117.04999999999927</c:v>
                      </c:pt>
                      <c:pt idx="463">
                        <c:v>114.75</c:v>
                      </c:pt>
                      <c:pt idx="464">
                        <c:v>139.04999999999927</c:v>
                      </c:pt>
                      <c:pt idx="465">
                        <c:v>68.200000000000728</c:v>
                      </c:pt>
                      <c:pt idx="466">
                        <c:v>114.20000000000073</c:v>
                      </c:pt>
                      <c:pt idx="467">
                        <c:v>99.399999999999636</c:v>
                      </c:pt>
                      <c:pt idx="468">
                        <c:v>147.64999999999964</c:v>
                      </c:pt>
                      <c:pt idx="469">
                        <c:v>55.799999999999272</c:v>
                      </c:pt>
                      <c:pt idx="470">
                        <c:v>103.39999999999964</c:v>
                      </c:pt>
                      <c:pt idx="471">
                        <c:v>89</c:v>
                      </c:pt>
                      <c:pt idx="472">
                        <c:v>101.30000000000109</c:v>
                      </c:pt>
                      <c:pt idx="473">
                        <c:v>74</c:v>
                      </c:pt>
                      <c:pt idx="474">
                        <c:v>127</c:v>
                      </c:pt>
                      <c:pt idx="475">
                        <c:v>73.600000000000364</c:v>
                      </c:pt>
                      <c:pt idx="476">
                        <c:v>193.35000000000036</c:v>
                      </c:pt>
                      <c:pt idx="477">
                        <c:v>179.20000000000073</c:v>
                      </c:pt>
                      <c:pt idx="478">
                        <c:v>108.29999999999927</c:v>
                      </c:pt>
                      <c:pt idx="479">
                        <c:v>108</c:v>
                      </c:pt>
                      <c:pt idx="480">
                        <c:v>168.04999999999927</c:v>
                      </c:pt>
                      <c:pt idx="481">
                        <c:v>188.10000000000036</c:v>
                      </c:pt>
                      <c:pt idx="482">
                        <c:v>123.95000000000073</c:v>
                      </c:pt>
                      <c:pt idx="483">
                        <c:v>59.049999999999272</c:v>
                      </c:pt>
                      <c:pt idx="484">
                        <c:v>113.64999999999964</c:v>
                      </c:pt>
                      <c:pt idx="485">
                        <c:v>82.649999999999636</c:v>
                      </c:pt>
                      <c:pt idx="486">
                        <c:v>130</c:v>
                      </c:pt>
                      <c:pt idx="487">
                        <c:v>75.799999999999272</c:v>
                      </c:pt>
                      <c:pt idx="488">
                        <c:v>81.450000000000728</c:v>
                      </c:pt>
                      <c:pt idx="489">
                        <c:v>102.75</c:v>
                      </c:pt>
                      <c:pt idx="490">
                        <c:v>71.100000000000364</c:v>
                      </c:pt>
                      <c:pt idx="491">
                        <c:v>178.89999999999964</c:v>
                      </c:pt>
                      <c:pt idx="492">
                        <c:v>156.60000000000036</c:v>
                      </c:pt>
                      <c:pt idx="493">
                        <c:v>154.60000000000036</c:v>
                      </c:pt>
                      <c:pt idx="494">
                        <c:v>120.04999999999927</c:v>
                      </c:pt>
                      <c:pt idx="495">
                        <c:v>96.399999999999636</c:v>
                      </c:pt>
                      <c:pt idx="496">
                        <c:v>51.399999999999636</c:v>
                      </c:pt>
                      <c:pt idx="497">
                        <c:v>94.600000000000364</c:v>
                      </c:pt>
                      <c:pt idx="498">
                        <c:v>167.95000000000073</c:v>
                      </c:pt>
                      <c:pt idx="499">
                        <c:v>196.25</c:v>
                      </c:pt>
                      <c:pt idx="500">
                        <c:v>76.25</c:v>
                      </c:pt>
                      <c:pt idx="501">
                        <c:v>58.850000000000364</c:v>
                      </c:pt>
                      <c:pt idx="502">
                        <c:v>196.95000000000073</c:v>
                      </c:pt>
                      <c:pt idx="503">
                        <c:v>61.450000000000728</c:v>
                      </c:pt>
                      <c:pt idx="504">
                        <c:v>65.700000000000728</c:v>
                      </c:pt>
                      <c:pt idx="505">
                        <c:v>50.649999999999636</c:v>
                      </c:pt>
                      <c:pt idx="506">
                        <c:v>148.25</c:v>
                      </c:pt>
                      <c:pt idx="507">
                        <c:v>99.949999999998909</c:v>
                      </c:pt>
                      <c:pt idx="508">
                        <c:v>287.75</c:v>
                      </c:pt>
                      <c:pt idx="509">
                        <c:v>65.25</c:v>
                      </c:pt>
                      <c:pt idx="510">
                        <c:v>142.5</c:v>
                      </c:pt>
                      <c:pt idx="511">
                        <c:v>118.35000000000036</c:v>
                      </c:pt>
                      <c:pt idx="512">
                        <c:v>106</c:v>
                      </c:pt>
                      <c:pt idx="513">
                        <c:v>46.399999999999636</c:v>
                      </c:pt>
                      <c:pt idx="514">
                        <c:v>144.75</c:v>
                      </c:pt>
                      <c:pt idx="515">
                        <c:v>82.199999999998909</c:v>
                      </c:pt>
                      <c:pt idx="516">
                        <c:v>160.54999999999927</c:v>
                      </c:pt>
                      <c:pt idx="517">
                        <c:v>152.65000000000146</c:v>
                      </c:pt>
                      <c:pt idx="518">
                        <c:v>129.10000000000036</c:v>
                      </c:pt>
                      <c:pt idx="519">
                        <c:v>77.5</c:v>
                      </c:pt>
                      <c:pt idx="520">
                        <c:v>114.5</c:v>
                      </c:pt>
                      <c:pt idx="521">
                        <c:v>82.5</c:v>
                      </c:pt>
                      <c:pt idx="522">
                        <c:v>119.14999999999964</c:v>
                      </c:pt>
                      <c:pt idx="523">
                        <c:v>112.54999999999927</c:v>
                      </c:pt>
                      <c:pt idx="524">
                        <c:v>103.10000000000036</c:v>
                      </c:pt>
                      <c:pt idx="525">
                        <c:v>157.79999999999927</c:v>
                      </c:pt>
                      <c:pt idx="526">
                        <c:v>118.04999999999927</c:v>
                      </c:pt>
                      <c:pt idx="527">
                        <c:v>101.45000000000073</c:v>
                      </c:pt>
                      <c:pt idx="528">
                        <c:v>72.649999999999636</c:v>
                      </c:pt>
                      <c:pt idx="529">
                        <c:v>100.95000000000073</c:v>
                      </c:pt>
                      <c:pt idx="530">
                        <c:v>57</c:v>
                      </c:pt>
                      <c:pt idx="531">
                        <c:v>88.850000000000364</c:v>
                      </c:pt>
                      <c:pt idx="532">
                        <c:v>106.95000000000073</c:v>
                      </c:pt>
                      <c:pt idx="533">
                        <c:v>140.69999999999891</c:v>
                      </c:pt>
                      <c:pt idx="534">
                        <c:v>91.100000000000364</c:v>
                      </c:pt>
                      <c:pt idx="535">
                        <c:v>176.95000000000073</c:v>
                      </c:pt>
                      <c:pt idx="536">
                        <c:v>167.30000000000109</c:v>
                      </c:pt>
                      <c:pt idx="537">
                        <c:v>102.89999999999964</c:v>
                      </c:pt>
                      <c:pt idx="538">
                        <c:v>126.45000000000073</c:v>
                      </c:pt>
                      <c:pt idx="539">
                        <c:v>99.399999999999636</c:v>
                      </c:pt>
                      <c:pt idx="540">
                        <c:v>89.5</c:v>
                      </c:pt>
                      <c:pt idx="541">
                        <c:v>68.149999999999636</c:v>
                      </c:pt>
                      <c:pt idx="542">
                        <c:v>160.64999999999964</c:v>
                      </c:pt>
                      <c:pt idx="543">
                        <c:v>116.55000000000109</c:v>
                      </c:pt>
                      <c:pt idx="544">
                        <c:v>106.29999999999927</c:v>
                      </c:pt>
                      <c:pt idx="545">
                        <c:v>92.299999999999272</c:v>
                      </c:pt>
                      <c:pt idx="546">
                        <c:v>174.35000000000036</c:v>
                      </c:pt>
                      <c:pt idx="547">
                        <c:v>200.10000000000036</c:v>
                      </c:pt>
                      <c:pt idx="548">
                        <c:v>143</c:v>
                      </c:pt>
                      <c:pt idx="549">
                        <c:v>157.64999999999964</c:v>
                      </c:pt>
                      <c:pt idx="550">
                        <c:v>180.65000000000146</c:v>
                      </c:pt>
                      <c:pt idx="551">
                        <c:v>276.19999999999891</c:v>
                      </c:pt>
                      <c:pt idx="552">
                        <c:v>207.5</c:v>
                      </c:pt>
                      <c:pt idx="553">
                        <c:v>123.25</c:v>
                      </c:pt>
                      <c:pt idx="554">
                        <c:v>429.85000000000036</c:v>
                      </c:pt>
                      <c:pt idx="555">
                        <c:v>211.89999999999964</c:v>
                      </c:pt>
                      <c:pt idx="556">
                        <c:v>126.85000000000036</c:v>
                      </c:pt>
                      <c:pt idx="557">
                        <c:v>108.5</c:v>
                      </c:pt>
                      <c:pt idx="558">
                        <c:v>98.650000000001455</c:v>
                      </c:pt>
                      <c:pt idx="559">
                        <c:v>108</c:v>
                      </c:pt>
                      <c:pt idx="560">
                        <c:v>218.35000000000036</c:v>
                      </c:pt>
                      <c:pt idx="561">
                        <c:v>202.95000000000073</c:v>
                      </c:pt>
                      <c:pt idx="562">
                        <c:v>75.799999999999272</c:v>
                      </c:pt>
                      <c:pt idx="563">
                        <c:v>192.75</c:v>
                      </c:pt>
                      <c:pt idx="564">
                        <c:v>131.79999999999927</c:v>
                      </c:pt>
                      <c:pt idx="565">
                        <c:v>118.85000000000036</c:v>
                      </c:pt>
                      <c:pt idx="566">
                        <c:v>105.85000000000036</c:v>
                      </c:pt>
                      <c:pt idx="567">
                        <c:v>88.549999999999272</c:v>
                      </c:pt>
                      <c:pt idx="568">
                        <c:v>113.75</c:v>
                      </c:pt>
                      <c:pt idx="569">
                        <c:v>104.94999999999891</c:v>
                      </c:pt>
                      <c:pt idx="570">
                        <c:v>145</c:v>
                      </c:pt>
                      <c:pt idx="571">
                        <c:v>94.899999999999636</c:v>
                      </c:pt>
                      <c:pt idx="572">
                        <c:v>184.70000000000073</c:v>
                      </c:pt>
                      <c:pt idx="573">
                        <c:v>195.30000000000109</c:v>
                      </c:pt>
                      <c:pt idx="574">
                        <c:v>116.20000000000073</c:v>
                      </c:pt>
                      <c:pt idx="575">
                        <c:v>101</c:v>
                      </c:pt>
                      <c:pt idx="576">
                        <c:v>167.39999999999964</c:v>
                      </c:pt>
                      <c:pt idx="577">
                        <c:v>122.89999999999964</c:v>
                      </c:pt>
                      <c:pt idx="578">
                        <c:v>87.700000000000728</c:v>
                      </c:pt>
                      <c:pt idx="579">
                        <c:v>88</c:v>
                      </c:pt>
                      <c:pt idx="580">
                        <c:v>61.400000000001455</c:v>
                      </c:pt>
                      <c:pt idx="581">
                        <c:v>107.79999999999927</c:v>
                      </c:pt>
                      <c:pt idx="582">
                        <c:v>48.5</c:v>
                      </c:pt>
                      <c:pt idx="583">
                        <c:v>56.350000000000364</c:v>
                      </c:pt>
                      <c:pt idx="584">
                        <c:v>190.95000000000073</c:v>
                      </c:pt>
                      <c:pt idx="585">
                        <c:v>242.64999999999964</c:v>
                      </c:pt>
                      <c:pt idx="586">
                        <c:v>107.55000000000109</c:v>
                      </c:pt>
                      <c:pt idx="587">
                        <c:v>125.45000000000073</c:v>
                      </c:pt>
                      <c:pt idx="588">
                        <c:v>77.850000000000364</c:v>
                      </c:pt>
                      <c:pt idx="589">
                        <c:v>112.45000000000073</c:v>
                      </c:pt>
                      <c:pt idx="590">
                        <c:v>84.899999999999636</c:v>
                      </c:pt>
                      <c:pt idx="591">
                        <c:v>102.04999999999927</c:v>
                      </c:pt>
                      <c:pt idx="592">
                        <c:v>50.349999999998545</c:v>
                      </c:pt>
                      <c:pt idx="593">
                        <c:v>75.199999999998909</c:v>
                      </c:pt>
                      <c:pt idx="594">
                        <c:v>241.45000000000073</c:v>
                      </c:pt>
                      <c:pt idx="595">
                        <c:v>96.200000000000728</c:v>
                      </c:pt>
                      <c:pt idx="596">
                        <c:v>100.75</c:v>
                      </c:pt>
                      <c:pt idx="597">
                        <c:v>129</c:v>
                      </c:pt>
                      <c:pt idx="598">
                        <c:v>124.80000000000109</c:v>
                      </c:pt>
                      <c:pt idx="599">
                        <c:v>97.850000000000364</c:v>
                      </c:pt>
                      <c:pt idx="600">
                        <c:v>149.75</c:v>
                      </c:pt>
                      <c:pt idx="601">
                        <c:v>209.95000000000073</c:v>
                      </c:pt>
                      <c:pt idx="602">
                        <c:v>133.5</c:v>
                      </c:pt>
                      <c:pt idx="603">
                        <c:v>197.29999999999927</c:v>
                      </c:pt>
                      <c:pt idx="604">
                        <c:v>239.35000000000036</c:v>
                      </c:pt>
                      <c:pt idx="605">
                        <c:v>118</c:v>
                      </c:pt>
                      <c:pt idx="606">
                        <c:v>222.79999999999927</c:v>
                      </c:pt>
                      <c:pt idx="607">
                        <c:v>131.85000000000036</c:v>
                      </c:pt>
                      <c:pt idx="608">
                        <c:v>221.45000000000073</c:v>
                      </c:pt>
                      <c:pt idx="609">
                        <c:v>118.54999999999927</c:v>
                      </c:pt>
                      <c:pt idx="610">
                        <c:v>235.04999999999927</c:v>
                      </c:pt>
                      <c:pt idx="611">
                        <c:v>164.30000000000109</c:v>
                      </c:pt>
                      <c:pt idx="612">
                        <c:v>167.95000000000073</c:v>
                      </c:pt>
                      <c:pt idx="613">
                        <c:v>119.64999999999964</c:v>
                      </c:pt>
                      <c:pt idx="614">
                        <c:v>106</c:v>
                      </c:pt>
                      <c:pt idx="615">
                        <c:v>138.14999999999964</c:v>
                      </c:pt>
                      <c:pt idx="616">
                        <c:v>209.05000000000109</c:v>
                      </c:pt>
                      <c:pt idx="617">
                        <c:v>233.14999999999964</c:v>
                      </c:pt>
                      <c:pt idx="618">
                        <c:v>327.35000000000036</c:v>
                      </c:pt>
                      <c:pt idx="619">
                        <c:v>98.950000000000728</c:v>
                      </c:pt>
                      <c:pt idx="620">
                        <c:v>148.75</c:v>
                      </c:pt>
                      <c:pt idx="621">
                        <c:v>213.45000000000073</c:v>
                      </c:pt>
                      <c:pt idx="622">
                        <c:v>187</c:v>
                      </c:pt>
                      <c:pt idx="623">
                        <c:v>156.54999999999927</c:v>
                      </c:pt>
                      <c:pt idx="624">
                        <c:v>119.60000000000036</c:v>
                      </c:pt>
                      <c:pt idx="625">
                        <c:v>116.80000000000109</c:v>
                      </c:pt>
                      <c:pt idx="626">
                        <c:v>84</c:v>
                      </c:pt>
                      <c:pt idx="627">
                        <c:v>142.04999999999927</c:v>
                      </c:pt>
                      <c:pt idx="628">
                        <c:v>61.600000000000364</c:v>
                      </c:pt>
                      <c:pt idx="629">
                        <c:v>116.85000000000036</c:v>
                      </c:pt>
                      <c:pt idx="630">
                        <c:v>155.85000000000036</c:v>
                      </c:pt>
                      <c:pt idx="631">
                        <c:v>96.5</c:v>
                      </c:pt>
                      <c:pt idx="632">
                        <c:v>198</c:v>
                      </c:pt>
                      <c:pt idx="633">
                        <c:v>73.850000000000364</c:v>
                      </c:pt>
                      <c:pt idx="634">
                        <c:v>163.29999999999927</c:v>
                      </c:pt>
                      <c:pt idx="635">
                        <c:v>700.89999999999964</c:v>
                      </c:pt>
                      <c:pt idx="636">
                        <c:v>241.39999999999964</c:v>
                      </c:pt>
                      <c:pt idx="637">
                        <c:v>102.39999999999964</c:v>
                      </c:pt>
                      <c:pt idx="638">
                        <c:v>154.05000000000109</c:v>
                      </c:pt>
                      <c:pt idx="639">
                        <c:v>144.19999999999891</c:v>
                      </c:pt>
                      <c:pt idx="640">
                        <c:v>80.649999999999636</c:v>
                      </c:pt>
                      <c:pt idx="641">
                        <c:v>134.5</c:v>
                      </c:pt>
                      <c:pt idx="642">
                        <c:v>297.29999999999927</c:v>
                      </c:pt>
                      <c:pt idx="643">
                        <c:v>105.70000000000073</c:v>
                      </c:pt>
                      <c:pt idx="644">
                        <c:v>228.95000000000073</c:v>
                      </c:pt>
                      <c:pt idx="645">
                        <c:v>114</c:v>
                      </c:pt>
                      <c:pt idx="646">
                        <c:v>249.5</c:v>
                      </c:pt>
                      <c:pt idx="647">
                        <c:v>98.950000000000728</c:v>
                      </c:pt>
                      <c:pt idx="648">
                        <c:v>199.14999999999964</c:v>
                      </c:pt>
                      <c:pt idx="649">
                        <c:v>140.80000000000109</c:v>
                      </c:pt>
                      <c:pt idx="650">
                        <c:v>123.45000000000073</c:v>
                      </c:pt>
                      <c:pt idx="651">
                        <c:v>64.799999999999272</c:v>
                      </c:pt>
                      <c:pt idx="652">
                        <c:v>161</c:v>
                      </c:pt>
                      <c:pt idx="653">
                        <c:v>144.60000000000036</c:v>
                      </c:pt>
                      <c:pt idx="654">
                        <c:v>110.75</c:v>
                      </c:pt>
                      <c:pt idx="655">
                        <c:v>109.39999999999964</c:v>
                      </c:pt>
                      <c:pt idx="656">
                        <c:v>131.75</c:v>
                      </c:pt>
                      <c:pt idx="657">
                        <c:v>137.39999999999964</c:v>
                      </c:pt>
                      <c:pt idx="658">
                        <c:v>60.950000000000728</c:v>
                      </c:pt>
                      <c:pt idx="659">
                        <c:v>186.85000000000036</c:v>
                      </c:pt>
                      <c:pt idx="660">
                        <c:v>92.350000000000364</c:v>
                      </c:pt>
                      <c:pt idx="661">
                        <c:v>89.149999999999636</c:v>
                      </c:pt>
                      <c:pt idx="662">
                        <c:v>66.899999999999636</c:v>
                      </c:pt>
                      <c:pt idx="663">
                        <c:v>76.649999999999636</c:v>
                      </c:pt>
                      <c:pt idx="664">
                        <c:v>95.75</c:v>
                      </c:pt>
                      <c:pt idx="665">
                        <c:v>164.79999999999927</c:v>
                      </c:pt>
                      <c:pt idx="666">
                        <c:v>85.700000000000728</c:v>
                      </c:pt>
                      <c:pt idx="667">
                        <c:v>135.64999999999964</c:v>
                      </c:pt>
                      <c:pt idx="668">
                        <c:v>102.35000000000036</c:v>
                      </c:pt>
                      <c:pt idx="669">
                        <c:v>110.10000000000036</c:v>
                      </c:pt>
                      <c:pt idx="670">
                        <c:v>98.949999999998909</c:v>
                      </c:pt>
                      <c:pt idx="671">
                        <c:v>95.649999999999636</c:v>
                      </c:pt>
                      <c:pt idx="672">
                        <c:v>67.850000000000364</c:v>
                      </c:pt>
                      <c:pt idx="673">
                        <c:v>86.850000000000364</c:v>
                      </c:pt>
                      <c:pt idx="674">
                        <c:v>93.350000000000364</c:v>
                      </c:pt>
                      <c:pt idx="675">
                        <c:v>67.849999999998545</c:v>
                      </c:pt>
                      <c:pt idx="676">
                        <c:v>93.299999999999272</c:v>
                      </c:pt>
                      <c:pt idx="677">
                        <c:v>189.39999999999964</c:v>
                      </c:pt>
                      <c:pt idx="678">
                        <c:v>119.95000000000073</c:v>
                      </c:pt>
                      <c:pt idx="679">
                        <c:v>52.050000000001091</c:v>
                      </c:pt>
                      <c:pt idx="680">
                        <c:v>61.649999999999636</c:v>
                      </c:pt>
                      <c:pt idx="681">
                        <c:v>123.89999999999964</c:v>
                      </c:pt>
                      <c:pt idx="682">
                        <c:v>85.800000000001091</c:v>
                      </c:pt>
                      <c:pt idx="683">
                        <c:v>105.85000000000036</c:v>
                      </c:pt>
                      <c:pt idx="684">
                        <c:v>120.79999999999927</c:v>
                      </c:pt>
                      <c:pt idx="685">
                        <c:v>89.149999999999636</c:v>
                      </c:pt>
                      <c:pt idx="686">
                        <c:v>151</c:v>
                      </c:pt>
                      <c:pt idx="687">
                        <c:v>156.5</c:v>
                      </c:pt>
                      <c:pt idx="688">
                        <c:v>91.75</c:v>
                      </c:pt>
                      <c:pt idx="689">
                        <c:v>81.600000000000364</c:v>
                      </c:pt>
                      <c:pt idx="690">
                        <c:v>88.650000000001455</c:v>
                      </c:pt>
                      <c:pt idx="691">
                        <c:v>97.049999999999272</c:v>
                      </c:pt>
                      <c:pt idx="692">
                        <c:v>78.25</c:v>
                      </c:pt>
                      <c:pt idx="693">
                        <c:v>106</c:v>
                      </c:pt>
                      <c:pt idx="694">
                        <c:v>81.450000000000728</c:v>
                      </c:pt>
                      <c:pt idx="695">
                        <c:v>69.350000000000364</c:v>
                      </c:pt>
                      <c:pt idx="696">
                        <c:v>43.450000000000728</c:v>
                      </c:pt>
                      <c:pt idx="697">
                        <c:v>65.549999999999272</c:v>
                      </c:pt>
                      <c:pt idx="698">
                        <c:v>86.899999999999636</c:v>
                      </c:pt>
                      <c:pt idx="699">
                        <c:v>109.89999999999964</c:v>
                      </c:pt>
                      <c:pt idx="700">
                        <c:v>121</c:v>
                      </c:pt>
                      <c:pt idx="701">
                        <c:v>72</c:v>
                      </c:pt>
                      <c:pt idx="702">
                        <c:v>82.450000000000728</c:v>
                      </c:pt>
                      <c:pt idx="703">
                        <c:v>43.550000000001091</c:v>
                      </c:pt>
                      <c:pt idx="704">
                        <c:v>99</c:v>
                      </c:pt>
                      <c:pt idx="705">
                        <c:v>81.449999999998909</c:v>
                      </c:pt>
                      <c:pt idx="706">
                        <c:v>192.85000000000036</c:v>
                      </c:pt>
                      <c:pt idx="707">
                        <c:v>132.75</c:v>
                      </c:pt>
                      <c:pt idx="708">
                        <c:v>113.89999999999964</c:v>
                      </c:pt>
                      <c:pt idx="709">
                        <c:v>111.04999999999927</c:v>
                      </c:pt>
                      <c:pt idx="710">
                        <c:v>101.79999999999927</c:v>
                      </c:pt>
                      <c:pt idx="711">
                        <c:v>46.600000000000364</c:v>
                      </c:pt>
                      <c:pt idx="712">
                        <c:v>81.299999999999272</c:v>
                      </c:pt>
                      <c:pt idx="713">
                        <c:v>72.900000000001455</c:v>
                      </c:pt>
                      <c:pt idx="714">
                        <c:v>70.199999999998909</c:v>
                      </c:pt>
                      <c:pt idx="715">
                        <c:v>72.5</c:v>
                      </c:pt>
                      <c:pt idx="716">
                        <c:v>167.20000000000073</c:v>
                      </c:pt>
                      <c:pt idx="717">
                        <c:v>62.75</c:v>
                      </c:pt>
                      <c:pt idx="718">
                        <c:v>139.75</c:v>
                      </c:pt>
                      <c:pt idx="719">
                        <c:v>109.85000000000036</c:v>
                      </c:pt>
                      <c:pt idx="720">
                        <c:v>135.70000000000073</c:v>
                      </c:pt>
                      <c:pt idx="721">
                        <c:v>92.100000000000364</c:v>
                      </c:pt>
                      <c:pt idx="722">
                        <c:v>124.45000000000073</c:v>
                      </c:pt>
                      <c:pt idx="723">
                        <c:v>86.850000000000364</c:v>
                      </c:pt>
                      <c:pt idx="724">
                        <c:v>111.60000000000036</c:v>
                      </c:pt>
                      <c:pt idx="725">
                        <c:v>151</c:v>
                      </c:pt>
                      <c:pt idx="726">
                        <c:v>395.15000000000146</c:v>
                      </c:pt>
                      <c:pt idx="727">
                        <c:v>149</c:v>
                      </c:pt>
                      <c:pt idx="728">
                        <c:v>224.75</c:v>
                      </c:pt>
                      <c:pt idx="729">
                        <c:v>162</c:v>
                      </c:pt>
                      <c:pt idx="730">
                        <c:v>79.799999999999272</c:v>
                      </c:pt>
                      <c:pt idx="731">
                        <c:v>64.399999999999636</c:v>
                      </c:pt>
                      <c:pt idx="732">
                        <c:v>103.89999999999964</c:v>
                      </c:pt>
                      <c:pt idx="733">
                        <c:v>89.799999999999272</c:v>
                      </c:pt>
                      <c:pt idx="734">
                        <c:v>90</c:v>
                      </c:pt>
                      <c:pt idx="735">
                        <c:v>74.399999999999636</c:v>
                      </c:pt>
                      <c:pt idx="736">
                        <c:v>159.39999999999964</c:v>
                      </c:pt>
                      <c:pt idx="737">
                        <c:v>106.25</c:v>
                      </c:pt>
                      <c:pt idx="738">
                        <c:v>123.70000000000073</c:v>
                      </c:pt>
                      <c:pt idx="739">
                        <c:v>102.89999999999964</c:v>
                      </c:pt>
                      <c:pt idx="740">
                        <c:v>98</c:v>
                      </c:pt>
                      <c:pt idx="741">
                        <c:v>155.70000000000073</c:v>
                      </c:pt>
                      <c:pt idx="742">
                        <c:v>97.700000000000728</c:v>
                      </c:pt>
                      <c:pt idx="743">
                        <c:v>152.40000000000146</c:v>
                      </c:pt>
                      <c:pt idx="744">
                        <c:v>125.45000000000073</c:v>
                      </c:pt>
                      <c:pt idx="745">
                        <c:v>283.39999999999964</c:v>
                      </c:pt>
                      <c:pt idx="746">
                        <c:v>394.04999999999927</c:v>
                      </c:pt>
                      <c:pt idx="747">
                        <c:v>206.64999999999964</c:v>
                      </c:pt>
                      <c:pt idx="748">
                        <c:v>276.69999999999891</c:v>
                      </c:pt>
                      <c:pt idx="749">
                        <c:v>151.5</c:v>
                      </c:pt>
                      <c:pt idx="750">
                        <c:v>168.79999999999927</c:v>
                      </c:pt>
                      <c:pt idx="751">
                        <c:v>423.95000000000073</c:v>
                      </c:pt>
                      <c:pt idx="752">
                        <c:v>177.60000000000036</c:v>
                      </c:pt>
                      <c:pt idx="753">
                        <c:v>622.04999999999927</c:v>
                      </c:pt>
                      <c:pt idx="754">
                        <c:v>1830.75</c:v>
                      </c:pt>
                      <c:pt idx="755">
                        <c:v>515.14999999999964</c:v>
                      </c:pt>
                      <c:pt idx="756">
                        <c:v>506.5</c:v>
                      </c:pt>
                      <c:pt idx="757">
                        <c:v>690.85000000000036</c:v>
                      </c:pt>
                      <c:pt idx="758">
                        <c:v>714.55000000000018</c:v>
                      </c:pt>
                      <c:pt idx="759">
                        <c:v>724.5</c:v>
                      </c:pt>
                      <c:pt idx="760">
                        <c:v>638</c:v>
                      </c:pt>
                      <c:pt idx="761">
                        <c:v>482.30000000000018</c:v>
                      </c:pt>
                      <c:pt idx="762">
                        <c:v>742.14999999999964</c:v>
                      </c:pt>
                      <c:pt idx="763">
                        <c:v>456.54999999999927</c:v>
                      </c:pt>
                      <c:pt idx="764">
                        <c:v>519.25</c:v>
                      </c:pt>
                      <c:pt idx="765">
                        <c:v>391.35000000000036</c:v>
                      </c:pt>
                      <c:pt idx="766">
                        <c:v>358</c:v>
                      </c:pt>
                      <c:pt idx="767">
                        <c:v>388</c:v>
                      </c:pt>
                      <c:pt idx="768">
                        <c:v>285</c:v>
                      </c:pt>
                      <c:pt idx="769">
                        <c:v>520.95000000000073</c:v>
                      </c:pt>
                      <c:pt idx="770">
                        <c:v>458.95000000000073</c:v>
                      </c:pt>
                      <c:pt idx="771">
                        <c:v>220.60000000000036</c:v>
                      </c:pt>
                      <c:pt idx="772">
                        <c:v>203.60000000000036</c:v>
                      </c:pt>
                      <c:pt idx="773">
                        <c:v>435.64999999999964</c:v>
                      </c:pt>
                      <c:pt idx="774">
                        <c:v>253.85000000000036</c:v>
                      </c:pt>
                      <c:pt idx="775">
                        <c:v>245</c:v>
                      </c:pt>
                      <c:pt idx="776">
                        <c:v>169.75</c:v>
                      </c:pt>
                      <c:pt idx="777">
                        <c:v>157.5</c:v>
                      </c:pt>
                      <c:pt idx="778">
                        <c:v>286.64999999999964</c:v>
                      </c:pt>
                      <c:pt idx="779">
                        <c:v>169.34999999999854</c:v>
                      </c:pt>
                      <c:pt idx="780">
                        <c:v>145</c:v>
                      </c:pt>
                      <c:pt idx="781">
                        <c:v>143.20000000000073</c:v>
                      </c:pt>
                      <c:pt idx="782">
                        <c:v>163.85000000000036</c:v>
                      </c:pt>
                      <c:pt idx="783">
                        <c:v>195.70000000000073</c:v>
                      </c:pt>
                      <c:pt idx="784">
                        <c:v>184.30000000000109</c:v>
                      </c:pt>
                      <c:pt idx="785">
                        <c:v>232.20000000000073</c:v>
                      </c:pt>
                      <c:pt idx="786">
                        <c:v>229.95000000000073</c:v>
                      </c:pt>
                      <c:pt idx="787">
                        <c:v>248</c:v>
                      </c:pt>
                      <c:pt idx="788">
                        <c:v>111.54999999999927</c:v>
                      </c:pt>
                      <c:pt idx="789">
                        <c:v>154</c:v>
                      </c:pt>
                      <c:pt idx="790">
                        <c:v>240.60000000000036</c:v>
                      </c:pt>
                      <c:pt idx="791">
                        <c:v>227.10000000000036</c:v>
                      </c:pt>
                      <c:pt idx="792">
                        <c:v>200.39999999999964</c:v>
                      </c:pt>
                      <c:pt idx="793">
                        <c:v>172.54999999999927</c:v>
                      </c:pt>
                      <c:pt idx="794">
                        <c:v>129</c:v>
                      </c:pt>
                      <c:pt idx="795">
                        <c:v>327.65000000000146</c:v>
                      </c:pt>
                      <c:pt idx="796">
                        <c:v>182.19999999999891</c:v>
                      </c:pt>
                      <c:pt idx="797">
                        <c:v>218.70000000000073</c:v>
                      </c:pt>
                      <c:pt idx="798">
                        <c:v>123.55000000000109</c:v>
                      </c:pt>
                      <c:pt idx="799">
                        <c:v>183.60000000000036</c:v>
                      </c:pt>
                      <c:pt idx="800">
                        <c:v>186.25</c:v>
                      </c:pt>
                      <c:pt idx="801">
                        <c:v>353.10000000000036</c:v>
                      </c:pt>
                      <c:pt idx="802">
                        <c:v>175.5</c:v>
                      </c:pt>
                      <c:pt idx="803">
                        <c:v>147.95000000000073</c:v>
                      </c:pt>
                      <c:pt idx="804">
                        <c:v>271.14999999999964</c:v>
                      </c:pt>
                      <c:pt idx="805">
                        <c:v>207.89999999999964</c:v>
                      </c:pt>
                      <c:pt idx="806">
                        <c:v>156.54999999999927</c:v>
                      </c:pt>
                      <c:pt idx="807">
                        <c:v>177.70000000000073</c:v>
                      </c:pt>
                      <c:pt idx="808">
                        <c:v>144</c:v>
                      </c:pt>
                      <c:pt idx="809">
                        <c:v>205.70000000000073</c:v>
                      </c:pt>
                      <c:pt idx="810">
                        <c:v>288.75</c:v>
                      </c:pt>
                      <c:pt idx="811">
                        <c:v>116.29999999999927</c:v>
                      </c:pt>
                      <c:pt idx="812">
                        <c:v>222.70000000000073</c:v>
                      </c:pt>
                      <c:pt idx="813">
                        <c:v>400.19999999999891</c:v>
                      </c:pt>
                      <c:pt idx="814">
                        <c:v>222.70000000000073</c:v>
                      </c:pt>
                      <c:pt idx="815">
                        <c:v>340.80000000000109</c:v>
                      </c:pt>
                      <c:pt idx="816">
                        <c:v>178.90000000000146</c:v>
                      </c:pt>
                      <c:pt idx="817">
                        <c:v>278.89999999999964</c:v>
                      </c:pt>
                      <c:pt idx="818">
                        <c:v>201</c:v>
                      </c:pt>
                      <c:pt idx="819">
                        <c:v>138.75</c:v>
                      </c:pt>
                      <c:pt idx="820">
                        <c:v>197.89999999999964</c:v>
                      </c:pt>
                      <c:pt idx="821">
                        <c:v>261.85000000000036</c:v>
                      </c:pt>
                      <c:pt idx="822">
                        <c:v>181.75</c:v>
                      </c:pt>
                      <c:pt idx="823">
                        <c:v>113.45000000000073</c:v>
                      </c:pt>
                      <c:pt idx="824">
                        <c:v>126</c:v>
                      </c:pt>
                      <c:pt idx="825">
                        <c:v>158.69999999999891</c:v>
                      </c:pt>
                      <c:pt idx="826">
                        <c:v>186.44999999999891</c:v>
                      </c:pt>
                      <c:pt idx="827">
                        <c:v>141.64999999999964</c:v>
                      </c:pt>
                      <c:pt idx="828">
                        <c:v>72.700000000000728</c:v>
                      </c:pt>
                      <c:pt idx="829">
                        <c:v>123.95000000000073</c:v>
                      </c:pt>
                      <c:pt idx="830">
                        <c:v>127</c:v>
                      </c:pt>
                      <c:pt idx="831">
                        <c:v>153.70000000000073</c:v>
                      </c:pt>
                      <c:pt idx="832">
                        <c:v>132.15000000000146</c:v>
                      </c:pt>
                      <c:pt idx="833">
                        <c:v>108.54999999999927</c:v>
                      </c:pt>
                      <c:pt idx="834">
                        <c:v>130.35000000000036</c:v>
                      </c:pt>
                      <c:pt idx="835">
                        <c:v>210.95000000000073</c:v>
                      </c:pt>
                      <c:pt idx="836">
                        <c:v>232</c:v>
                      </c:pt>
                      <c:pt idx="837">
                        <c:v>157.10000000000036</c:v>
                      </c:pt>
                      <c:pt idx="838">
                        <c:v>199.95000000000073</c:v>
                      </c:pt>
                      <c:pt idx="839">
                        <c:v>101.64999999999964</c:v>
                      </c:pt>
                      <c:pt idx="840">
                        <c:v>87.799999999999272</c:v>
                      </c:pt>
                      <c:pt idx="841">
                        <c:v>398</c:v>
                      </c:pt>
                      <c:pt idx="842">
                        <c:v>130.70000000000073</c:v>
                      </c:pt>
                      <c:pt idx="843">
                        <c:v>136.95000000000073</c:v>
                      </c:pt>
                      <c:pt idx="844">
                        <c:v>154.89999999999964</c:v>
                      </c:pt>
                      <c:pt idx="845">
                        <c:v>194.45000000000073</c:v>
                      </c:pt>
                      <c:pt idx="846">
                        <c:v>173.39999999999964</c:v>
                      </c:pt>
                      <c:pt idx="847">
                        <c:v>212.75</c:v>
                      </c:pt>
                      <c:pt idx="848">
                        <c:v>125</c:v>
                      </c:pt>
                      <c:pt idx="849">
                        <c:v>145.60000000000036</c:v>
                      </c:pt>
                      <c:pt idx="850">
                        <c:v>201.89999999999964</c:v>
                      </c:pt>
                      <c:pt idx="851">
                        <c:v>162.69999999999891</c:v>
                      </c:pt>
                      <c:pt idx="852">
                        <c:v>157.14999999999964</c:v>
                      </c:pt>
                      <c:pt idx="853">
                        <c:v>108</c:v>
                      </c:pt>
                      <c:pt idx="854">
                        <c:v>92.700000000000728</c:v>
                      </c:pt>
                      <c:pt idx="855">
                        <c:v>74.350000000000364</c:v>
                      </c:pt>
                      <c:pt idx="856">
                        <c:v>106.85000000000036</c:v>
                      </c:pt>
                      <c:pt idx="857">
                        <c:v>99.850000000000364</c:v>
                      </c:pt>
                      <c:pt idx="858">
                        <c:v>286.70000000000073</c:v>
                      </c:pt>
                      <c:pt idx="859">
                        <c:v>126.64999999999964</c:v>
                      </c:pt>
                      <c:pt idx="860">
                        <c:v>155.65000000000146</c:v>
                      </c:pt>
                      <c:pt idx="861">
                        <c:v>62</c:v>
                      </c:pt>
                      <c:pt idx="862">
                        <c:v>100</c:v>
                      </c:pt>
                      <c:pt idx="863">
                        <c:v>69.25</c:v>
                      </c:pt>
                      <c:pt idx="864">
                        <c:v>106.60000000000036</c:v>
                      </c:pt>
                      <c:pt idx="865">
                        <c:v>102.90000000000146</c:v>
                      </c:pt>
                      <c:pt idx="866">
                        <c:v>101.5</c:v>
                      </c:pt>
                      <c:pt idx="867">
                        <c:v>61.100000000000364</c:v>
                      </c:pt>
                      <c:pt idx="868">
                        <c:v>96</c:v>
                      </c:pt>
                      <c:pt idx="869">
                        <c:v>443.95000000000073</c:v>
                      </c:pt>
                      <c:pt idx="870">
                        <c:v>216.70000000000073</c:v>
                      </c:pt>
                      <c:pt idx="871">
                        <c:v>130.60000000000036</c:v>
                      </c:pt>
                      <c:pt idx="872">
                        <c:v>83.700000000000728</c:v>
                      </c:pt>
                      <c:pt idx="873">
                        <c:v>163.5</c:v>
                      </c:pt>
                      <c:pt idx="874">
                        <c:v>127.25</c:v>
                      </c:pt>
                      <c:pt idx="875">
                        <c:v>146.25</c:v>
                      </c:pt>
                      <c:pt idx="876">
                        <c:v>122</c:v>
                      </c:pt>
                      <c:pt idx="877">
                        <c:v>136.64999999999964</c:v>
                      </c:pt>
                      <c:pt idx="878">
                        <c:v>72.149999999999636</c:v>
                      </c:pt>
                      <c:pt idx="879">
                        <c:v>173.95000000000073</c:v>
                      </c:pt>
                      <c:pt idx="880">
                        <c:v>90.350000000000364</c:v>
                      </c:pt>
                      <c:pt idx="881">
                        <c:v>115.85000000000036</c:v>
                      </c:pt>
                      <c:pt idx="882">
                        <c:v>94.950000000000728</c:v>
                      </c:pt>
                      <c:pt idx="883">
                        <c:v>143.5</c:v>
                      </c:pt>
                      <c:pt idx="884">
                        <c:v>301.54999999999927</c:v>
                      </c:pt>
                      <c:pt idx="885">
                        <c:v>188.85000000000036</c:v>
                      </c:pt>
                      <c:pt idx="886">
                        <c:v>216.70000000000073</c:v>
                      </c:pt>
                      <c:pt idx="887">
                        <c:v>220</c:v>
                      </c:pt>
                      <c:pt idx="888">
                        <c:v>220.10000000000036</c:v>
                      </c:pt>
                      <c:pt idx="889">
                        <c:v>159</c:v>
                      </c:pt>
                      <c:pt idx="890">
                        <c:v>112</c:v>
                      </c:pt>
                      <c:pt idx="891">
                        <c:v>99.799999999999272</c:v>
                      </c:pt>
                      <c:pt idx="892">
                        <c:v>102.64999999999964</c:v>
                      </c:pt>
                      <c:pt idx="893">
                        <c:v>137.75</c:v>
                      </c:pt>
                      <c:pt idx="894">
                        <c:v>117.5</c:v>
                      </c:pt>
                      <c:pt idx="895">
                        <c:v>140.70000000000073</c:v>
                      </c:pt>
                      <c:pt idx="896">
                        <c:v>119.5</c:v>
                      </c:pt>
                      <c:pt idx="897">
                        <c:v>134.15000000000146</c:v>
                      </c:pt>
                      <c:pt idx="898">
                        <c:v>146.79999999999927</c:v>
                      </c:pt>
                      <c:pt idx="899">
                        <c:v>104.39999999999964</c:v>
                      </c:pt>
                      <c:pt idx="900">
                        <c:v>185.85000000000036</c:v>
                      </c:pt>
                      <c:pt idx="901">
                        <c:v>336.14999999999964</c:v>
                      </c:pt>
                      <c:pt idx="902">
                        <c:v>124.75</c:v>
                      </c:pt>
                      <c:pt idx="903">
                        <c:v>80.399999999999636</c:v>
                      </c:pt>
                      <c:pt idx="904">
                        <c:v>113.95000000000073</c:v>
                      </c:pt>
                      <c:pt idx="905">
                        <c:v>250.04999999999927</c:v>
                      </c:pt>
                      <c:pt idx="906">
                        <c:v>107.39999999999964</c:v>
                      </c:pt>
                      <c:pt idx="907">
                        <c:v>72.100000000000364</c:v>
                      </c:pt>
                      <c:pt idx="908">
                        <c:v>238.35000000000036</c:v>
                      </c:pt>
                      <c:pt idx="909">
                        <c:v>170.70000000000073</c:v>
                      </c:pt>
                      <c:pt idx="910">
                        <c:v>242.5</c:v>
                      </c:pt>
                      <c:pt idx="911">
                        <c:v>144.60000000000036</c:v>
                      </c:pt>
                      <c:pt idx="912">
                        <c:v>231.25</c:v>
                      </c:pt>
                      <c:pt idx="913">
                        <c:v>174.85000000000036</c:v>
                      </c:pt>
                      <c:pt idx="914">
                        <c:v>112.79999999999927</c:v>
                      </c:pt>
                      <c:pt idx="915">
                        <c:v>201.04999999999927</c:v>
                      </c:pt>
                      <c:pt idx="916">
                        <c:v>124.54999999999927</c:v>
                      </c:pt>
                      <c:pt idx="917">
                        <c:v>143.29999999999927</c:v>
                      </c:pt>
                      <c:pt idx="918">
                        <c:v>108.05000000000109</c:v>
                      </c:pt>
                      <c:pt idx="919">
                        <c:v>184.94999999999891</c:v>
                      </c:pt>
                      <c:pt idx="920">
                        <c:v>197</c:v>
                      </c:pt>
                      <c:pt idx="921">
                        <c:v>110.85000000000036</c:v>
                      </c:pt>
                      <c:pt idx="922">
                        <c:v>153.29999999999927</c:v>
                      </c:pt>
                      <c:pt idx="923">
                        <c:v>48</c:v>
                      </c:pt>
                      <c:pt idx="924">
                        <c:v>105.79999999999927</c:v>
                      </c:pt>
                      <c:pt idx="925">
                        <c:v>132.79999999999927</c:v>
                      </c:pt>
                      <c:pt idx="926">
                        <c:v>223.25</c:v>
                      </c:pt>
                      <c:pt idx="927">
                        <c:v>165</c:v>
                      </c:pt>
                      <c:pt idx="928">
                        <c:v>153.39999999999964</c:v>
                      </c:pt>
                      <c:pt idx="929">
                        <c:v>116.80000000000109</c:v>
                      </c:pt>
                      <c:pt idx="930">
                        <c:v>293.5</c:v>
                      </c:pt>
                      <c:pt idx="931">
                        <c:v>212.29999999999927</c:v>
                      </c:pt>
                      <c:pt idx="932">
                        <c:v>128</c:v>
                      </c:pt>
                      <c:pt idx="933">
                        <c:v>175.5</c:v>
                      </c:pt>
                      <c:pt idx="934">
                        <c:v>159.04999999999927</c:v>
                      </c:pt>
                      <c:pt idx="935">
                        <c:v>75.350000000000364</c:v>
                      </c:pt>
                      <c:pt idx="936">
                        <c:v>124.25</c:v>
                      </c:pt>
                      <c:pt idx="937">
                        <c:v>132.29999999999927</c:v>
                      </c:pt>
                      <c:pt idx="938">
                        <c:v>116.95000000000073</c:v>
                      </c:pt>
                      <c:pt idx="939">
                        <c:v>131.85000000000036</c:v>
                      </c:pt>
                      <c:pt idx="940">
                        <c:v>119</c:v>
                      </c:pt>
                      <c:pt idx="941">
                        <c:v>184.54999999999927</c:v>
                      </c:pt>
                      <c:pt idx="942">
                        <c:v>122.95000000000073</c:v>
                      </c:pt>
                      <c:pt idx="943">
                        <c:v>148.59999999999854</c:v>
                      </c:pt>
                      <c:pt idx="944">
                        <c:v>92.300000000001091</c:v>
                      </c:pt>
                      <c:pt idx="945">
                        <c:v>107.85000000000036</c:v>
                      </c:pt>
                      <c:pt idx="946">
                        <c:v>118.10000000000036</c:v>
                      </c:pt>
                      <c:pt idx="947">
                        <c:v>629.20000000000073</c:v>
                      </c:pt>
                      <c:pt idx="948">
                        <c:v>285.64999999999964</c:v>
                      </c:pt>
                      <c:pt idx="949">
                        <c:v>179.5</c:v>
                      </c:pt>
                      <c:pt idx="950">
                        <c:v>143</c:v>
                      </c:pt>
                      <c:pt idx="951">
                        <c:v>101.5</c:v>
                      </c:pt>
                      <c:pt idx="952">
                        <c:v>97.450000000000728</c:v>
                      </c:pt>
                      <c:pt idx="953">
                        <c:v>114.09999999999854</c:v>
                      </c:pt>
                      <c:pt idx="954">
                        <c:v>95.949999999998909</c:v>
                      </c:pt>
                      <c:pt idx="955">
                        <c:v>76.900000000001455</c:v>
                      </c:pt>
                      <c:pt idx="956">
                        <c:v>209.40000000000146</c:v>
                      </c:pt>
                      <c:pt idx="957">
                        <c:v>150.75</c:v>
                      </c:pt>
                      <c:pt idx="958">
                        <c:v>174.44999999999891</c:v>
                      </c:pt>
                      <c:pt idx="959">
                        <c:v>108</c:v>
                      </c:pt>
                      <c:pt idx="960">
                        <c:v>130.29999999999927</c:v>
                      </c:pt>
                      <c:pt idx="961">
                        <c:v>97.699999999998909</c:v>
                      </c:pt>
                      <c:pt idx="962">
                        <c:v>169.54999999999927</c:v>
                      </c:pt>
                      <c:pt idx="963">
                        <c:v>184</c:v>
                      </c:pt>
                      <c:pt idx="964">
                        <c:v>139.14999999999964</c:v>
                      </c:pt>
                      <c:pt idx="965">
                        <c:v>248.44999999999891</c:v>
                      </c:pt>
                      <c:pt idx="966">
                        <c:v>208.95000000000073</c:v>
                      </c:pt>
                      <c:pt idx="967">
                        <c:v>222.04999999999927</c:v>
                      </c:pt>
                      <c:pt idx="968">
                        <c:v>146.35000000000036</c:v>
                      </c:pt>
                      <c:pt idx="969">
                        <c:v>257.15000000000146</c:v>
                      </c:pt>
                      <c:pt idx="970">
                        <c:v>269.89999999999964</c:v>
                      </c:pt>
                      <c:pt idx="971">
                        <c:v>264.14999999999964</c:v>
                      </c:pt>
                      <c:pt idx="972">
                        <c:v>274.89999999999964</c:v>
                      </c:pt>
                      <c:pt idx="973">
                        <c:v>190.60000000000036</c:v>
                      </c:pt>
                      <c:pt idx="974">
                        <c:v>317.39999999999964</c:v>
                      </c:pt>
                      <c:pt idx="975">
                        <c:v>702.40000000000146</c:v>
                      </c:pt>
                      <c:pt idx="976">
                        <c:v>287.25</c:v>
                      </c:pt>
                      <c:pt idx="977">
                        <c:v>292.89999999999964</c:v>
                      </c:pt>
                      <c:pt idx="978">
                        <c:v>207</c:v>
                      </c:pt>
                      <c:pt idx="979">
                        <c:v>142</c:v>
                      </c:pt>
                      <c:pt idx="980">
                        <c:v>136</c:v>
                      </c:pt>
                      <c:pt idx="981">
                        <c:v>203.60000000000036</c:v>
                      </c:pt>
                      <c:pt idx="982">
                        <c:v>186</c:v>
                      </c:pt>
                      <c:pt idx="983">
                        <c:v>126.95000000000073</c:v>
                      </c:pt>
                      <c:pt idx="984">
                        <c:v>164.95000000000073</c:v>
                      </c:pt>
                      <c:pt idx="985">
                        <c:v>117</c:v>
                      </c:pt>
                      <c:pt idx="986">
                        <c:v>183.89999999999964</c:v>
                      </c:pt>
                      <c:pt idx="987">
                        <c:v>158.80000000000109</c:v>
                      </c:pt>
                      <c:pt idx="988">
                        <c:v>190.19999999999891</c:v>
                      </c:pt>
                      <c:pt idx="989">
                        <c:v>244.95000000000073</c:v>
                      </c:pt>
                      <c:pt idx="990">
                        <c:v>363.10000000000036</c:v>
                      </c:pt>
                      <c:pt idx="991">
                        <c:v>208.45000000000073</c:v>
                      </c:pt>
                      <c:pt idx="992">
                        <c:v>809.5</c:v>
                      </c:pt>
                      <c:pt idx="993">
                        <c:v>130.54999999999927</c:v>
                      </c:pt>
                      <c:pt idx="994">
                        <c:v>428.30000000000109</c:v>
                      </c:pt>
                      <c:pt idx="995">
                        <c:v>180.95000000000073</c:v>
                      </c:pt>
                      <c:pt idx="996">
                        <c:v>213.54999999999927</c:v>
                      </c:pt>
                      <c:pt idx="997">
                        <c:v>283.45000000000073</c:v>
                      </c:pt>
                      <c:pt idx="998">
                        <c:v>242.89999999999964</c:v>
                      </c:pt>
                      <c:pt idx="999">
                        <c:v>236.25</c:v>
                      </c:pt>
                      <c:pt idx="1000">
                        <c:v>212.85000000000036</c:v>
                      </c:pt>
                      <c:pt idx="1001">
                        <c:v>226.60000000000036</c:v>
                      </c:pt>
                      <c:pt idx="1002">
                        <c:v>131.10000000000036</c:v>
                      </c:pt>
                      <c:pt idx="1003">
                        <c:v>413.45000000000073</c:v>
                      </c:pt>
                      <c:pt idx="1004">
                        <c:v>297.95000000000073</c:v>
                      </c:pt>
                      <c:pt idx="1005">
                        <c:v>167</c:v>
                      </c:pt>
                      <c:pt idx="1006">
                        <c:v>239.94999999999891</c:v>
                      </c:pt>
                      <c:pt idx="1007">
                        <c:v>393.75</c:v>
                      </c:pt>
                      <c:pt idx="1008">
                        <c:v>433.70000000000073</c:v>
                      </c:pt>
                      <c:pt idx="1009">
                        <c:v>179.89999999999964</c:v>
                      </c:pt>
                      <c:pt idx="1010">
                        <c:v>186.45000000000073</c:v>
                      </c:pt>
                      <c:pt idx="1011">
                        <c:v>227.70000000000073</c:v>
                      </c:pt>
                      <c:pt idx="1012">
                        <c:v>298.75</c:v>
                      </c:pt>
                      <c:pt idx="1013">
                        <c:v>174</c:v>
                      </c:pt>
                      <c:pt idx="1014">
                        <c:v>262</c:v>
                      </c:pt>
                      <c:pt idx="1015">
                        <c:v>155.29999999999927</c:v>
                      </c:pt>
                      <c:pt idx="1016">
                        <c:v>214.89999999999964</c:v>
                      </c:pt>
                      <c:pt idx="1017">
                        <c:v>409.85000000000036</c:v>
                      </c:pt>
                      <c:pt idx="1018">
                        <c:v>233</c:v>
                      </c:pt>
                      <c:pt idx="1019">
                        <c:v>249</c:v>
                      </c:pt>
                      <c:pt idx="1020">
                        <c:v>171.45000000000073</c:v>
                      </c:pt>
                      <c:pt idx="1021">
                        <c:v>157.45000000000073</c:v>
                      </c:pt>
                      <c:pt idx="1022">
                        <c:v>407.70000000000073</c:v>
                      </c:pt>
                      <c:pt idx="1023">
                        <c:v>258.89999999999964</c:v>
                      </c:pt>
                      <c:pt idx="1024">
                        <c:v>241.25</c:v>
                      </c:pt>
                      <c:pt idx="1025">
                        <c:v>151.10000000000036</c:v>
                      </c:pt>
                      <c:pt idx="1026">
                        <c:v>195.85000000000036</c:v>
                      </c:pt>
                      <c:pt idx="1027">
                        <c:v>309.95000000000073</c:v>
                      </c:pt>
                      <c:pt idx="1028">
                        <c:v>279</c:v>
                      </c:pt>
                      <c:pt idx="1029">
                        <c:v>205</c:v>
                      </c:pt>
                      <c:pt idx="1030">
                        <c:v>129.05000000000109</c:v>
                      </c:pt>
                      <c:pt idx="1031">
                        <c:v>182.75</c:v>
                      </c:pt>
                      <c:pt idx="1032">
                        <c:v>205.79999999999927</c:v>
                      </c:pt>
                      <c:pt idx="1033">
                        <c:v>222.70000000000073</c:v>
                      </c:pt>
                      <c:pt idx="1034">
                        <c:v>229.70000000000073</c:v>
                      </c:pt>
                      <c:pt idx="1035">
                        <c:v>282.89999999999964</c:v>
                      </c:pt>
                      <c:pt idx="1036">
                        <c:v>254.25</c:v>
                      </c:pt>
                      <c:pt idx="1037">
                        <c:v>148.80000000000109</c:v>
                      </c:pt>
                      <c:pt idx="1038">
                        <c:v>130.54999999999927</c:v>
                      </c:pt>
                      <c:pt idx="1039">
                        <c:v>104.89999999999964</c:v>
                      </c:pt>
                      <c:pt idx="1040">
                        <c:v>84.300000000001091</c:v>
                      </c:pt>
                      <c:pt idx="1041">
                        <c:v>154.5</c:v>
                      </c:pt>
                      <c:pt idx="1042">
                        <c:v>179.14999999999964</c:v>
                      </c:pt>
                      <c:pt idx="1043">
                        <c:v>135.95000000000073</c:v>
                      </c:pt>
                      <c:pt idx="1044">
                        <c:v>215.95000000000073</c:v>
                      </c:pt>
                      <c:pt idx="1045">
                        <c:v>102.79999999999927</c:v>
                      </c:pt>
                      <c:pt idx="1046">
                        <c:v>122.59999999999854</c:v>
                      </c:pt>
                      <c:pt idx="1047">
                        <c:v>173.20000000000073</c:v>
                      </c:pt>
                      <c:pt idx="1048">
                        <c:v>232.75</c:v>
                      </c:pt>
                      <c:pt idx="1049">
                        <c:v>108.89999999999964</c:v>
                      </c:pt>
                      <c:pt idx="1050">
                        <c:v>139.39999999999964</c:v>
                      </c:pt>
                      <c:pt idx="1051">
                        <c:v>126.79999999999927</c:v>
                      </c:pt>
                      <c:pt idx="1052">
                        <c:v>91.199999999998909</c:v>
                      </c:pt>
                      <c:pt idx="1053">
                        <c:v>80</c:v>
                      </c:pt>
                      <c:pt idx="1054">
                        <c:v>189.60000000000036</c:v>
                      </c:pt>
                      <c:pt idx="1055">
                        <c:v>113.89999999999964</c:v>
                      </c:pt>
                      <c:pt idx="1056">
                        <c:v>130.20000000000073</c:v>
                      </c:pt>
                      <c:pt idx="1057">
                        <c:v>84.25</c:v>
                      </c:pt>
                      <c:pt idx="1058">
                        <c:v>102</c:v>
                      </c:pt>
                      <c:pt idx="1059">
                        <c:v>101.95000000000073</c:v>
                      </c:pt>
                      <c:pt idx="1060">
                        <c:v>88.899999999999636</c:v>
                      </c:pt>
                      <c:pt idx="1061">
                        <c:v>220.60000000000036</c:v>
                      </c:pt>
                      <c:pt idx="1062">
                        <c:v>110.84999999999854</c:v>
                      </c:pt>
                      <c:pt idx="1063">
                        <c:v>95.699999999998909</c:v>
                      </c:pt>
                      <c:pt idx="1064">
                        <c:v>217.45000000000073</c:v>
                      </c:pt>
                      <c:pt idx="1065">
                        <c:v>55.049999999999272</c:v>
                      </c:pt>
                      <c:pt idx="1066">
                        <c:v>118.85000000000036</c:v>
                      </c:pt>
                      <c:pt idx="1067">
                        <c:v>151.60000000000036</c:v>
                      </c:pt>
                      <c:pt idx="1068">
                        <c:v>308.89999999999964</c:v>
                      </c:pt>
                      <c:pt idx="1069">
                        <c:v>250.70000000000073</c:v>
                      </c:pt>
                      <c:pt idx="1070">
                        <c:v>125.25</c:v>
                      </c:pt>
                      <c:pt idx="1071">
                        <c:v>187.60000000000036</c:v>
                      </c:pt>
                      <c:pt idx="1072">
                        <c:v>132.29999999999927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FB1-47D2-83BB-922044241431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 Nifty'!$Z$15:$Z$1087</c15:sqref>
                        </c15:formulaRef>
                      </c:ext>
                    </c:extLst>
                    <c:numCache>
                      <c:formatCode>General</c:formatCode>
                      <c:ptCount val="1073"/>
                      <c:pt idx="0">
                        <c:v>24.649999999999636</c:v>
                      </c:pt>
                      <c:pt idx="1">
                        <c:v>8.9500000000007276</c:v>
                      </c:pt>
                      <c:pt idx="2">
                        <c:v>55.350000000000364</c:v>
                      </c:pt>
                      <c:pt idx="3">
                        <c:v>85.600000000000364</c:v>
                      </c:pt>
                      <c:pt idx="4">
                        <c:v>125.89999999999964</c:v>
                      </c:pt>
                      <c:pt idx="5">
                        <c:v>99.149999999999636</c:v>
                      </c:pt>
                      <c:pt idx="6">
                        <c:v>10.850000000000364</c:v>
                      </c:pt>
                      <c:pt idx="7">
                        <c:v>15.550000000001091</c:v>
                      </c:pt>
                      <c:pt idx="8">
                        <c:v>163.15000000000146</c:v>
                      </c:pt>
                      <c:pt idx="9">
                        <c:v>35.899999999999636</c:v>
                      </c:pt>
                      <c:pt idx="10">
                        <c:v>19.949999999998909</c:v>
                      </c:pt>
                      <c:pt idx="11">
                        <c:v>80.049999999999272</c:v>
                      </c:pt>
                      <c:pt idx="12">
                        <c:v>4.7000000000007276</c:v>
                      </c:pt>
                      <c:pt idx="13">
                        <c:v>28.400000000001455</c:v>
                      </c:pt>
                      <c:pt idx="14">
                        <c:v>47.449999999998909</c:v>
                      </c:pt>
                      <c:pt idx="15">
                        <c:v>43.049999999999272</c:v>
                      </c:pt>
                      <c:pt idx="16">
                        <c:v>36.649999999999636</c:v>
                      </c:pt>
                      <c:pt idx="17">
                        <c:v>14.649999999999636</c:v>
                      </c:pt>
                      <c:pt idx="18">
                        <c:v>12.350000000000364</c:v>
                      </c:pt>
                      <c:pt idx="19">
                        <c:v>53.049999999999272</c:v>
                      </c:pt>
                      <c:pt idx="20">
                        <c:v>84.850000000000364</c:v>
                      </c:pt>
                      <c:pt idx="21">
                        <c:v>54.299999999999272</c:v>
                      </c:pt>
                      <c:pt idx="22">
                        <c:v>50.649999999999636</c:v>
                      </c:pt>
                      <c:pt idx="23">
                        <c:v>47.25</c:v>
                      </c:pt>
                      <c:pt idx="24">
                        <c:v>62.799999999999272</c:v>
                      </c:pt>
                      <c:pt idx="25">
                        <c:v>14.950000000000728</c:v>
                      </c:pt>
                      <c:pt idx="26">
                        <c:v>22.700000000000728</c:v>
                      </c:pt>
                      <c:pt idx="27">
                        <c:v>84.649999999999636</c:v>
                      </c:pt>
                      <c:pt idx="28">
                        <c:v>42.25</c:v>
                      </c:pt>
                      <c:pt idx="29">
                        <c:v>15.799999999999272</c:v>
                      </c:pt>
                      <c:pt idx="30">
                        <c:v>62.200000000000728</c:v>
                      </c:pt>
                      <c:pt idx="31">
                        <c:v>9.75</c:v>
                      </c:pt>
                      <c:pt idx="32">
                        <c:v>5.8999999999996362</c:v>
                      </c:pt>
                      <c:pt idx="33">
                        <c:v>25.699999999998909</c:v>
                      </c:pt>
                      <c:pt idx="34">
                        <c:v>48.399999999999636</c:v>
                      </c:pt>
                      <c:pt idx="35">
                        <c:v>199.29999999999927</c:v>
                      </c:pt>
                      <c:pt idx="36">
                        <c:v>27</c:v>
                      </c:pt>
                      <c:pt idx="37">
                        <c:v>71.950000000000728</c:v>
                      </c:pt>
                      <c:pt idx="38">
                        <c:v>36.700000000000728</c:v>
                      </c:pt>
                      <c:pt idx="39">
                        <c:v>6.7999999999992724</c:v>
                      </c:pt>
                      <c:pt idx="40">
                        <c:v>18.300000000001091</c:v>
                      </c:pt>
                      <c:pt idx="41">
                        <c:v>13</c:v>
                      </c:pt>
                      <c:pt idx="42">
                        <c:v>71</c:v>
                      </c:pt>
                      <c:pt idx="43">
                        <c:v>38.950000000000728</c:v>
                      </c:pt>
                      <c:pt idx="44">
                        <c:v>7.25</c:v>
                      </c:pt>
                      <c:pt idx="45">
                        <c:v>55.849999999998545</c:v>
                      </c:pt>
                      <c:pt idx="46">
                        <c:v>41.799999999999272</c:v>
                      </c:pt>
                      <c:pt idx="47">
                        <c:v>35.149999999999636</c:v>
                      </c:pt>
                      <c:pt idx="48">
                        <c:v>36.449999999998909</c:v>
                      </c:pt>
                      <c:pt idx="49">
                        <c:v>76.25</c:v>
                      </c:pt>
                      <c:pt idx="50">
                        <c:v>31.600000000000364</c:v>
                      </c:pt>
                      <c:pt idx="51">
                        <c:v>3.5499999999992724</c:v>
                      </c:pt>
                      <c:pt idx="52">
                        <c:v>2.5</c:v>
                      </c:pt>
                      <c:pt idx="53">
                        <c:v>36.849999999998545</c:v>
                      </c:pt>
                      <c:pt idx="54">
                        <c:v>60.600000000000364</c:v>
                      </c:pt>
                      <c:pt idx="55">
                        <c:v>2.4500000000007276</c:v>
                      </c:pt>
                      <c:pt idx="56">
                        <c:v>1.2000000000007276</c:v>
                      </c:pt>
                      <c:pt idx="57">
                        <c:v>0.1499999999996362</c:v>
                      </c:pt>
                      <c:pt idx="58">
                        <c:v>78.299999999999272</c:v>
                      </c:pt>
                      <c:pt idx="59">
                        <c:v>23.649999999999636</c:v>
                      </c:pt>
                      <c:pt idx="60">
                        <c:v>35</c:v>
                      </c:pt>
                      <c:pt idx="61">
                        <c:v>44.949999999998909</c:v>
                      </c:pt>
                      <c:pt idx="62">
                        <c:v>107.5</c:v>
                      </c:pt>
                      <c:pt idx="63">
                        <c:v>73.5</c:v>
                      </c:pt>
                      <c:pt idx="64">
                        <c:v>63.550000000001091</c:v>
                      </c:pt>
                      <c:pt idx="65">
                        <c:v>23.899999999999636</c:v>
                      </c:pt>
                      <c:pt idx="66">
                        <c:v>12.950000000000728</c:v>
                      </c:pt>
                      <c:pt idx="67">
                        <c:v>38.299999999999272</c:v>
                      </c:pt>
                      <c:pt idx="68">
                        <c:v>26.700000000000728</c:v>
                      </c:pt>
                      <c:pt idx="69">
                        <c:v>43.75</c:v>
                      </c:pt>
                      <c:pt idx="70">
                        <c:v>17.150000000001455</c:v>
                      </c:pt>
                      <c:pt idx="71">
                        <c:v>46.75</c:v>
                      </c:pt>
                      <c:pt idx="72">
                        <c:v>29.049999999999272</c:v>
                      </c:pt>
                      <c:pt idx="73">
                        <c:v>74.100000000000364</c:v>
                      </c:pt>
                      <c:pt idx="74">
                        <c:v>44.799999999999272</c:v>
                      </c:pt>
                      <c:pt idx="75">
                        <c:v>3.25</c:v>
                      </c:pt>
                      <c:pt idx="76">
                        <c:v>43.200000000000728</c:v>
                      </c:pt>
                      <c:pt idx="77">
                        <c:v>79.200000000000728</c:v>
                      </c:pt>
                      <c:pt idx="78">
                        <c:v>15.600000000000364</c:v>
                      </c:pt>
                      <c:pt idx="79">
                        <c:v>30.75</c:v>
                      </c:pt>
                      <c:pt idx="80">
                        <c:v>71.699999999998909</c:v>
                      </c:pt>
                      <c:pt idx="81">
                        <c:v>46.299999999999272</c:v>
                      </c:pt>
                      <c:pt idx="82">
                        <c:v>20.350000000000364</c:v>
                      </c:pt>
                      <c:pt idx="83">
                        <c:v>49.449999999998909</c:v>
                      </c:pt>
                      <c:pt idx="84">
                        <c:v>153.04999999999927</c:v>
                      </c:pt>
                      <c:pt idx="85">
                        <c:v>76.399999999999636</c:v>
                      </c:pt>
                      <c:pt idx="86">
                        <c:v>64.050000000001091</c:v>
                      </c:pt>
                      <c:pt idx="87">
                        <c:v>27.649999999999636</c:v>
                      </c:pt>
                      <c:pt idx="88">
                        <c:v>21.850000000000364</c:v>
                      </c:pt>
                      <c:pt idx="89">
                        <c:v>18.900000000001455</c:v>
                      </c:pt>
                      <c:pt idx="90">
                        <c:v>41.899999999999636</c:v>
                      </c:pt>
                      <c:pt idx="91">
                        <c:v>46.399999999999636</c:v>
                      </c:pt>
                      <c:pt idx="92">
                        <c:v>18.5</c:v>
                      </c:pt>
                      <c:pt idx="93">
                        <c:v>32.649999999999636</c:v>
                      </c:pt>
                      <c:pt idx="94">
                        <c:v>25.100000000000364</c:v>
                      </c:pt>
                      <c:pt idx="95">
                        <c:v>24.149999999999636</c:v>
                      </c:pt>
                      <c:pt idx="96">
                        <c:v>40.399999999999636</c:v>
                      </c:pt>
                      <c:pt idx="97">
                        <c:v>40.450000000000728</c:v>
                      </c:pt>
                      <c:pt idx="98">
                        <c:v>31.899999999999636</c:v>
                      </c:pt>
                      <c:pt idx="99">
                        <c:v>11.25</c:v>
                      </c:pt>
                      <c:pt idx="100">
                        <c:v>26</c:v>
                      </c:pt>
                      <c:pt idx="101">
                        <c:v>99.75</c:v>
                      </c:pt>
                      <c:pt idx="102">
                        <c:v>14.350000000000364</c:v>
                      </c:pt>
                      <c:pt idx="103">
                        <c:v>6.4500000000007276</c:v>
                      </c:pt>
                      <c:pt idx="104">
                        <c:v>60.75</c:v>
                      </c:pt>
                      <c:pt idx="105">
                        <c:v>6.8999999999996362</c:v>
                      </c:pt>
                      <c:pt idx="106">
                        <c:v>26.850000000000364</c:v>
                      </c:pt>
                      <c:pt idx="107">
                        <c:v>11</c:v>
                      </c:pt>
                      <c:pt idx="108">
                        <c:v>89.299999999999272</c:v>
                      </c:pt>
                      <c:pt idx="109">
                        <c:v>20.25</c:v>
                      </c:pt>
                      <c:pt idx="110">
                        <c:v>117.25</c:v>
                      </c:pt>
                      <c:pt idx="111">
                        <c:v>21.75</c:v>
                      </c:pt>
                      <c:pt idx="112">
                        <c:v>26.950000000000728</c:v>
                      </c:pt>
                      <c:pt idx="113">
                        <c:v>57.600000000000364</c:v>
                      </c:pt>
                      <c:pt idx="114">
                        <c:v>8.6999999999989086</c:v>
                      </c:pt>
                      <c:pt idx="115">
                        <c:v>126</c:v>
                      </c:pt>
                      <c:pt idx="116">
                        <c:v>52.049999999999272</c:v>
                      </c:pt>
                      <c:pt idx="117">
                        <c:v>42.75</c:v>
                      </c:pt>
                      <c:pt idx="118">
                        <c:v>70.549999999999272</c:v>
                      </c:pt>
                      <c:pt idx="119">
                        <c:v>19.5</c:v>
                      </c:pt>
                      <c:pt idx="120">
                        <c:v>43.400000000001455</c:v>
                      </c:pt>
                      <c:pt idx="121">
                        <c:v>27.949999999998909</c:v>
                      </c:pt>
                      <c:pt idx="122">
                        <c:v>78.700000000000728</c:v>
                      </c:pt>
                      <c:pt idx="123">
                        <c:v>9.8500000000003638</c:v>
                      </c:pt>
                      <c:pt idx="124">
                        <c:v>31.700000000000728</c:v>
                      </c:pt>
                      <c:pt idx="125">
                        <c:v>63.25</c:v>
                      </c:pt>
                      <c:pt idx="126">
                        <c:v>39.050000000001091</c:v>
                      </c:pt>
                      <c:pt idx="127">
                        <c:v>58.200000000000728</c:v>
                      </c:pt>
                      <c:pt idx="128">
                        <c:v>94.850000000000364</c:v>
                      </c:pt>
                      <c:pt idx="129">
                        <c:v>28.099999999998545</c:v>
                      </c:pt>
                      <c:pt idx="130">
                        <c:v>71.950000000000728</c:v>
                      </c:pt>
                      <c:pt idx="131">
                        <c:v>46.899999999999636</c:v>
                      </c:pt>
                      <c:pt idx="132">
                        <c:v>10.549999999999272</c:v>
                      </c:pt>
                      <c:pt idx="133">
                        <c:v>13.200000000000728</c:v>
                      </c:pt>
                      <c:pt idx="134">
                        <c:v>81</c:v>
                      </c:pt>
                      <c:pt idx="135">
                        <c:v>10.450000000000728</c:v>
                      </c:pt>
                      <c:pt idx="136">
                        <c:v>13.149999999999636</c:v>
                      </c:pt>
                      <c:pt idx="137">
                        <c:v>10.450000000000728</c:v>
                      </c:pt>
                      <c:pt idx="138">
                        <c:v>6.8000000000010914</c:v>
                      </c:pt>
                      <c:pt idx="139">
                        <c:v>54.75</c:v>
                      </c:pt>
                      <c:pt idx="140">
                        <c:v>96.75</c:v>
                      </c:pt>
                      <c:pt idx="141">
                        <c:v>94.399999999999636</c:v>
                      </c:pt>
                      <c:pt idx="142">
                        <c:v>35.049999999999272</c:v>
                      </c:pt>
                      <c:pt idx="143">
                        <c:v>40.450000000000728</c:v>
                      </c:pt>
                      <c:pt idx="144">
                        <c:v>29.600000000000364</c:v>
                      </c:pt>
                      <c:pt idx="145">
                        <c:v>68.850000000000364</c:v>
                      </c:pt>
                      <c:pt idx="146">
                        <c:v>89.600000000000364</c:v>
                      </c:pt>
                      <c:pt idx="147">
                        <c:v>27.200000000000728</c:v>
                      </c:pt>
                      <c:pt idx="148">
                        <c:v>66.100000000000364</c:v>
                      </c:pt>
                      <c:pt idx="149">
                        <c:v>38.049999999999272</c:v>
                      </c:pt>
                      <c:pt idx="150">
                        <c:v>119.79999999999927</c:v>
                      </c:pt>
                      <c:pt idx="151">
                        <c:v>38.449999999998909</c:v>
                      </c:pt>
                      <c:pt idx="152">
                        <c:v>100.85000000000036</c:v>
                      </c:pt>
                      <c:pt idx="153">
                        <c:v>1.7000000000007276</c:v>
                      </c:pt>
                      <c:pt idx="154">
                        <c:v>54.350000000000364</c:v>
                      </c:pt>
                      <c:pt idx="155">
                        <c:v>16.850000000000364</c:v>
                      </c:pt>
                      <c:pt idx="156">
                        <c:v>46.649999999999636</c:v>
                      </c:pt>
                      <c:pt idx="157">
                        <c:v>23.299999999999272</c:v>
                      </c:pt>
                      <c:pt idx="158">
                        <c:v>99.5</c:v>
                      </c:pt>
                      <c:pt idx="159">
                        <c:v>88.450000000000728</c:v>
                      </c:pt>
                      <c:pt idx="160">
                        <c:v>36.800000000001091</c:v>
                      </c:pt>
                      <c:pt idx="161">
                        <c:v>52</c:v>
                      </c:pt>
                      <c:pt idx="162">
                        <c:v>17.949999999998909</c:v>
                      </c:pt>
                      <c:pt idx="163">
                        <c:v>86.849999999998545</c:v>
                      </c:pt>
                      <c:pt idx="164">
                        <c:v>3.7000000000007276</c:v>
                      </c:pt>
                      <c:pt idx="165">
                        <c:v>12.799999999999272</c:v>
                      </c:pt>
                      <c:pt idx="166">
                        <c:v>6.9500000000007276</c:v>
                      </c:pt>
                      <c:pt idx="167">
                        <c:v>39.850000000000364</c:v>
                      </c:pt>
                      <c:pt idx="168">
                        <c:v>13.700000000000728</c:v>
                      </c:pt>
                      <c:pt idx="169">
                        <c:v>25.75</c:v>
                      </c:pt>
                      <c:pt idx="170">
                        <c:v>33.649999999999636</c:v>
                      </c:pt>
                      <c:pt idx="171">
                        <c:v>37.800000000001091</c:v>
                      </c:pt>
                      <c:pt idx="172">
                        <c:v>114.20000000000073</c:v>
                      </c:pt>
                      <c:pt idx="173">
                        <c:v>95.450000000000728</c:v>
                      </c:pt>
                      <c:pt idx="174">
                        <c:v>85.549999999999272</c:v>
                      </c:pt>
                      <c:pt idx="175">
                        <c:v>34.549999999999272</c:v>
                      </c:pt>
                      <c:pt idx="176">
                        <c:v>109.14999999999964</c:v>
                      </c:pt>
                      <c:pt idx="177">
                        <c:v>29.600000000000364</c:v>
                      </c:pt>
                      <c:pt idx="178">
                        <c:v>31.350000000000364</c:v>
                      </c:pt>
                      <c:pt idx="179">
                        <c:v>48.299999999999272</c:v>
                      </c:pt>
                      <c:pt idx="180">
                        <c:v>124.89999999999964</c:v>
                      </c:pt>
                      <c:pt idx="181">
                        <c:v>107.80000000000109</c:v>
                      </c:pt>
                      <c:pt idx="182">
                        <c:v>68.550000000001091</c:v>
                      </c:pt>
                      <c:pt idx="183">
                        <c:v>15.449999999998909</c:v>
                      </c:pt>
                      <c:pt idx="184">
                        <c:v>1.75</c:v>
                      </c:pt>
                      <c:pt idx="185">
                        <c:v>25.75</c:v>
                      </c:pt>
                      <c:pt idx="186">
                        <c:v>80.5</c:v>
                      </c:pt>
                      <c:pt idx="187">
                        <c:v>54.299999999999272</c:v>
                      </c:pt>
                      <c:pt idx="188">
                        <c:v>131.70000000000073</c:v>
                      </c:pt>
                      <c:pt idx="189">
                        <c:v>64.399999999999636</c:v>
                      </c:pt>
                      <c:pt idx="190">
                        <c:v>45.299999999999272</c:v>
                      </c:pt>
                      <c:pt idx="191">
                        <c:v>48.049999999999272</c:v>
                      </c:pt>
                      <c:pt idx="192">
                        <c:v>0.34999999999854481</c:v>
                      </c:pt>
                      <c:pt idx="193">
                        <c:v>120.95000000000073</c:v>
                      </c:pt>
                      <c:pt idx="194">
                        <c:v>4.5499999999992724</c:v>
                      </c:pt>
                      <c:pt idx="195">
                        <c:v>37.899999999999636</c:v>
                      </c:pt>
                      <c:pt idx="196">
                        <c:v>43.200000000000728</c:v>
                      </c:pt>
                      <c:pt idx="197">
                        <c:v>25.450000000000728</c:v>
                      </c:pt>
                      <c:pt idx="198">
                        <c:v>12.75</c:v>
                      </c:pt>
                      <c:pt idx="199">
                        <c:v>45.050000000001091</c:v>
                      </c:pt>
                      <c:pt idx="200">
                        <c:v>17.700000000000728</c:v>
                      </c:pt>
                      <c:pt idx="201">
                        <c:v>20</c:v>
                      </c:pt>
                      <c:pt idx="202">
                        <c:v>8.6000000000003638</c:v>
                      </c:pt>
                      <c:pt idx="203">
                        <c:v>25.850000000000364</c:v>
                      </c:pt>
                      <c:pt idx="204">
                        <c:v>110.64999999999964</c:v>
                      </c:pt>
                      <c:pt idx="205">
                        <c:v>122.35000000000036</c:v>
                      </c:pt>
                      <c:pt idx="206">
                        <c:v>33.149999999999636</c:v>
                      </c:pt>
                      <c:pt idx="207">
                        <c:v>69.400000000001455</c:v>
                      </c:pt>
                      <c:pt idx="208">
                        <c:v>36.100000000000364</c:v>
                      </c:pt>
                      <c:pt idx="209">
                        <c:v>31.049999999999272</c:v>
                      </c:pt>
                      <c:pt idx="210">
                        <c:v>57.350000000000364</c:v>
                      </c:pt>
                      <c:pt idx="211">
                        <c:v>16.149999999999636</c:v>
                      </c:pt>
                      <c:pt idx="212">
                        <c:v>9.5</c:v>
                      </c:pt>
                      <c:pt idx="213">
                        <c:v>32.850000000000364</c:v>
                      </c:pt>
                      <c:pt idx="214">
                        <c:v>36.700000000000728</c:v>
                      </c:pt>
                      <c:pt idx="215">
                        <c:v>76.800000000001091</c:v>
                      </c:pt>
                      <c:pt idx="216">
                        <c:v>43.75</c:v>
                      </c:pt>
                      <c:pt idx="217">
                        <c:v>20.5</c:v>
                      </c:pt>
                      <c:pt idx="218">
                        <c:v>19.850000000000364</c:v>
                      </c:pt>
                      <c:pt idx="219">
                        <c:v>149.5</c:v>
                      </c:pt>
                      <c:pt idx="220">
                        <c:v>95</c:v>
                      </c:pt>
                      <c:pt idx="221">
                        <c:v>62.700000000000728</c:v>
                      </c:pt>
                      <c:pt idx="222">
                        <c:v>8.9499999999989086</c:v>
                      </c:pt>
                      <c:pt idx="223">
                        <c:v>68.25</c:v>
                      </c:pt>
                      <c:pt idx="224">
                        <c:v>81.75</c:v>
                      </c:pt>
                      <c:pt idx="225">
                        <c:v>123.89999999999964</c:v>
                      </c:pt>
                      <c:pt idx="226">
                        <c:v>100.35000000000036</c:v>
                      </c:pt>
                      <c:pt idx="227">
                        <c:v>71.649999999999636</c:v>
                      </c:pt>
                      <c:pt idx="228">
                        <c:v>33.599999999998545</c:v>
                      </c:pt>
                      <c:pt idx="229">
                        <c:v>14.850000000000364</c:v>
                      </c:pt>
                      <c:pt idx="230">
                        <c:v>52.25</c:v>
                      </c:pt>
                      <c:pt idx="231">
                        <c:v>32.399999999999636</c:v>
                      </c:pt>
                      <c:pt idx="232">
                        <c:v>40.049999999999272</c:v>
                      </c:pt>
                      <c:pt idx="233">
                        <c:v>40.25</c:v>
                      </c:pt>
                      <c:pt idx="234">
                        <c:v>78.200000000000728</c:v>
                      </c:pt>
                      <c:pt idx="235">
                        <c:v>0.3999999999996362</c:v>
                      </c:pt>
                      <c:pt idx="236">
                        <c:v>25.299999999999272</c:v>
                      </c:pt>
                      <c:pt idx="237">
                        <c:v>71.199999999998909</c:v>
                      </c:pt>
                      <c:pt idx="238">
                        <c:v>67.350000000000364</c:v>
                      </c:pt>
                      <c:pt idx="239">
                        <c:v>55.799999999999272</c:v>
                      </c:pt>
                      <c:pt idx="240">
                        <c:v>66.699999999998909</c:v>
                      </c:pt>
                      <c:pt idx="241">
                        <c:v>25.550000000001091</c:v>
                      </c:pt>
                      <c:pt idx="242">
                        <c:v>1.1000000000003638</c:v>
                      </c:pt>
                      <c:pt idx="243">
                        <c:v>45.300000000001091</c:v>
                      </c:pt>
                      <c:pt idx="244">
                        <c:v>40.950000000000728</c:v>
                      </c:pt>
                      <c:pt idx="245">
                        <c:v>87.649999999999636</c:v>
                      </c:pt>
                      <c:pt idx="246">
                        <c:v>15.700000000000728</c:v>
                      </c:pt>
                      <c:pt idx="247">
                        <c:v>95.700000000000728</c:v>
                      </c:pt>
                      <c:pt idx="248">
                        <c:v>81.650000000001455</c:v>
                      </c:pt>
                      <c:pt idx="249">
                        <c:v>107.35000000000036</c:v>
                      </c:pt>
                      <c:pt idx="250">
                        <c:v>81.350000000000364</c:v>
                      </c:pt>
                      <c:pt idx="251">
                        <c:v>126.89999999999964</c:v>
                      </c:pt>
                      <c:pt idx="252">
                        <c:v>29.449999999998909</c:v>
                      </c:pt>
                      <c:pt idx="253">
                        <c:v>17.799999999999272</c:v>
                      </c:pt>
                      <c:pt idx="254">
                        <c:v>120.45000000000073</c:v>
                      </c:pt>
                      <c:pt idx="255">
                        <c:v>16.649999999999636</c:v>
                      </c:pt>
                      <c:pt idx="256">
                        <c:v>5.6000000000003638</c:v>
                      </c:pt>
                      <c:pt idx="257">
                        <c:v>84</c:v>
                      </c:pt>
                      <c:pt idx="258">
                        <c:v>81.299999999999272</c:v>
                      </c:pt>
                      <c:pt idx="259">
                        <c:v>33.850000000000364</c:v>
                      </c:pt>
                      <c:pt idx="260">
                        <c:v>71</c:v>
                      </c:pt>
                      <c:pt idx="261">
                        <c:v>111.60000000000036</c:v>
                      </c:pt>
                      <c:pt idx="262">
                        <c:v>174.45000000000073</c:v>
                      </c:pt>
                      <c:pt idx="263">
                        <c:v>77.25</c:v>
                      </c:pt>
                      <c:pt idx="264">
                        <c:v>90.149999999999636</c:v>
                      </c:pt>
                      <c:pt idx="265">
                        <c:v>43.899999999999636</c:v>
                      </c:pt>
                      <c:pt idx="266">
                        <c:v>135.04999999999927</c:v>
                      </c:pt>
                      <c:pt idx="267">
                        <c:v>63.799999999999272</c:v>
                      </c:pt>
                      <c:pt idx="268">
                        <c:v>31.649999999999636</c:v>
                      </c:pt>
                      <c:pt idx="269">
                        <c:v>47.300000000001091</c:v>
                      </c:pt>
                      <c:pt idx="270">
                        <c:v>66.100000000000364</c:v>
                      </c:pt>
                      <c:pt idx="271">
                        <c:v>3.1000000000003638</c:v>
                      </c:pt>
                      <c:pt idx="272">
                        <c:v>106.89999999999964</c:v>
                      </c:pt>
                      <c:pt idx="273">
                        <c:v>33</c:v>
                      </c:pt>
                      <c:pt idx="274">
                        <c:v>19</c:v>
                      </c:pt>
                      <c:pt idx="275">
                        <c:v>212.75</c:v>
                      </c:pt>
                      <c:pt idx="276">
                        <c:v>23.849999999998545</c:v>
                      </c:pt>
                      <c:pt idx="277">
                        <c:v>62.049999999999272</c:v>
                      </c:pt>
                      <c:pt idx="278">
                        <c:v>45.100000000000364</c:v>
                      </c:pt>
                      <c:pt idx="279">
                        <c:v>18.5</c:v>
                      </c:pt>
                      <c:pt idx="280">
                        <c:v>53.799999999999272</c:v>
                      </c:pt>
                      <c:pt idx="281">
                        <c:v>62.049999999999272</c:v>
                      </c:pt>
                      <c:pt idx="282">
                        <c:v>58.600000000000364</c:v>
                      </c:pt>
                      <c:pt idx="283">
                        <c:v>25.100000000000364</c:v>
                      </c:pt>
                      <c:pt idx="284">
                        <c:v>45.349999999998545</c:v>
                      </c:pt>
                      <c:pt idx="285">
                        <c:v>46.699999999998909</c:v>
                      </c:pt>
                      <c:pt idx="286">
                        <c:v>18.899999999999636</c:v>
                      </c:pt>
                      <c:pt idx="287">
                        <c:v>37.600000000000364</c:v>
                      </c:pt>
                      <c:pt idx="288">
                        <c:v>49.549999999999272</c:v>
                      </c:pt>
                      <c:pt idx="289">
                        <c:v>4.8999999999996362</c:v>
                      </c:pt>
                      <c:pt idx="290">
                        <c:v>52.800000000001091</c:v>
                      </c:pt>
                      <c:pt idx="291">
                        <c:v>131.79999999999927</c:v>
                      </c:pt>
                      <c:pt idx="292">
                        <c:v>64.150000000001455</c:v>
                      </c:pt>
                      <c:pt idx="293">
                        <c:v>5.6500000000014552</c:v>
                      </c:pt>
                      <c:pt idx="294">
                        <c:v>1.3999999999996362</c:v>
                      </c:pt>
                      <c:pt idx="295">
                        <c:v>18.799999999999272</c:v>
                      </c:pt>
                      <c:pt idx="296">
                        <c:v>87.950000000000728</c:v>
                      </c:pt>
                      <c:pt idx="297">
                        <c:v>27</c:v>
                      </c:pt>
                      <c:pt idx="298">
                        <c:v>52.800000000001091</c:v>
                      </c:pt>
                      <c:pt idx="299">
                        <c:v>25.25</c:v>
                      </c:pt>
                      <c:pt idx="300">
                        <c:v>102.30000000000109</c:v>
                      </c:pt>
                      <c:pt idx="301">
                        <c:v>28.600000000000364</c:v>
                      </c:pt>
                      <c:pt idx="302">
                        <c:v>133.19999999999891</c:v>
                      </c:pt>
                      <c:pt idx="303">
                        <c:v>4.6000000000003638</c:v>
                      </c:pt>
                      <c:pt idx="304">
                        <c:v>25.700000000000728</c:v>
                      </c:pt>
                      <c:pt idx="305">
                        <c:v>2.9000000000014552</c:v>
                      </c:pt>
                      <c:pt idx="306">
                        <c:v>32.950000000000728</c:v>
                      </c:pt>
                      <c:pt idx="307">
                        <c:v>33.25</c:v>
                      </c:pt>
                      <c:pt idx="308">
                        <c:v>13.100000000000364</c:v>
                      </c:pt>
                      <c:pt idx="309">
                        <c:v>97.100000000000364</c:v>
                      </c:pt>
                      <c:pt idx="310">
                        <c:v>132.25</c:v>
                      </c:pt>
                      <c:pt idx="311">
                        <c:v>96.550000000001091</c:v>
                      </c:pt>
                      <c:pt idx="312">
                        <c:v>25.149999999999636</c:v>
                      </c:pt>
                      <c:pt idx="313">
                        <c:v>32.950000000000728</c:v>
                      </c:pt>
                      <c:pt idx="314">
                        <c:v>146.25</c:v>
                      </c:pt>
                      <c:pt idx="315">
                        <c:v>17</c:v>
                      </c:pt>
                      <c:pt idx="316">
                        <c:v>48.300000000001091</c:v>
                      </c:pt>
                      <c:pt idx="317">
                        <c:v>31.299999999999272</c:v>
                      </c:pt>
                      <c:pt idx="318">
                        <c:v>104.54999999999927</c:v>
                      </c:pt>
                      <c:pt idx="319">
                        <c:v>127.79999999999927</c:v>
                      </c:pt>
                      <c:pt idx="320">
                        <c:v>5.8000000000010914</c:v>
                      </c:pt>
                      <c:pt idx="321">
                        <c:v>86.899999999999636</c:v>
                      </c:pt>
                      <c:pt idx="322">
                        <c:v>64.100000000000364</c:v>
                      </c:pt>
                      <c:pt idx="323">
                        <c:v>34.450000000000728</c:v>
                      </c:pt>
                      <c:pt idx="324">
                        <c:v>10.800000000001091</c:v>
                      </c:pt>
                      <c:pt idx="325">
                        <c:v>24.050000000001091</c:v>
                      </c:pt>
                      <c:pt idx="326">
                        <c:v>2.6499999999996362</c:v>
                      </c:pt>
                      <c:pt idx="327">
                        <c:v>29.600000000000364</c:v>
                      </c:pt>
                      <c:pt idx="328">
                        <c:v>77.049999999999272</c:v>
                      </c:pt>
                      <c:pt idx="329">
                        <c:v>15.300000000001091</c:v>
                      </c:pt>
                      <c:pt idx="330">
                        <c:v>111.85000000000036</c:v>
                      </c:pt>
                      <c:pt idx="331">
                        <c:v>14.050000000001091</c:v>
                      </c:pt>
                      <c:pt idx="332">
                        <c:v>49</c:v>
                      </c:pt>
                      <c:pt idx="333">
                        <c:v>44.950000000000728</c:v>
                      </c:pt>
                      <c:pt idx="334">
                        <c:v>4.0999999999985448</c:v>
                      </c:pt>
                      <c:pt idx="335">
                        <c:v>116.35000000000036</c:v>
                      </c:pt>
                      <c:pt idx="336">
                        <c:v>10.200000000000728</c:v>
                      </c:pt>
                      <c:pt idx="337">
                        <c:v>74.850000000000364</c:v>
                      </c:pt>
                      <c:pt idx="338">
                        <c:v>52.949999999998909</c:v>
                      </c:pt>
                      <c:pt idx="339">
                        <c:v>19.649999999999636</c:v>
                      </c:pt>
                      <c:pt idx="340">
                        <c:v>64.950000000000728</c:v>
                      </c:pt>
                      <c:pt idx="341">
                        <c:v>87.600000000000364</c:v>
                      </c:pt>
                      <c:pt idx="342">
                        <c:v>99.350000000000364</c:v>
                      </c:pt>
                      <c:pt idx="343">
                        <c:v>19.149999999999636</c:v>
                      </c:pt>
                      <c:pt idx="344">
                        <c:v>130.39999999999964</c:v>
                      </c:pt>
                      <c:pt idx="345">
                        <c:v>40.049999999999272</c:v>
                      </c:pt>
                      <c:pt idx="346">
                        <c:v>0.1000000000003638</c:v>
                      </c:pt>
                      <c:pt idx="347">
                        <c:v>91.149999999999636</c:v>
                      </c:pt>
                      <c:pt idx="348">
                        <c:v>50</c:v>
                      </c:pt>
                      <c:pt idx="349">
                        <c:v>31.399999999999636</c:v>
                      </c:pt>
                      <c:pt idx="350">
                        <c:v>69.550000000001091</c:v>
                      </c:pt>
                      <c:pt idx="351">
                        <c:v>84.149999999999636</c:v>
                      </c:pt>
                      <c:pt idx="352">
                        <c:v>52.649999999999636</c:v>
                      </c:pt>
                      <c:pt idx="353">
                        <c:v>28</c:v>
                      </c:pt>
                      <c:pt idx="354">
                        <c:v>44.600000000000364</c:v>
                      </c:pt>
                      <c:pt idx="355">
                        <c:v>150.95000000000073</c:v>
                      </c:pt>
                      <c:pt idx="356">
                        <c:v>38.5</c:v>
                      </c:pt>
                      <c:pt idx="357">
                        <c:v>41</c:v>
                      </c:pt>
                      <c:pt idx="358">
                        <c:v>31.149999999999636</c:v>
                      </c:pt>
                      <c:pt idx="359">
                        <c:v>30.399999999999636</c:v>
                      </c:pt>
                      <c:pt idx="360">
                        <c:v>124.60000000000036</c:v>
                      </c:pt>
                      <c:pt idx="361">
                        <c:v>51.649999999999636</c:v>
                      </c:pt>
                      <c:pt idx="362">
                        <c:v>30.799999999999272</c:v>
                      </c:pt>
                      <c:pt idx="363">
                        <c:v>58.25</c:v>
                      </c:pt>
                      <c:pt idx="364">
                        <c:v>37.050000000001091</c:v>
                      </c:pt>
                      <c:pt idx="365">
                        <c:v>2.0999999999985448</c:v>
                      </c:pt>
                      <c:pt idx="366">
                        <c:v>11.549999999999272</c:v>
                      </c:pt>
                      <c:pt idx="367">
                        <c:v>97</c:v>
                      </c:pt>
                      <c:pt idx="368">
                        <c:v>3.4500000000007276</c:v>
                      </c:pt>
                      <c:pt idx="369">
                        <c:v>96.550000000001091</c:v>
                      </c:pt>
                      <c:pt idx="370">
                        <c:v>96.899999999999636</c:v>
                      </c:pt>
                      <c:pt idx="371">
                        <c:v>13.399999999999636</c:v>
                      </c:pt>
                      <c:pt idx="372">
                        <c:v>35.450000000000728</c:v>
                      </c:pt>
                      <c:pt idx="373">
                        <c:v>10.350000000000364</c:v>
                      </c:pt>
                      <c:pt idx="374">
                        <c:v>141.29999999999927</c:v>
                      </c:pt>
                      <c:pt idx="375">
                        <c:v>56.350000000000364</c:v>
                      </c:pt>
                      <c:pt idx="376">
                        <c:v>11.399999999999636</c:v>
                      </c:pt>
                      <c:pt idx="377">
                        <c:v>7.8999999999996362</c:v>
                      </c:pt>
                      <c:pt idx="378">
                        <c:v>116.14999999999964</c:v>
                      </c:pt>
                      <c:pt idx="379">
                        <c:v>39.75</c:v>
                      </c:pt>
                      <c:pt idx="380">
                        <c:v>7.8500000000003638</c:v>
                      </c:pt>
                      <c:pt idx="381">
                        <c:v>5.8999999999996362</c:v>
                      </c:pt>
                      <c:pt idx="382">
                        <c:v>84.75</c:v>
                      </c:pt>
                      <c:pt idx="383">
                        <c:v>81.399999999999636</c:v>
                      </c:pt>
                      <c:pt idx="384">
                        <c:v>34.150000000001455</c:v>
                      </c:pt>
                      <c:pt idx="385">
                        <c:v>12.25</c:v>
                      </c:pt>
                      <c:pt idx="386">
                        <c:v>93.75</c:v>
                      </c:pt>
                      <c:pt idx="387">
                        <c:v>141.64999999999964</c:v>
                      </c:pt>
                      <c:pt idx="388">
                        <c:v>57.299999999999272</c:v>
                      </c:pt>
                      <c:pt idx="389">
                        <c:v>30.299999999999272</c:v>
                      </c:pt>
                      <c:pt idx="390">
                        <c:v>63.699999999998909</c:v>
                      </c:pt>
                      <c:pt idx="391">
                        <c:v>112.20000000000073</c:v>
                      </c:pt>
                      <c:pt idx="392">
                        <c:v>18.649999999999636</c:v>
                      </c:pt>
                      <c:pt idx="393">
                        <c:v>105.84999999999854</c:v>
                      </c:pt>
                      <c:pt idx="394">
                        <c:v>62.299999999999272</c:v>
                      </c:pt>
                      <c:pt idx="395">
                        <c:v>25.549999999999272</c:v>
                      </c:pt>
                      <c:pt idx="396">
                        <c:v>125.69999999999891</c:v>
                      </c:pt>
                      <c:pt idx="397">
                        <c:v>135.70000000000073</c:v>
                      </c:pt>
                      <c:pt idx="398">
                        <c:v>36.799999999999272</c:v>
                      </c:pt>
                      <c:pt idx="399">
                        <c:v>94.100000000000364</c:v>
                      </c:pt>
                      <c:pt idx="400">
                        <c:v>42.350000000000364</c:v>
                      </c:pt>
                      <c:pt idx="401">
                        <c:v>70.800000000001091</c:v>
                      </c:pt>
                      <c:pt idx="402">
                        <c:v>45</c:v>
                      </c:pt>
                      <c:pt idx="403">
                        <c:v>175.5</c:v>
                      </c:pt>
                      <c:pt idx="404">
                        <c:v>95.75</c:v>
                      </c:pt>
                      <c:pt idx="405">
                        <c:v>256.85000000000036</c:v>
                      </c:pt>
                      <c:pt idx="406">
                        <c:v>45.400000000001455</c:v>
                      </c:pt>
                      <c:pt idx="407">
                        <c:v>81.549999999999272</c:v>
                      </c:pt>
                      <c:pt idx="408">
                        <c:v>110.10000000000036</c:v>
                      </c:pt>
                      <c:pt idx="409">
                        <c:v>55.5</c:v>
                      </c:pt>
                      <c:pt idx="410">
                        <c:v>101.79999999999927</c:v>
                      </c:pt>
                      <c:pt idx="411">
                        <c:v>15.75</c:v>
                      </c:pt>
                      <c:pt idx="412">
                        <c:v>130.05000000000109</c:v>
                      </c:pt>
                      <c:pt idx="413">
                        <c:v>53.349999999998545</c:v>
                      </c:pt>
                      <c:pt idx="414">
                        <c:v>55.600000000000364</c:v>
                      </c:pt>
                      <c:pt idx="415">
                        <c:v>252.29999999999927</c:v>
                      </c:pt>
                      <c:pt idx="416">
                        <c:v>31.049999999999272</c:v>
                      </c:pt>
                      <c:pt idx="417">
                        <c:v>190.60000000000036</c:v>
                      </c:pt>
                      <c:pt idx="418">
                        <c:v>48.600000000000364</c:v>
                      </c:pt>
                      <c:pt idx="419">
                        <c:v>218.54999999999927</c:v>
                      </c:pt>
                      <c:pt idx="420">
                        <c:v>7.0499999999992724</c:v>
                      </c:pt>
                      <c:pt idx="421">
                        <c:v>69.049999999999272</c:v>
                      </c:pt>
                      <c:pt idx="422">
                        <c:v>93.25</c:v>
                      </c:pt>
                      <c:pt idx="423">
                        <c:v>29.400000000001455</c:v>
                      </c:pt>
                      <c:pt idx="424">
                        <c:v>40.850000000000364</c:v>
                      </c:pt>
                      <c:pt idx="425">
                        <c:v>128.14999999999964</c:v>
                      </c:pt>
                      <c:pt idx="426">
                        <c:v>64.049999999999272</c:v>
                      </c:pt>
                      <c:pt idx="427">
                        <c:v>75</c:v>
                      </c:pt>
                      <c:pt idx="428">
                        <c:v>78.450000000000728</c:v>
                      </c:pt>
                      <c:pt idx="429">
                        <c:v>92.149999999999636</c:v>
                      </c:pt>
                      <c:pt idx="430">
                        <c:v>19.149999999999636</c:v>
                      </c:pt>
                      <c:pt idx="431">
                        <c:v>12.25</c:v>
                      </c:pt>
                      <c:pt idx="432">
                        <c:v>25.399999999999636</c:v>
                      </c:pt>
                      <c:pt idx="433">
                        <c:v>125.29999999999927</c:v>
                      </c:pt>
                      <c:pt idx="434">
                        <c:v>55.799999999999272</c:v>
                      </c:pt>
                      <c:pt idx="435">
                        <c:v>62.350000000000364</c:v>
                      </c:pt>
                      <c:pt idx="436">
                        <c:v>165</c:v>
                      </c:pt>
                      <c:pt idx="437">
                        <c:v>94.299999999999272</c:v>
                      </c:pt>
                      <c:pt idx="438">
                        <c:v>73.350000000000364</c:v>
                      </c:pt>
                      <c:pt idx="439">
                        <c:v>5.9500000000007276</c:v>
                      </c:pt>
                      <c:pt idx="440">
                        <c:v>39.75</c:v>
                      </c:pt>
                      <c:pt idx="441">
                        <c:v>73.25</c:v>
                      </c:pt>
                      <c:pt idx="442">
                        <c:v>121.65000000000146</c:v>
                      </c:pt>
                      <c:pt idx="443">
                        <c:v>137.44999999999891</c:v>
                      </c:pt>
                      <c:pt idx="444">
                        <c:v>92.299999999999272</c:v>
                      </c:pt>
                      <c:pt idx="445">
                        <c:v>217.79999999999927</c:v>
                      </c:pt>
                      <c:pt idx="446">
                        <c:v>98.550000000001091</c:v>
                      </c:pt>
                      <c:pt idx="447">
                        <c:v>12.049999999999272</c:v>
                      </c:pt>
                      <c:pt idx="448">
                        <c:v>103.70000000000073</c:v>
                      </c:pt>
                      <c:pt idx="449">
                        <c:v>29.5</c:v>
                      </c:pt>
                      <c:pt idx="450">
                        <c:v>71.200000000000728</c:v>
                      </c:pt>
                      <c:pt idx="451">
                        <c:v>4.5</c:v>
                      </c:pt>
                      <c:pt idx="452">
                        <c:v>3.4499999999989086</c:v>
                      </c:pt>
                      <c:pt idx="453">
                        <c:v>22.450000000000728</c:v>
                      </c:pt>
                      <c:pt idx="454">
                        <c:v>78.75</c:v>
                      </c:pt>
                      <c:pt idx="455">
                        <c:v>85.899999999999636</c:v>
                      </c:pt>
                      <c:pt idx="456">
                        <c:v>162.35000000000036</c:v>
                      </c:pt>
                      <c:pt idx="457">
                        <c:v>77.049999999999272</c:v>
                      </c:pt>
                      <c:pt idx="458">
                        <c:v>50.649999999999636</c:v>
                      </c:pt>
                      <c:pt idx="459">
                        <c:v>22.549999999999272</c:v>
                      </c:pt>
                      <c:pt idx="460">
                        <c:v>29.100000000000364</c:v>
                      </c:pt>
                      <c:pt idx="461">
                        <c:v>74.950000000000728</c:v>
                      </c:pt>
                      <c:pt idx="462">
                        <c:v>117.44999999999891</c:v>
                      </c:pt>
                      <c:pt idx="463">
                        <c:v>69.299999999999272</c:v>
                      </c:pt>
                      <c:pt idx="464">
                        <c:v>59.350000000000364</c:v>
                      </c:pt>
                      <c:pt idx="465">
                        <c:v>20.5</c:v>
                      </c:pt>
                      <c:pt idx="466">
                        <c:v>29</c:v>
                      </c:pt>
                      <c:pt idx="467">
                        <c:v>7.6000000000003638</c:v>
                      </c:pt>
                      <c:pt idx="468">
                        <c:v>170.20000000000073</c:v>
                      </c:pt>
                      <c:pt idx="469">
                        <c:v>34.600000000000364</c:v>
                      </c:pt>
                      <c:pt idx="470">
                        <c:v>36.75</c:v>
                      </c:pt>
                      <c:pt idx="471">
                        <c:v>38.149999999999636</c:v>
                      </c:pt>
                      <c:pt idx="472">
                        <c:v>76.300000000001091</c:v>
                      </c:pt>
                      <c:pt idx="473">
                        <c:v>15.700000000000728</c:v>
                      </c:pt>
                      <c:pt idx="474">
                        <c:v>25.799999999999272</c:v>
                      </c:pt>
                      <c:pt idx="475">
                        <c:v>30.100000000000364</c:v>
                      </c:pt>
                      <c:pt idx="476">
                        <c:v>86.399999999999636</c:v>
                      </c:pt>
                      <c:pt idx="477">
                        <c:v>35.899999999999636</c:v>
                      </c:pt>
                      <c:pt idx="478">
                        <c:v>29.200000000000728</c:v>
                      </c:pt>
                      <c:pt idx="479">
                        <c:v>45.950000000000728</c:v>
                      </c:pt>
                      <c:pt idx="480">
                        <c:v>201.25</c:v>
                      </c:pt>
                      <c:pt idx="481">
                        <c:v>189.35000000000036</c:v>
                      </c:pt>
                      <c:pt idx="482">
                        <c:v>39.950000000000728</c:v>
                      </c:pt>
                      <c:pt idx="483">
                        <c:v>32.549999999999272</c:v>
                      </c:pt>
                      <c:pt idx="484">
                        <c:v>148.29999999999927</c:v>
                      </c:pt>
                      <c:pt idx="485">
                        <c:v>52.550000000001091</c:v>
                      </c:pt>
                      <c:pt idx="486">
                        <c:v>28.799999999999272</c:v>
                      </c:pt>
                      <c:pt idx="487">
                        <c:v>11.350000000000364</c:v>
                      </c:pt>
                      <c:pt idx="488">
                        <c:v>22</c:v>
                      </c:pt>
                      <c:pt idx="489">
                        <c:v>44.549999999999272</c:v>
                      </c:pt>
                      <c:pt idx="490">
                        <c:v>11</c:v>
                      </c:pt>
                      <c:pt idx="491">
                        <c:v>40.100000000000364</c:v>
                      </c:pt>
                      <c:pt idx="492">
                        <c:v>63.350000000000364</c:v>
                      </c:pt>
                      <c:pt idx="493">
                        <c:v>94.350000000000364</c:v>
                      </c:pt>
                      <c:pt idx="494">
                        <c:v>152.85000000000036</c:v>
                      </c:pt>
                      <c:pt idx="495">
                        <c:v>81.149999999999636</c:v>
                      </c:pt>
                      <c:pt idx="496">
                        <c:v>19.449999999998909</c:v>
                      </c:pt>
                      <c:pt idx="497">
                        <c:v>88.100000000000364</c:v>
                      </c:pt>
                      <c:pt idx="498">
                        <c:v>6.0500000000010914</c:v>
                      </c:pt>
                      <c:pt idx="499">
                        <c:v>114.45000000000073</c:v>
                      </c:pt>
                      <c:pt idx="500">
                        <c:v>53.549999999999272</c:v>
                      </c:pt>
                      <c:pt idx="501">
                        <c:v>134.75</c:v>
                      </c:pt>
                      <c:pt idx="502">
                        <c:v>122.95000000000073</c:v>
                      </c:pt>
                      <c:pt idx="503">
                        <c:v>61.799999999999272</c:v>
                      </c:pt>
                      <c:pt idx="504">
                        <c:v>42.900000000001455</c:v>
                      </c:pt>
                      <c:pt idx="505">
                        <c:v>14.350000000000364</c:v>
                      </c:pt>
                      <c:pt idx="506">
                        <c:v>137.5</c:v>
                      </c:pt>
                      <c:pt idx="507">
                        <c:v>150.39999999999964</c:v>
                      </c:pt>
                      <c:pt idx="508">
                        <c:v>51.949999999998909</c:v>
                      </c:pt>
                      <c:pt idx="509">
                        <c:v>32.350000000000364</c:v>
                      </c:pt>
                      <c:pt idx="510">
                        <c:v>150.75</c:v>
                      </c:pt>
                      <c:pt idx="511">
                        <c:v>83.899999999999636</c:v>
                      </c:pt>
                      <c:pt idx="512">
                        <c:v>86.5</c:v>
                      </c:pt>
                      <c:pt idx="513">
                        <c:v>9.25</c:v>
                      </c:pt>
                      <c:pt idx="514">
                        <c:v>42.549999999999272</c:v>
                      </c:pt>
                      <c:pt idx="515">
                        <c:v>52.5</c:v>
                      </c:pt>
                      <c:pt idx="516">
                        <c:v>153.75</c:v>
                      </c:pt>
                      <c:pt idx="517">
                        <c:v>63</c:v>
                      </c:pt>
                      <c:pt idx="518">
                        <c:v>119.89999999999964</c:v>
                      </c:pt>
                      <c:pt idx="519">
                        <c:v>149.04999999999927</c:v>
                      </c:pt>
                      <c:pt idx="520">
                        <c:v>142.85000000000036</c:v>
                      </c:pt>
                      <c:pt idx="521">
                        <c:v>46.300000000001091</c:v>
                      </c:pt>
                      <c:pt idx="522">
                        <c:v>54.649999999999636</c:v>
                      </c:pt>
                      <c:pt idx="523">
                        <c:v>24.350000000000364</c:v>
                      </c:pt>
                      <c:pt idx="524">
                        <c:v>103.60000000000036</c:v>
                      </c:pt>
                      <c:pt idx="525">
                        <c:v>19.299999999999272</c:v>
                      </c:pt>
                      <c:pt idx="526">
                        <c:v>75.149999999999636</c:v>
                      </c:pt>
                      <c:pt idx="527">
                        <c:v>1.7000000000007276</c:v>
                      </c:pt>
                      <c:pt idx="528">
                        <c:v>24.950000000000728</c:v>
                      </c:pt>
                      <c:pt idx="529">
                        <c:v>58.100000000000364</c:v>
                      </c:pt>
                      <c:pt idx="530">
                        <c:v>35.850000000000364</c:v>
                      </c:pt>
                      <c:pt idx="531">
                        <c:v>119.35000000000036</c:v>
                      </c:pt>
                      <c:pt idx="532">
                        <c:v>34.549999999999272</c:v>
                      </c:pt>
                      <c:pt idx="533">
                        <c:v>21.200000000000728</c:v>
                      </c:pt>
                      <c:pt idx="534">
                        <c:v>45.700000000000728</c:v>
                      </c:pt>
                      <c:pt idx="535">
                        <c:v>169.60000000000036</c:v>
                      </c:pt>
                      <c:pt idx="536">
                        <c:v>59.600000000000364</c:v>
                      </c:pt>
                      <c:pt idx="537">
                        <c:v>175.39999999999964</c:v>
                      </c:pt>
                      <c:pt idx="538">
                        <c:v>25</c:v>
                      </c:pt>
                      <c:pt idx="539">
                        <c:v>42.850000000000364</c:v>
                      </c:pt>
                      <c:pt idx="540">
                        <c:v>59.050000000001091</c:v>
                      </c:pt>
                      <c:pt idx="541">
                        <c:v>69.299999999999272</c:v>
                      </c:pt>
                      <c:pt idx="542">
                        <c:v>35.649999999999636</c:v>
                      </c:pt>
                      <c:pt idx="543">
                        <c:v>21.949999999998909</c:v>
                      </c:pt>
                      <c:pt idx="544">
                        <c:v>21.200000000000728</c:v>
                      </c:pt>
                      <c:pt idx="545">
                        <c:v>41.200000000000728</c:v>
                      </c:pt>
                      <c:pt idx="546">
                        <c:v>20.799999999999272</c:v>
                      </c:pt>
                      <c:pt idx="547">
                        <c:v>156.55000000000109</c:v>
                      </c:pt>
                      <c:pt idx="548">
                        <c:v>58.350000000000364</c:v>
                      </c:pt>
                      <c:pt idx="549">
                        <c:v>132.44999999999891</c:v>
                      </c:pt>
                      <c:pt idx="550">
                        <c:v>162.45000000000073</c:v>
                      </c:pt>
                      <c:pt idx="551">
                        <c:v>451.5</c:v>
                      </c:pt>
                      <c:pt idx="552">
                        <c:v>35.549999999999272</c:v>
                      </c:pt>
                      <c:pt idx="553">
                        <c:v>118.10000000000036</c:v>
                      </c:pt>
                      <c:pt idx="554">
                        <c:v>288.35000000000036</c:v>
                      </c:pt>
                      <c:pt idx="555">
                        <c:v>197.60000000000036</c:v>
                      </c:pt>
                      <c:pt idx="556">
                        <c:v>90.600000000000364</c:v>
                      </c:pt>
                      <c:pt idx="557">
                        <c:v>46.5</c:v>
                      </c:pt>
                      <c:pt idx="558">
                        <c:v>5.7999999999992724</c:v>
                      </c:pt>
                      <c:pt idx="559">
                        <c:v>102.64999999999964</c:v>
                      </c:pt>
                      <c:pt idx="560">
                        <c:v>102.10000000000036</c:v>
                      </c:pt>
                      <c:pt idx="561">
                        <c:v>201.5</c:v>
                      </c:pt>
                      <c:pt idx="562">
                        <c:v>7.3499999999985448</c:v>
                      </c:pt>
                      <c:pt idx="563">
                        <c:v>2.8500000000003638</c:v>
                      </c:pt>
                      <c:pt idx="564">
                        <c:v>48.950000000000728</c:v>
                      </c:pt>
                      <c:pt idx="565">
                        <c:v>93.25</c:v>
                      </c:pt>
                      <c:pt idx="566">
                        <c:v>89.050000000001091</c:v>
                      </c:pt>
                      <c:pt idx="567">
                        <c:v>11.050000000001091</c:v>
                      </c:pt>
                      <c:pt idx="568">
                        <c:v>33.299999999999272</c:v>
                      </c:pt>
                      <c:pt idx="569">
                        <c:v>11.75</c:v>
                      </c:pt>
                      <c:pt idx="570">
                        <c:v>8.0499999999992724</c:v>
                      </c:pt>
                      <c:pt idx="571">
                        <c:v>54.450000000000728</c:v>
                      </c:pt>
                      <c:pt idx="572">
                        <c:v>114.5</c:v>
                      </c:pt>
                      <c:pt idx="573">
                        <c:v>154.75</c:v>
                      </c:pt>
                      <c:pt idx="574">
                        <c:v>6.8500000000003638</c:v>
                      </c:pt>
                      <c:pt idx="575">
                        <c:v>28.549999999999272</c:v>
                      </c:pt>
                      <c:pt idx="576">
                        <c:v>116.85000000000036</c:v>
                      </c:pt>
                      <c:pt idx="577">
                        <c:v>79.700000000000728</c:v>
                      </c:pt>
                      <c:pt idx="578">
                        <c:v>50.300000000001091</c:v>
                      </c:pt>
                      <c:pt idx="579">
                        <c:v>72.200000000000728</c:v>
                      </c:pt>
                      <c:pt idx="580">
                        <c:v>83.450000000000728</c:v>
                      </c:pt>
                      <c:pt idx="581">
                        <c:v>44.350000000000364</c:v>
                      </c:pt>
                      <c:pt idx="582">
                        <c:v>33.649999999999636</c:v>
                      </c:pt>
                      <c:pt idx="583">
                        <c:v>49.799999999999272</c:v>
                      </c:pt>
                      <c:pt idx="584">
                        <c:v>19.300000000001091</c:v>
                      </c:pt>
                      <c:pt idx="585">
                        <c:v>50.950000000000728</c:v>
                      </c:pt>
                      <c:pt idx="586">
                        <c:v>27.800000000001091</c:v>
                      </c:pt>
                      <c:pt idx="587">
                        <c:v>40.399999999999636</c:v>
                      </c:pt>
                      <c:pt idx="588">
                        <c:v>113.75</c:v>
                      </c:pt>
                      <c:pt idx="589">
                        <c:v>60.400000000001455</c:v>
                      </c:pt>
                      <c:pt idx="590">
                        <c:v>55.549999999999272</c:v>
                      </c:pt>
                      <c:pt idx="591">
                        <c:v>92.949999999998909</c:v>
                      </c:pt>
                      <c:pt idx="592">
                        <c:v>35.699999999998909</c:v>
                      </c:pt>
                      <c:pt idx="593">
                        <c:v>10.5</c:v>
                      </c:pt>
                      <c:pt idx="594">
                        <c:v>39.100000000000364</c:v>
                      </c:pt>
                      <c:pt idx="595">
                        <c:v>14.100000000000364</c:v>
                      </c:pt>
                      <c:pt idx="596">
                        <c:v>46.149999999999636</c:v>
                      </c:pt>
                      <c:pt idx="597">
                        <c:v>22.100000000000364</c:v>
                      </c:pt>
                      <c:pt idx="598">
                        <c:v>77.050000000001091</c:v>
                      </c:pt>
                      <c:pt idx="599">
                        <c:v>97.850000000000364</c:v>
                      </c:pt>
                      <c:pt idx="600">
                        <c:v>2</c:v>
                      </c:pt>
                      <c:pt idx="601">
                        <c:v>74.900000000001455</c:v>
                      </c:pt>
                      <c:pt idx="602">
                        <c:v>69.799999999999272</c:v>
                      </c:pt>
                      <c:pt idx="603">
                        <c:v>33.800000000001091</c:v>
                      </c:pt>
                      <c:pt idx="604">
                        <c:v>110.04999999999927</c:v>
                      </c:pt>
                      <c:pt idx="605">
                        <c:v>99.149999999999636</c:v>
                      </c:pt>
                      <c:pt idx="606">
                        <c:v>157.20000000000073</c:v>
                      </c:pt>
                      <c:pt idx="607">
                        <c:v>15.300000000001091</c:v>
                      </c:pt>
                      <c:pt idx="608">
                        <c:v>213.75</c:v>
                      </c:pt>
                      <c:pt idx="609">
                        <c:v>122.84999999999854</c:v>
                      </c:pt>
                      <c:pt idx="610">
                        <c:v>22.099999999998545</c:v>
                      </c:pt>
                      <c:pt idx="611">
                        <c:v>174.80000000000109</c:v>
                      </c:pt>
                      <c:pt idx="612">
                        <c:v>65.850000000000364</c:v>
                      </c:pt>
                      <c:pt idx="613">
                        <c:v>87</c:v>
                      </c:pt>
                      <c:pt idx="614">
                        <c:v>25.399999999999636</c:v>
                      </c:pt>
                      <c:pt idx="615">
                        <c:v>11.649999999999636</c:v>
                      </c:pt>
                      <c:pt idx="616">
                        <c:v>14.799999999999272</c:v>
                      </c:pt>
                      <c:pt idx="617">
                        <c:v>147.79999999999927</c:v>
                      </c:pt>
                      <c:pt idx="618">
                        <c:v>229.64999999999964</c:v>
                      </c:pt>
                      <c:pt idx="619">
                        <c:v>78.75</c:v>
                      </c:pt>
                      <c:pt idx="620">
                        <c:v>28.100000000000364</c:v>
                      </c:pt>
                      <c:pt idx="621">
                        <c:v>30.25</c:v>
                      </c:pt>
                      <c:pt idx="622">
                        <c:v>132.29999999999927</c:v>
                      </c:pt>
                      <c:pt idx="623">
                        <c:v>88.899999999999636</c:v>
                      </c:pt>
                      <c:pt idx="624">
                        <c:v>68.350000000000364</c:v>
                      </c:pt>
                      <c:pt idx="625">
                        <c:v>73.800000000001091</c:v>
                      </c:pt>
                      <c:pt idx="626">
                        <c:v>102.39999999999964</c:v>
                      </c:pt>
                      <c:pt idx="627">
                        <c:v>84.350000000000364</c:v>
                      </c:pt>
                      <c:pt idx="628">
                        <c:v>63.200000000000728</c:v>
                      </c:pt>
                      <c:pt idx="629">
                        <c:v>38.050000000001091</c:v>
                      </c:pt>
                      <c:pt idx="630">
                        <c:v>121.54999999999927</c:v>
                      </c:pt>
                      <c:pt idx="631">
                        <c:v>26.649999999999636</c:v>
                      </c:pt>
                      <c:pt idx="632">
                        <c:v>11.350000000000364</c:v>
                      </c:pt>
                      <c:pt idx="633">
                        <c:v>66.450000000000728</c:v>
                      </c:pt>
                      <c:pt idx="634">
                        <c:v>13.550000000001091</c:v>
                      </c:pt>
                      <c:pt idx="635">
                        <c:v>694.60000000000036</c:v>
                      </c:pt>
                      <c:pt idx="636">
                        <c:v>386.89999999999964</c:v>
                      </c:pt>
                      <c:pt idx="637">
                        <c:v>52.700000000000728</c:v>
                      </c:pt>
                      <c:pt idx="638">
                        <c:v>17.399999999999636</c:v>
                      </c:pt>
                      <c:pt idx="639">
                        <c:v>162.44999999999891</c:v>
                      </c:pt>
                      <c:pt idx="640">
                        <c:v>76.449999999998909</c:v>
                      </c:pt>
                      <c:pt idx="641">
                        <c:v>0</c:v>
                      </c:pt>
                      <c:pt idx="642">
                        <c:v>72.899999999999636</c:v>
                      </c:pt>
                      <c:pt idx="643">
                        <c:v>11.850000000000364</c:v>
                      </c:pt>
                      <c:pt idx="644">
                        <c:v>68.200000000000728</c:v>
                      </c:pt>
                      <c:pt idx="645">
                        <c:v>46.850000000000364</c:v>
                      </c:pt>
                      <c:pt idx="646">
                        <c:v>201.25</c:v>
                      </c:pt>
                      <c:pt idx="647">
                        <c:v>33.75</c:v>
                      </c:pt>
                      <c:pt idx="648">
                        <c:v>130.75</c:v>
                      </c:pt>
                      <c:pt idx="649">
                        <c:v>122.25</c:v>
                      </c:pt>
                      <c:pt idx="650">
                        <c:v>137.15000000000146</c:v>
                      </c:pt>
                      <c:pt idx="651">
                        <c:v>45.5</c:v>
                      </c:pt>
                      <c:pt idx="652">
                        <c:v>143.45000000000073</c:v>
                      </c:pt>
                      <c:pt idx="653">
                        <c:v>95</c:v>
                      </c:pt>
                      <c:pt idx="654">
                        <c:v>45</c:v>
                      </c:pt>
                      <c:pt idx="655">
                        <c:v>60.049999999999272</c:v>
                      </c:pt>
                      <c:pt idx="656">
                        <c:v>64.299999999999272</c:v>
                      </c:pt>
                      <c:pt idx="657">
                        <c:v>28.850000000000364</c:v>
                      </c:pt>
                      <c:pt idx="658">
                        <c:v>66.049999999999272</c:v>
                      </c:pt>
                      <c:pt idx="659">
                        <c:v>198.89999999999964</c:v>
                      </c:pt>
                      <c:pt idx="660">
                        <c:v>82.149999999999636</c:v>
                      </c:pt>
                      <c:pt idx="661">
                        <c:v>107.19999999999891</c:v>
                      </c:pt>
                      <c:pt idx="662">
                        <c:v>65.949999999998909</c:v>
                      </c:pt>
                      <c:pt idx="663">
                        <c:v>84.549999999999272</c:v>
                      </c:pt>
                      <c:pt idx="664">
                        <c:v>17.049999999999272</c:v>
                      </c:pt>
                      <c:pt idx="665">
                        <c:v>93.899999999999636</c:v>
                      </c:pt>
                      <c:pt idx="666">
                        <c:v>49.950000000000728</c:v>
                      </c:pt>
                      <c:pt idx="667">
                        <c:v>21.049999999999272</c:v>
                      </c:pt>
                      <c:pt idx="668">
                        <c:v>23</c:v>
                      </c:pt>
                      <c:pt idx="669">
                        <c:v>13.049999999999272</c:v>
                      </c:pt>
                      <c:pt idx="670">
                        <c:v>61.149999999999636</c:v>
                      </c:pt>
                      <c:pt idx="671">
                        <c:v>109</c:v>
                      </c:pt>
                      <c:pt idx="672">
                        <c:v>15.399999999999636</c:v>
                      </c:pt>
                      <c:pt idx="673">
                        <c:v>67.450000000000728</c:v>
                      </c:pt>
                      <c:pt idx="674">
                        <c:v>96.850000000000364</c:v>
                      </c:pt>
                      <c:pt idx="675">
                        <c:v>11.899999999999636</c:v>
                      </c:pt>
                      <c:pt idx="676">
                        <c:v>2.8500000000003638</c:v>
                      </c:pt>
                      <c:pt idx="677">
                        <c:v>192.5</c:v>
                      </c:pt>
                      <c:pt idx="678">
                        <c:v>41.300000000001091</c:v>
                      </c:pt>
                      <c:pt idx="679">
                        <c:v>49.75</c:v>
                      </c:pt>
                      <c:pt idx="680">
                        <c:v>49.350000000000364</c:v>
                      </c:pt>
                      <c:pt idx="681">
                        <c:v>28.949999999998909</c:v>
                      </c:pt>
                      <c:pt idx="682">
                        <c:v>38.100000000000364</c:v>
                      </c:pt>
                      <c:pt idx="683">
                        <c:v>5.5499999999992724</c:v>
                      </c:pt>
                      <c:pt idx="684">
                        <c:v>51.549999999999272</c:v>
                      </c:pt>
                      <c:pt idx="685">
                        <c:v>26.200000000000728</c:v>
                      </c:pt>
                      <c:pt idx="686">
                        <c:v>34.299999999999272</c:v>
                      </c:pt>
                      <c:pt idx="687">
                        <c:v>56.099999999998545</c:v>
                      </c:pt>
                      <c:pt idx="688">
                        <c:v>9.3999999999996362</c:v>
                      </c:pt>
                      <c:pt idx="689">
                        <c:v>55.699999999998909</c:v>
                      </c:pt>
                      <c:pt idx="690">
                        <c:v>116.80000000000109</c:v>
                      </c:pt>
                      <c:pt idx="691">
                        <c:v>123.35000000000036</c:v>
                      </c:pt>
                      <c:pt idx="692">
                        <c:v>9.7999999999992724</c:v>
                      </c:pt>
                      <c:pt idx="693">
                        <c:v>117.45000000000073</c:v>
                      </c:pt>
                      <c:pt idx="694">
                        <c:v>65.950000000000728</c:v>
                      </c:pt>
                      <c:pt idx="695">
                        <c:v>33.800000000001091</c:v>
                      </c:pt>
                      <c:pt idx="696">
                        <c:v>30</c:v>
                      </c:pt>
                      <c:pt idx="697">
                        <c:v>1.6499999999996362</c:v>
                      </c:pt>
                      <c:pt idx="698">
                        <c:v>38.449999999998909</c:v>
                      </c:pt>
                      <c:pt idx="699">
                        <c:v>8.5500000000010914</c:v>
                      </c:pt>
                      <c:pt idx="700">
                        <c:v>194.64999999999964</c:v>
                      </c:pt>
                      <c:pt idx="701">
                        <c:v>28.75</c:v>
                      </c:pt>
                      <c:pt idx="702">
                        <c:v>16.699999999998909</c:v>
                      </c:pt>
                      <c:pt idx="703">
                        <c:v>23.350000000000364</c:v>
                      </c:pt>
                      <c:pt idx="704">
                        <c:v>100.70000000000073</c:v>
                      </c:pt>
                      <c:pt idx="705">
                        <c:v>34.899999999999636</c:v>
                      </c:pt>
                      <c:pt idx="706">
                        <c:v>38.600000000000364</c:v>
                      </c:pt>
                      <c:pt idx="707">
                        <c:v>138.14999999999964</c:v>
                      </c:pt>
                      <c:pt idx="708">
                        <c:v>16.200000000000728</c:v>
                      </c:pt>
                      <c:pt idx="709">
                        <c:v>215.79999999999927</c:v>
                      </c:pt>
                      <c:pt idx="710">
                        <c:v>87.25</c:v>
                      </c:pt>
                      <c:pt idx="711">
                        <c:v>79.600000000000364</c:v>
                      </c:pt>
                      <c:pt idx="712">
                        <c:v>50.350000000000364</c:v>
                      </c:pt>
                      <c:pt idx="713">
                        <c:v>5.0499999999992724</c:v>
                      </c:pt>
                      <c:pt idx="714">
                        <c:v>31.350000000000364</c:v>
                      </c:pt>
                      <c:pt idx="715">
                        <c:v>33.149999999999636</c:v>
                      </c:pt>
                      <c:pt idx="716">
                        <c:v>34.550000000001091</c:v>
                      </c:pt>
                      <c:pt idx="717">
                        <c:v>19.149999999999636</c:v>
                      </c:pt>
                      <c:pt idx="718">
                        <c:v>46.649999999999636</c:v>
                      </c:pt>
                      <c:pt idx="719">
                        <c:v>74.75</c:v>
                      </c:pt>
                      <c:pt idx="720">
                        <c:v>91.700000000000728</c:v>
                      </c:pt>
                      <c:pt idx="721">
                        <c:v>62</c:v>
                      </c:pt>
                      <c:pt idx="722">
                        <c:v>36.75</c:v>
                      </c:pt>
                      <c:pt idx="723">
                        <c:v>114.45000000000073</c:v>
                      </c:pt>
                      <c:pt idx="724">
                        <c:v>3.6499999999996362</c:v>
                      </c:pt>
                      <c:pt idx="725">
                        <c:v>80.5</c:v>
                      </c:pt>
                      <c:pt idx="726">
                        <c:v>25.900000000001455</c:v>
                      </c:pt>
                      <c:pt idx="727">
                        <c:v>92.100000000000364</c:v>
                      </c:pt>
                      <c:pt idx="728">
                        <c:v>271.85000000000036</c:v>
                      </c:pt>
                      <c:pt idx="729">
                        <c:v>139.75</c:v>
                      </c:pt>
                      <c:pt idx="730">
                        <c:v>80.700000000000728</c:v>
                      </c:pt>
                      <c:pt idx="731">
                        <c:v>3.9500000000007276</c:v>
                      </c:pt>
                      <c:pt idx="732">
                        <c:v>7</c:v>
                      </c:pt>
                      <c:pt idx="733">
                        <c:v>144.95000000000073</c:v>
                      </c:pt>
                      <c:pt idx="734">
                        <c:v>120.85000000000036</c:v>
                      </c:pt>
                      <c:pt idx="735">
                        <c:v>8.5500000000010914</c:v>
                      </c:pt>
                      <c:pt idx="736">
                        <c:v>85.799999999999272</c:v>
                      </c:pt>
                      <c:pt idx="737">
                        <c:v>28.950000000000728</c:v>
                      </c:pt>
                      <c:pt idx="738">
                        <c:v>27.450000000000728</c:v>
                      </c:pt>
                      <c:pt idx="739">
                        <c:v>144.44999999999891</c:v>
                      </c:pt>
                      <c:pt idx="740">
                        <c:v>20.299999999999272</c:v>
                      </c:pt>
                      <c:pt idx="741">
                        <c:v>109.25</c:v>
                      </c:pt>
                      <c:pt idx="742">
                        <c:v>61.150000000001455</c:v>
                      </c:pt>
                      <c:pt idx="743">
                        <c:v>28.849999999998545</c:v>
                      </c:pt>
                      <c:pt idx="744">
                        <c:v>30.049999999999272</c:v>
                      </c:pt>
                      <c:pt idx="745">
                        <c:v>231.40000000000146</c:v>
                      </c:pt>
                      <c:pt idx="746">
                        <c:v>268.85000000000036</c:v>
                      </c:pt>
                      <c:pt idx="747">
                        <c:v>203.04999999999927</c:v>
                      </c:pt>
                      <c:pt idx="748">
                        <c:v>43.149999999999636</c:v>
                      </c:pt>
                      <c:pt idx="749">
                        <c:v>134.89999999999964</c:v>
                      </c:pt>
                      <c:pt idx="750">
                        <c:v>256.45000000000073</c:v>
                      </c:pt>
                      <c:pt idx="751">
                        <c:v>249.94999999999891</c:v>
                      </c:pt>
                      <c:pt idx="752">
                        <c:v>50.600000000000364</c:v>
                      </c:pt>
                      <c:pt idx="753">
                        <c:v>415.85000000000036</c:v>
                      </c:pt>
                      <c:pt idx="754">
                        <c:v>583.14999999999964</c:v>
                      </c:pt>
                      <c:pt idx="755">
                        <c:v>327.55000000000109</c:v>
                      </c:pt>
                      <c:pt idx="756">
                        <c:v>239.34999999999854</c:v>
                      </c:pt>
                      <c:pt idx="757">
                        <c:v>155.29999999999927</c:v>
                      </c:pt>
                      <c:pt idx="758">
                        <c:v>97.299999999999272</c:v>
                      </c:pt>
                      <c:pt idx="759">
                        <c:v>648.70000000000073</c:v>
                      </c:pt>
                      <c:pt idx="760">
                        <c:v>534.10000000000036</c:v>
                      </c:pt>
                      <c:pt idx="761">
                        <c:v>426.75</c:v>
                      </c:pt>
                      <c:pt idx="762">
                        <c:v>573.60000000000036</c:v>
                      </c:pt>
                      <c:pt idx="763">
                        <c:v>387.84999999999854</c:v>
                      </c:pt>
                      <c:pt idx="764">
                        <c:v>413.95000000000073</c:v>
                      </c:pt>
                      <c:pt idx="765">
                        <c:v>11.399999999999636</c:v>
                      </c:pt>
                      <c:pt idx="766">
                        <c:v>424.85000000000036</c:v>
                      </c:pt>
                      <c:pt idx="767">
                        <c:v>51.950000000000728</c:v>
                      </c:pt>
                      <c:pt idx="768">
                        <c:v>72.700000000000728</c:v>
                      </c:pt>
                      <c:pt idx="769">
                        <c:v>808.45000000000073</c:v>
                      </c:pt>
                      <c:pt idx="770">
                        <c:v>268.85000000000036</c:v>
                      </c:pt>
                      <c:pt idx="771">
                        <c:v>361.05000000000109</c:v>
                      </c:pt>
                      <c:pt idx="772">
                        <c:v>19.899999999999636</c:v>
                      </c:pt>
                      <c:pt idx="773">
                        <c:v>271.25</c:v>
                      </c:pt>
                      <c:pt idx="774">
                        <c:v>158.70000000000073</c:v>
                      </c:pt>
                      <c:pt idx="775">
                        <c:v>314.54999999999927</c:v>
                      </c:pt>
                      <c:pt idx="776">
                        <c:v>73.450000000000728</c:v>
                      </c:pt>
                      <c:pt idx="777">
                        <c:v>193.60000000000036</c:v>
                      </c:pt>
                      <c:pt idx="778">
                        <c:v>248.29999999999927</c:v>
                      </c:pt>
                      <c:pt idx="779">
                        <c:v>139.5</c:v>
                      </c:pt>
                      <c:pt idx="780">
                        <c:v>36.75</c:v>
                      </c:pt>
                      <c:pt idx="781">
                        <c:v>235.5</c:v>
                      </c:pt>
                      <c:pt idx="782">
                        <c:v>125.85000000000036</c:v>
                      </c:pt>
                      <c:pt idx="783">
                        <c:v>197.45000000000073</c:v>
                      </c:pt>
                      <c:pt idx="784">
                        <c:v>328.80000000000109</c:v>
                      </c:pt>
                      <c:pt idx="785">
                        <c:v>364.89999999999964</c:v>
                      </c:pt>
                      <c:pt idx="786">
                        <c:v>134.10000000000036</c:v>
                      </c:pt>
                      <c:pt idx="787">
                        <c:v>164.39999999999964</c:v>
                      </c:pt>
                      <c:pt idx="788">
                        <c:v>16.300000000001091</c:v>
                      </c:pt>
                      <c:pt idx="789">
                        <c:v>164.75</c:v>
                      </c:pt>
                      <c:pt idx="790">
                        <c:v>206.05000000000109</c:v>
                      </c:pt>
                      <c:pt idx="791">
                        <c:v>39.300000000001091</c:v>
                      </c:pt>
                      <c:pt idx="792">
                        <c:v>344.64999999999964</c:v>
                      </c:pt>
                      <c:pt idx="793">
                        <c:v>111</c:v>
                      </c:pt>
                      <c:pt idx="794">
                        <c:v>36.100000000000364</c:v>
                      </c:pt>
                      <c:pt idx="795">
                        <c:v>1.6000000000003638</c:v>
                      </c:pt>
                      <c:pt idx="796">
                        <c:v>208.94999999999891</c:v>
                      </c:pt>
                      <c:pt idx="797">
                        <c:v>213.60000000000036</c:v>
                      </c:pt>
                      <c:pt idx="798">
                        <c:v>103.05000000000109</c:v>
                      </c:pt>
                      <c:pt idx="799">
                        <c:v>48.5</c:v>
                      </c:pt>
                      <c:pt idx="800">
                        <c:v>134.75</c:v>
                      </c:pt>
                      <c:pt idx="801">
                        <c:v>307.10000000000036</c:v>
                      </c:pt>
                      <c:pt idx="802">
                        <c:v>185.60000000000036</c:v>
                      </c:pt>
                      <c:pt idx="803">
                        <c:v>25.049999999999272</c:v>
                      </c:pt>
                      <c:pt idx="804">
                        <c:v>417.54999999999927</c:v>
                      </c:pt>
                      <c:pt idx="805">
                        <c:v>196.89999999999964</c:v>
                      </c:pt>
                      <c:pt idx="806">
                        <c:v>230.19999999999891</c:v>
                      </c:pt>
                      <c:pt idx="807">
                        <c:v>38.200000000000728</c:v>
                      </c:pt>
                      <c:pt idx="808">
                        <c:v>166.35000000000036</c:v>
                      </c:pt>
                      <c:pt idx="809">
                        <c:v>173.20000000000073</c:v>
                      </c:pt>
                      <c:pt idx="810">
                        <c:v>129.64999999999964</c:v>
                      </c:pt>
                      <c:pt idx="811">
                        <c:v>119.75</c:v>
                      </c:pt>
                      <c:pt idx="812">
                        <c:v>19.700000000000728</c:v>
                      </c:pt>
                      <c:pt idx="813">
                        <c:v>87.600000000000364</c:v>
                      </c:pt>
                      <c:pt idx="814">
                        <c:v>50.399999999999636</c:v>
                      </c:pt>
                      <c:pt idx="815">
                        <c:v>230.95000000000073</c:v>
                      </c:pt>
                      <c:pt idx="816">
                        <c:v>91.100000000000364</c:v>
                      </c:pt>
                      <c:pt idx="817">
                        <c:v>249.35000000000036</c:v>
                      </c:pt>
                      <c:pt idx="818">
                        <c:v>180.10000000000036</c:v>
                      </c:pt>
                      <c:pt idx="819">
                        <c:v>139.20000000000073</c:v>
                      </c:pt>
                      <c:pt idx="820">
                        <c:v>191.79999999999927</c:v>
                      </c:pt>
                      <c:pt idx="821">
                        <c:v>68.399999999999636</c:v>
                      </c:pt>
                      <c:pt idx="822">
                        <c:v>67.100000000000364</c:v>
                      </c:pt>
                      <c:pt idx="823">
                        <c:v>52.200000000000728</c:v>
                      </c:pt>
                      <c:pt idx="824">
                        <c:v>35.700000000000728</c:v>
                      </c:pt>
                      <c:pt idx="825">
                        <c:v>88.100000000000364</c:v>
                      </c:pt>
                      <c:pt idx="826">
                        <c:v>190.29999999999927</c:v>
                      </c:pt>
                      <c:pt idx="827">
                        <c:v>173.35000000000036</c:v>
                      </c:pt>
                      <c:pt idx="828">
                        <c:v>66</c:v>
                      </c:pt>
                      <c:pt idx="829">
                        <c:v>212.54999999999927</c:v>
                      </c:pt>
                      <c:pt idx="830">
                        <c:v>29.850000000000364</c:v>
                      </c:pt>
                      <c:pt idx="831">
                        <c:v>62.050000000001091</c:v>
                      </c:pt>
                      <c:pt idx="832">
                        <c:v>148.65000000000146</c:v>
                      </c:pt>
                      <c:pt idx="833">
                        <c:v>18.549999999999272</c:v>
                      </c:pt>
                      <c:pt idx="834">
                        <c:v>112.75</c:v>
                      </c:pt>
                      <c:pt idx="835">
                        <c:v>43.599999999998545</c:v>
                      </c:pt>
                      <c:pt idx="836">
                        <c:v>209.14999999999964</c:v>
                      </c:pt>
                      <c:pt idx="837">
                        <c:v>109.75</c:v>
                      </c:pt>
                      <c:pt idx="838">
                        <c:v>222.10000000000036</c:v>
                      </c:pt>
                      <c:pt idx="839">
                        <c:v>117.60000000000036</c:v>
                      </c:pt>
                      <c:pt idx="840">
                        <c:v>176.29999999999927</c:v>
                      </c:pt>
                      <c:pt idx="841">
                        <c:v>32.650000000001455</c:v>
                      </c:pt>
                      <c:pt idx="842">
                        <c:v>117.45000000000073</c:v>
                      </c:pt>
                      <c:pt idx="843">
                        <c:v>8.5999999999985448</c:v>
                      </c:pt>
                      <c:pt idx="844">
                        <c:v>54.75</c:v>
                      </c:pt>
                      <c:pt idx="845">
                        <c:v>200.54999999999927</c:v>
                      </c:pt>
                      <c:pt idx="846">
                        <c:v>37.25</c:v>
                      </c:pt>
                      <c:pt idx="847">
                        <c:v>68.5</c:v>
                      </c:pt>
                      <c:pt idx="848">
                        <c:v>41.950000000000728</c:v>
                      </c:pt>
                      <c:pt idx="849">
                        <c:v>66.850000000000364</c:v>
                      </c:pt>
                      <c:pt idx="850">
                        <c:v>200.85000000000036</c:v>
                      </c:pt>
                      <c:pt idx="851">
                        <c:v>124</c:v>
                      </c:pt>
                      <c:pt idx="852">
                        <c:v>159.25</c:v>
                      </c:pt>
                      <c:pt idx="853">
                        <c:v>50.5</c:v>
                      </c:pt>
                      <c:pt idx="854">
                        <c:v>108.54999999999927</c:v>
                      </c:pt>
                      <c:pt idx="855">
                        <c:v>83.399999999999636</c:v>
                      </c:pt>
                      <c:pt idx="856">
                        <c:v>6.5</c:v>
                      </c:pt>
                      <c:pt idx="857">
                        <c:v>48.900000000001455</c:v>
                      </c:pt>
                      <c:pt idx="858">
                        <c:v>80.350000000000364</c:v>
                      </c:pt>
                      <c:pt idx="859">
                        <c:v>95.299999999999272</c:v>
                      </c:pt>
                      <c:pt idx="860">
                        <c:v>149.25</c:v>
                      </c:pt>
                      <c:pt idx="861">
                        <c:v>67.850000000000364</c:v>
                      </c:pt>
                      <c:pt idx="862">
                        <c:v>60.799999999999272</c:v>
                      </c:pt>
                      <c:pt idx="863">
                        <c:v>124.85000000000036</c:v>
                      </c:pt>
                      <c:pt idx="864">
                        <c:v>139.39999999999964</c:v>
                      </c:pt>
                      <c:pt idx="865">
                        <c:v>45.300000000001091</c:v>
                      </c:pt>
                      <c:pt idx="866">
                        <c:v>85.950000000000728</c:v>
                      </c:pt>
                      <c:pt idx="867">
                        <c:v>59.899999999999636</c:v>
                      </c:pt>
                      <c:pt idx="868">
                        <c:v>137.45000000000073</c:v>
                      </c:pt>
                      <c:pt idx="869">
                        <c:v>119.20000000000073</c:v>
                      </c:pt>
                      <c:pt idx="870">
                        <c:v>187.75</c:v>
                      </c:pt>
                      <c:pt idx="871">
                        <c:v>65.049999999999272</c:v>
                      </c:pt>
                      <c:pt idx="872">
                        <c:v>33.200000000000728</c:v>
                      </c:pt>
                      <c:pt idx="873">
                        <c:v>69.5</c:v>
                      </c:pt>
                      <c:pt idx="874">
                        <c:v>41.5</c:v>
                      </c:pt>
                      <c:pt idx="875">
                        <c:v>81.350000000000364</c:v>
                      </c:pt>
                      <c:pt idx="876">
                        <c:v>4.1499999999996362</c:v>
                      </c:pt>
                      <c:pt idx="877">
                        <c:v>161.10000000000036</c:v>
                      </c:pt>
                      <c:pt idx="878">
                        <c:v>32.049999999999272</c:v>
                      </c:pt>
                      <c:pt idx="879">
                        <c:v>101.85000000000036</c:v>
                      </c:pt>
                      <c:pt idx="880">
                        <c:v>90.299999999999272</c:v>
                      </c:pt>
                      <c:pt idx="881">
                        <c:v>99.5</c:v>
                      </c:pt>
                      <c:pt idx="882">
                        <c:v>38.399999999999636</c:v>
                      </c:pt>
                      <c:pt idx="883">
                        <c:v>76.600000000000364</c:v>
                      </c:pt>
                      <c:pt idx="884">
                        <c:v>11.75</c:v>
                      </c:pt>
                      <c:pt idx="885">
                        <c:v>35.75</c:v>
                      </c:pt>
                      <c:pt idx="886">
                        <c:v>82.950000000000728</c:v>
                      </c:pt>
                      <c:pt idx="887">
                        <c:v>127.64999999999964</c:v>
                      </c:pt>
                      <c:pt idx="888">
                        <c:v>266.25</c:v>
                      </c:pt>
                      <c:pt idx="889">
                        <c:v>206.79999999999927</c:v>
                      </c:pt>
                      <c:pt idx="890">
                        <c:v>60</c:v>
                      </c:pt>
                      <c:pt idx="891">
                        <c:v>60.099999999998545</c:v>
                      </c:pt>
                      <c:pt idx="892">
                        <c:v>190.14999999999964</c:v>
                      </c:pt>
                      <c:pt idx="893">
                        <c:v>152.35000000000036</c:v>
                      </c:pt>
                      <c:pt idx="894">
                        <c:v>166.10000000000036</c:v>
                      </c:pt>
                      <c:pt idx="895">
                        <c:v>109.35000000000036</c:v>
                      </c:pt>
                      <c:pt idx="896">
                        <c:v>163.60000000000036</c:v>
                      </c:pt>
                      <c:pt idx="897">
                        <c:v>118.15000000000146</c:v>
                      </c:pt>
                      <c:pt idx="898">
                        <c:v>84.5</c:v>
                      </c:pt>
                      <c:pt idx="899">
                        <c:v>50.449999999998909</c:v>
                      </c:pt>
                      <c:pt idx="900">
                        <c:v>56.899999999999636</c:v>
                      </c:pt>
                      <c:pt idx="901">
                        <c:v>17.100000000000364</c:v>
                      </c:pt>
                      <c:pt idx="902">
                        <c:v>112.45000000000073</c:v>
                      </c:pt>
                      <c:pt idx="903">
                        <c:v>133.75</c:v>
                      </c:pt>
                      <c:pt idx="904">
                        <c:v>55.600000000000364</c:v>
                      </c:pt>
                      <c:pt idx="905">
                        <c:v>120.89999999999964</c:v>
                      </c:pt>
                      <c:pt idx="906">
                        <c:v>7.5499999999992724</c:v>
                      </c:pt>
                      <c:pt idx="907">
                        <c:v>81.200000000000728</c:v>
                      </c:pt>
                      <c:pt idx="908">
                        <c:v>16</c:v>
                      </c:pt>
                      <c:pt idx="909">
                        <c:v>115.30000000000109</c:v>
                      </c:pt>
                      <c:pt idx="910">
                        <c:v>38.550000000001091</c:v>
                      </c:pt>
                      <c:pt idx="911">
                        <c:v>20.100000000000364</c:v>
                      </c:pt>
                      <c:pt idx="912">
                        <c:v>77.25</c:v>
                      </c:pt>
                      <c:pt idx="913">
                        <c:v>96.550000000001091</c:v>
                      </c:pt>
                      <c:pt idx="914">
                        <c:v>162.45000000000073</c:v>
                      </c:pt>
                      <c:pt idx="915">
                        <c:v>120.09999999999854</c:v>
                      </c:pt>
                      <c:pt idx="916">
                        <c:v>233.04999999999927</c:v>
                      </c:pt>
                      <c:pt idx="917">
                        <c:v>135.70000000000073</c:v>
                      </c:pt>
                      <c:pt idx="918">
                        <c:v>223.25</c:v>
                      </c:pt>
                      <c:pt idx="919">
                        <c:v>200.29999999999927</c:v>
                      </c:pt>
                      <c:pt idx="920">
                        <c:v>115.64999999999964</c:v>
                      </c:pt>
                      <c:pt idx="921">
                        <c:v>6.1999999999989086</c:v>
                      </c:pt>
                      <c:pt idx="922">
                        <c:v>59.399999999999636</c:v>
                      </c:pt>
                      <c:pt idx="923">
                        <c:v>54.600000000000364</c:v>
                      </c:pt>
                      <c:pt idx="924">
                        <c:v>117.89999999999964</c:v>
                      </c:pt>
                      <c:pt idx="925">
                        <c:v>83.949999999998909</c:v>
                      </c:pt>
                      <c:pt idx="926">
                        <c:v>19</c:v>
                      </c:pt>
                      <c:pt idx="927">
                        <c:v>116</c:v>
                      </c:pt>
                      <c:pt idx="928">
                        <c:v>107.10000000000036</c:v>
                      </c:pt>
                      <c:pt idx="929">
                        <c:v>147.25</c:v>
                      </c:pt>
                      <c:pt idx="930">
                        <c:v>75.299999999999272</c:v>
                      </c:pt>
                      <c:pt idx="931">
                        <c:v>138.85000000000036</c:v>
                      </c:pt>
                      <c:pt idx="932">
                        <c:v>116.79999999999927</c:v>
                      </c:pt>
                      <c:pt idx="933">
                        <c:v>150.95000000000073</c:v>
                      </c:pt>
                      <c:pt idx="934">
                        <c:v>33.600000000000364</c:v>
                      </c:pt>
                      <c:pt idx="935">
                        <c:v>65.949999999998909</c:v>
                      </c:pt>
                      <c:pt idx="936">
                        <c:v>134.75</c:v>
                      </c:pt>
                      <c:pt idx="937">
                        <c:v>86.399999999999636</c:v>
                      </c:pt>
                      <c:pt idx="938">
                        <c:v>81.399999999999636</c:v>
                      </c:pt>
                      <c:pt idx="939">
                        <c:v>159.85000000000036</c:v>
                      </c:pt>
                      <c:pt idx="940">
                        <c:v>23.700000000000728</c:v>
                      </c:pt>
                      <c:pt idx="941">
                        <c:v>74.649999999999636</c:v>
                      </c:pt>
                      <c:pt idx="942">
                        <c:v>94.600000000000364</c:v>
                      </c:pt>
                      <c:pt idx="943">
                        <c:v>31.199999999998909</c:v>
                      </c:pt>
                      <c:pt idx="944">
                        <c:v>127.14999999999964</c:v>
                      </c:pt>
                      <c:pt idx="945">
                        <c:v>95.299999999999272</c:v>
                      </c:pt>
                      <c:pt idx="946">
                        <c:v>44.700000000000728</c:v>
                      </c:pt>
                      <c:pt idx="947">
                        <c:v>10.700000000000728</c:v>
                      </c:pt>
                      <c:pt idx="948">
                        <c:v>178.25</c:v>
                      </c:pt>
                      <c:pt idx="949">
                        <c:v>140</c:v>
                      </c:pt>
                      <c:pt idx="950">
                        <c:v>171.54999999999927</c:v>
                      </c:pt>
                      <c:pt idx="951">
                        <c:v>139.89999999999964</c:v>
                      </c:pt>
                      <c:pt idx="952">
                        <c:v>74.900000000001455</c:v>
                      </c:pt>
                      <c:pt idx="953">
                        <c:v>50</c:v>
                      </c:pt>
                      <c:pt idx="954">
                        <c:v>49.449999999998909</c:v>
                      </c:pt>
                      <c:pt idx="955">
                        <c:v>87.150000000001455</c:v>
                      </c:pt>
                      <c:pt idx="956">
                        <c:v>125.60000000000036</c:v>
                      </c:pt>
                      <c:pt idx="957">
                        <c:v>62.450000000000728</c:v>
                      </c:pt>
                      <c:pt idx="958">
                        <c:v>34.599999999998545</c:v>
                      </c:pt>
                      <c:pt idx="959">
                        <c:v>93.549999999999272</c:v>
                      </c:pt>
                      <c:pt idx="960">
                        <c:v>188.19999999999891</c:v>
                      </c:pt>
                      <c:pt idx="961">
                        <c:v>127.75</c:v>
                      </c:pt>
                      <c:pt idx="962">
                        <c:v>134.75</c:v>
                      </c:pt>
                      <c:pt idx="963">
                        <c:v>62.049999999999272</c:v>
                      </c:pt>
                      <c:pt idx="964">
                        <c:v>37.600000000000364</c:v>
                      </c:pt>
                      <c:pt idx="965">
                        <c:v>4.5500000000010914</c:v>
                      </c:pt>
                      <c:pt idx="966">
                        <c:v>0.4500000000007276</c:v>
                      </c:pt>
                      <c:pt idx="967">
                        <c:v>299.04999999999927</c:v>
                      </c:pt>
                      <c:pt idx="968">
                        <c:v>100.45000000000073</c:v>
                      </c:pt>
                      <c:pt idx="969">
                        <c:v>120.30000000000109</c:v>
                      </c:pt>
                      <c:pt idx="970">
                        <c:v>27.25</c:v>
                      </c:pt>
                      <c:pt idx="971">
                        <c:v>117.60000000000036</c:v>
                      </c:pt>
                      <c:pt idx="972">
                        <c:v>45.149999999999636</c:v>
                      </c:pt>
                      <c:pt idx="973">
                        <c:v>85.649999999999636</c:v>
                      </c:pt>
                      <c:pt idx="974">
                        <c:v>170.5</c:v>
                      </c:pt>
                      <c:pt idx="975">
                        <c:v>689.85000000000036</c:v>
                      </c:pt>
                      <c:pt idx="976">
                        <c:v>416</c:v>
                      </c:pt>
                      <c:pt idx="977">
                        <c:v>207.89999999999964</c:v>
                      </c:pt>
                      <c:pt idx="978">
                        <c:v>117.45000000000073</c:v>
                      </c:pt>
                      <c:pt idx="979">
                        <c:v>112.64999999999964</c:v>
                      </c:pt>
                      <c:pt idx="980">
                        <c:v>236.35000000000036</c:v>
                      </c:pt>
                      <c:pt idx="981">
                        <c:v>139.5</c:v>
                      </c:pt>
                      <c:pt idx="982">
                        <c:v>64.25</c:v>
                      </c:pt>
                      <c:pt idx="983">
                        <c:v>82.400000000001455</c:v>
                      </c:pt>
                      <c:pt idx="984">
                        <c:v>51.049999999999272</c:v>
                      </c:pt>
                      <c:pt idx="985">
                        <c:v>195.54999999999927</c:v>
                      </c:pt>
                      <c:pt idx="986">
                        <c:v>97.799999999999272</c:v>
                      </c:pt>
                      <c:pt idx="987">
                        <c:v>6.3999999999996362</c:v>
                      </c:pt>
                      <c:pt idx="988">
                        <c:v>48.25</c:v>
                      </c:pt>
                      <c:pt idx="989">
                        <c:v>28.899999999999636</c:v>
                      </c:pt>
                      <c:pt idx="990">
                        <c:v>15.850000000000364</c:v>
                      </c:pt>
                      <c:pt idx="991">
                        <c:v>198.35000000000036</c:v>
                      </c:pt>
                      <c:pt idx="992">
                        <c:v>812.45000000000073</c:v>
                      </c:pt>
                      <c:pt idx="993">
                        <c:v>187.14999999999964</c:v>
                      </c:pt>
                      <c:pt idx="994">
                        <c:v>150.59999999999854</c:v>
                      </c:pt>
                      <c:pt idx="995">
                        <c:v>261</c:v>
                      </c:pt>
                      <c:pt idx="996">
                        <c:v>192</c:v>
                      </c:pt>
                      <c:pt idx="997">
                        <c:v>359.85000000000036</c:v>
                      </c:pt>
                      <c:pt idx="998">
                        <c:v>63.850000000000364</c:v>
                      </c:pt>
                      <c:pt idx="999">
                        <c:v>8.1499999999996362</c:v>
                      </c:pt>
                      <c:pt idx="1000">
                        <c:v>186.95000000000073</c:v>
                      </c:pt>
                      <c:pt idx="1001">
                        <c:v>210.85000000000036</c:v>
                      </c:pt>
                      <c:pt idx="1002">
                        <c:v>127.39999999999964</c:v>
                      </c:pt>
                      <c:pt idx="1003">
                        <c:v>165.70000000000073</c:v>
                      </c:pt>
                      <c:pt idx="1004">
                        <c:v>17.550000000001091</c:v>
                      </c:pt>
                      <c:pt idx="1005">
                        <c:v>113.45000000000073</c:v>
                      </c:pt>
                      <c:pt idx="1006">
                        <c:v>21.449999999998909</c:v>
                      </c:pt>
                      <c:pt idx="1007">
                        <c:v>128.95000000000073</c:v>
                      </c:pt>
                      <c:pt idx="1008">
                        <c:v>227.95000000000073</c:v>
                      </c:pt>
                      <c:pt idx="1009">
                        <c:v>23.449999999998909</c:v>
                      </c:pt>
                      <c:pt idx="1010">
                        <c:v>158.39999999999964</c:v>
                      </c:pt>
                      <c:pt idx="1011">
                        <c:v>70.199999999998909</c:v>
                      </c:pt>
                      <c:pt idx="1012">
                        <c:v>4.7000000000007276</c:v>
                      </c:pt>
                      <c:pt idx="1013">
                        <c:v>340.89999999999964</c:v>
                      </c:pt>
                      <c:pt idx="1014">
                        <c:v>340.5</c:v>
                      </c:pt>
                      <c:pt idx="1015">
                        <c:v>37.549999999999272</c:v>
                      </c:pt>
                      <c:pt idx="1016">
                        <c:v>222.70000000000073</c:v>
                      </c:pt>
                      <c:pt idx="1017">
                        <c:v>53.5</c:v>
                      </c:pt>
                      <c:pt idx="1018">
                        <c:v>150.54999999999927</c:v>
                      </c:pt>
                      <c:pt idx="1019">
                        <c:v>198.54999999999927</c:v>
                      </c:pt>
                      <c:pt idx="1020">
                        <c:v>156.70000000000073</c:v>
                      </c:pt>
                      <c:pt idx="1021">
                        <c:v>43.050000000001091</c:v>
                      </c:pt>
                      <c:pt idx="1022">
                        <c:v>199.69999999999891</c:v>
                      </c:pt>
                      <c:pt idx="1023">
                        <c:v>219.75</c:v>
                      </c:pt>
                      <c:pt idx="1024">
                        <c:v>74.350000000000364</c:v>
                      </c:pt>
                      <c:pt idx="1025">
                        <c:v>141.35000000000036</c:v>
                      </c:pt>
                      <c:pt idx="1026">
                        <c:v>236.85000000000036</c:v>
                      </c:pt>
                      <c:pt idx="1027">
                        <c:v>161.35000000000036</c:v>
                      </c:pt>
                      <c:pt idx="1028">
                        <c:v>137.79999999999927</c:v>
                      </c:pt>
                      <c:pt idx="1029">
                        <c:v>64.949999999998909</c:v>
                      </c:pt>
                      <c:pt idx="1030">
                        <c:v>213.85000000000036</c:v>
                      </c:pt>
                      <c:pt idx="1031">
                        <c:v>172.54999999999927</c:v>
                      </c:pt>
                      <c:pt idx="1032">
                        <c:v>246.09999999999854</c:v>
                      </c:pt>
                      <c:pt idx="1033">
                        <c:v>179.70000000000073</c:v>
                      </c:pt>
                      <c:pt idx="1034">
                        <c:v>11.149999999999636</c:v>
                      </c:pt>
                      <c:pt idx="1035">
                        <c:v>54</c:v>
                      </c:pt>
                      <c:pt idx="1036">
                        <c:v>79.200000000000728</c:v>
                      </c:pt>
                      <c:pt idx="1037">
                        <c:v>148.80000000000109</c:v>
                      </c:pt>
                      <c:pt idx="1038">
                        <c:v>108.89999999999964</c:v>
                      </c:pt>
                      <c:pt idx="1039">
                        <c:v>138.04999999999927</c:v>
                      </c:pt>
                      <c:pt idx="1040">
                        <c:v>153.80000000000109</c:v>
                      </c:pt>
                      <c:pt idx="1041">
                        <c:v>45.149999999999636</c:v>
                      </c:pt>
                      <c:pt idx="1042">
                        <c:v>36.149999999999636</c:v>
                      </c:pt>
                      <c:pt idx="1043">
                        <c:v>45.900000000001455</c:v>
                      </c:pt>
                      <c:pt idx="1044">
                        <c:v>245.04999999999927</c:v>
                      </c:pt>
                      <c:pt idx="1045">
                        <c:v>222.89999999999964</c:v>
                      </c:pt>
                      <c:pt idx="1046">
                        <c:v>12.949999999998909</c:v>
                      </c:pt>
                      <c:pt idx="1047">
                        <c:v>25.399999999999636</c:v>
                      </c:pt>
                      <c:pt idx="1048">
                        <c:v>291.5</c:v>
                      </c:pt>
                      <c:pt idx="1049">
                        <c:v>52.699999999998909</c:v>
                      </c:pt>
                      <c:pt idx="1050">
                        <c:v>96.75</c:v>
                      </c:pt>
                      <c:pt idx="1051">
                        <c:v>106</c:v>
                      </c:pt>
                      <c:pt idx="1052">
                        <c:v>62.399999999999636</c:v>
                      </c:pt>
                      <c:pt idx="1053">
                        <c:v>166.45000000000073</c:v>
                      </c:pt>
                      <c:pt idx="1054">
                        <c:v>135.85000000000036</c:v>
                      </c:pt>
                      <c:pt idx="1055">
                        <c:v>76.799999999999272</c:v>
                      </c:pt>
                      <c:pt idx="1056">
                        <c:v>14.450000000000728</c:v>
                      </c:pt>
                      <c:pt idx="1057">
                        <c:v>103.20000000000073</c:v>
                      </c:pt>
                      <c:pt idx="1058">
                        <c:v>43.600000000000364</c:v>
                      </c:pt>
                      <c:pt idx="1059">
                        <c:v>107</c:v>
                      </c:pt>
                      <c:pt idx="1060">
                        <c:v>5.1499999999996362</c:v>
                      </c:pt>
                      <c:pt idx="1061">
                        <c:v>46.049999999999272</c:v>
                      </c:pt>
                      <c:pt idx="1062">
                        <c:v>107.54999999999927</c:v>
                      </c:pt>
                      <c:pt idx="1063">
                        <c:v>104.54999999999927</c:v>
                      </c:pt>
                      <c:pt idx="1064">
                        <c:v>30.800000000001091</c:v>
                      </c:pt>
                      <c:pt idx="1065">
                        <c:v>76.350000000000364</c:v>
                      </c:pt>
                      <c:pt idx="1066">
                        <c:v>6</c:v>
                      </c:pt>
                      <c:pt idx="1067">
                        <c:v>12.600000000000364</c:v>
                      </c:pt>
                      <c:pt idx="1068">
                        <c:v>81.850000000000364</c:v>
                      </c:pt>
                      <c:pt idx="1069">
                        <c:v>63.5</c:v>
                      </c:pt>
                      <c:pt idx="1070">
                        <c:v>132.55000000000109</c:v>
                      </c:pt>
                      <c:pt idx="1071">
                        <c:v>91.350000000000364</c:v>
                      </c:pt>
                      <c:pt idx="1072">
                        <c:v>123.64999999999964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FB1-47D2-83BB-922044241431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 Nifty'!$AA$15:$AA$1087</c15:sqref>
                        </c15:formulaRef>
                      </c:ext>
                    </c:extLst>
                    <c:numCache>
                      <c:formatCode>General</c:formatCode>
                      <c:ptCount val="1073"/>
                      <c:pt idx="0">
                        <c:v>20.350000000000364</c:v>
                      </c:pt>
                      <c:pt idx="1">
                        <c:v>90.75</c:v>
                      </c:pt>
                      <c:pt idx="2">
                        <c:v>29.25</c:v>
                      </c:pt>
                      <c:pt idx="3">
                        <c:v>13.600000000000364</c:v>
                      </c:pt>
                      <c:pt idx="4">
                        <c:v>15.799999999999272</c:v>
                      </c:pt>
                      <c:pt idx="5">
                        <c:v>42.100000000000364</c:v>
                      </c:pt>
                      <c:pt idx="6">
                        <c:v>34.75</c:v>
                      </c:pt>
                      <c:pt idx="7">
                        <c:v>79.100000000000364</c:v>
                      </c:pt>
                      <c:pt idx="8">
                        <c:v>29.299999999999272</c:v>
                      </c:pt>
                      <c:pt idx="9">
                        <c:v>40.600000000000364</c:v>
                      </c:pt>
                      <c:pt idx="10">
                        <c:v>18.700000000000728</c:v>
                      </c:pt>
                      <c:pt idx="11">
                        <c:v>27.449999999998909</c:v>
                      </c:pt>
                      <c:pt idx="12">
                        <c:v>57.899999999999636</c:v>
                      </c:pt>
                      <c:pt idx="13">
                        <c:v>53.049999999999272</c:v>
                      </c:pt>
                      <c:pt idx="14">
                        <c:v>63.350000000000364</c:v>
                      </c:pt>
                      <c:pt idx="15">
                        <c:v>10.300000000001091</c:v>
                      </c:pt>
                      <c:pt idx="16">
                        <c:v>43.850000000000364</c:v>
                      </c:pt>
                      <c:pt idx="17">
                        <c:v>29.25</c:v>
                      </c:pt>
                      <c:pt idx="18">
                        <c:v>87.850000000000364</c:v>
                      </c:pt>
                      <c:pt idx="19">
                        <c:v>9.1000000000003638</c:v>
                      </c:pt>
                      <c:pt idx="20">
                        <c:v>12.5</c:v>
                      </c:pt>
                      <c:pt idx="21">
                        <c:v>17</c:v>
                      </c:pt>
                      <c:pt idx="22">
                        <c:v>15</c:v>
                      </c:pt>
                      <c:pt idx="23">
                        <c:v>8.8000000000010914</c:v>
                      </c:pt>
                      <c:pt idx="24">
                        <c:v>5.8500000000003638</c:v>
                      </c:pt>
                      <c:pt idx="25">
                        <c:v>33.149999999999636</c:v>
                      </c:pt>
                      <c:pt idx="26">
                        <c:v>31.600000000000364</c:v>
                      </c:pt>
                      <c:pt idx="27">
                        <c:v>12.350000000000364</c:v>
                      </c:pt>
                      <c:pt idx="28">
                        <c:v>77.799999999999272</c:v>
                      </c:pt>
                      <c:pt idx="29">
                        <c:v>44.5</c:v>
                      </c:pt>
                      <c:pt idx="30">
                        <c:v>5.6500000000014552</c:v>
                      </c:pt>
                      <c:pt idx="31">
                        <c:v>19.100000000000364</c:v>
                      </c:pt>
                      <c:pt idx="32">
                        <c:v>66.450000000000728</c:v>
                      </c:pt>
                      <c:pt idx="33">
                        <c:v>39.450000000000728</c:v>
                      </c:pt>
                      <c:pt idx="34">
                        <c:v>38.100000000000364</c:v>
                      </c:pt>
                      <c:pt idx="35">
                        <c:v>118.89999999999964</c:v>
                      </c:pt>
                      <c:pt idx="36">
                        <c:v>1.5</c:v>
                      </c:pt>
                      <c:pt idx="37">
                        <c:v>42.800000000001091</c:v>
                      </c:pt>
                      <c:pt idx="38">
                        <c:v>10.850000000000364</c:v>
                      </c:pt>
                      <c:pt idx="39">
                        <c:v>29.75</c:v>
                      </c:pt>
                      <c:pt idx="40">
                        <c:v>39.899999999999636</c:v>
                      </c:pt>
                      <c:pt idx="41">
                        <c:v>98</c:v>
                      </c:pt>
                      <c:pt idx="42">
                        <c:v>10.649999999999636</c:v>
                      </c:pt>
                      <c:pt idx="43">
                        <c:v>8.1499999999996362</c:v>
                      </c:pt>
                      <c:pt idx="44">
                        <c:v>83.049999999999272</c:v>
                      </c:pt>
                      <c:pt idx="45">
                        <c:v>17.449999999998909</c:v>
                      </c:pt>
                      <c:pt idx="46">
                        <c:v>9.1999999999989086</c:v>
                      </c:pt>
                      <c:pt idx="47">
                        <c:v>2.8000000000010914</c:v>
                      </c:pt>
                      <c:pt idx="48">
                        <c:v>4.0499999999992724</c:v>
                      </c:pt>
                      <c:pt idx="49">
                        <c:v>5.75</c:v>
                      </c:pt>
                      <c:pt idx="50">
                        <c:v>15.399999999999636</c:v>
                      </c:pt>
                      <c:pt idx="51">
                        <c:v>55.549999999999272</c:v>
                      </c:pt>
                      <c:pt idx="52">
                        <c:v>71.850000000000364</c:v>
                      </c:pt>
                      <c:pt idx="53">
                        <c:v>17.450000000000728</c:v>
                      </c:pt>
                      <c:pt idx="54">
                        <c:v>21.800000000001091</c:v>
                      </c:pt>
                      <c:pt idx="55">
                        <c:v>94.350000000000364</c:v>
                      </c:pt>
                      <c:pt idx="56">
                        <c:v>45.700000000000728</c:v>
                      </c:pt>
                      <c:pt idx="57">
                        <c:v>40</c:v>
                      </c:pt>
                      <c:pt idx="58">
                        <c:v>53.149999999999636</c:v>
                      </c:pt>
                      <c:pt idx="59">
                        <c:v>26.800000000001091</c:v>
                      </c:pt>
                      <c:pt idx="60">
                        <c:v>14.399999999999636</c:v>
                      </c:pt>
                      <c:pt idx="61">
                        <c:v>72.100000000000364</c:v>
                      </c:pt>
                      <c:pt idx="62">
                        <c:v>2.7999999999992724</c:v>
                      </c:pt>
                      <c:pt idx="63">
                        <c:v>19.699999999998909</c:v>
                      </c:pt>
                      <c:pt idx="64">
                        <c:v>3.7000000000007276</c:v>
                      </c:pt>
                      <c:pt idx="65">
                        <c:v>17.100000000000364</c:v>
                      </c:pt>
                      <c:pt idx="66">
                        <c:v>32.75</c:v>
                      </c:pt>
                      <c:pt idx="67">
                        <c:v>52.700000000000728</c:v>
                      </c:pt>
                      <c:pt idx="68">
                        <c:v>24.199999999998909</c:v>
                      </c:pt>
                      <c:pt idx="69">
                        <c:v>7.4500000000007276</c:v>
                      </c:pt>
                      <c:pt idx="70">
                        <c:v>79.950000000000728</c:v>
                      </c:pt>
                      <c:pt idx="71">
                        <c:v>5.4499999999989086</c:v>
                      </c:pt>
                      <c:pt idx="72">
                        <c:v>11.649999999999636</c:v>
                      </c:pt>
                      <c:pt idx="73">
                        <c:v>7.5500000000010914</c:v>
                      </c:pt>
                      <c:pt idx="74">
                        <c:v>12.399999999999636</c:v>
                      </c:pt>
                      <c:pt idx="75">
                        <c:v>50.800000000001091</c:v>
                      </c:pt>
                      <c:pt idx="76">
                        <c:v>22.200000000000728</c:v>
                      </c:pt>
                      <c:pt idx="77">
                        <c:v>4.7000000000007276</c:v>
                      </c:pt>
                      <c:pt idx="78">
                        <c:v>28.549999999999272</c:v>
                      </c:pt>
                      <c:pt idx="79">
                        <c:v>100.45000000000073</c:v>
                      </c:pt>
                      <c:pt idx="80">
                        <c:v>39.150000000001455</c:v>
                      </c:pt>
                      <c:pt idx="81">
                        <c:v>18.850000000000364</c:v>
                      </c:pt>
                      <c:pt idx="82">
                        <c:v>72.649999999999636</c:v>
                      </c:pt>
                      <c:pt idx="83">
                        <c:v>50.450000000000728</c:v>
                      </c:pt>
                      <c:pt idx="84">
                        <c:v>13.649999999999636</c:v>
                      </c:pt>
                      <c:pt idx="85">
                        <c:v>35.100000000000364</c:v>
                      </c:pt>
                      <c:pt idx="86">
                        <c:v>32.25</c:v>
                      </c:pt>
                      <c:pt idx="87">
                        <c:v>23.300000000001091</c:v>
                      </c:pt>
                      <c:pt idx="88">
                        <c:v>12.649999999999636</c:v>
                      </c:pt>
                      <c:pt idx="89">
                        <c:v>30.099999999998545</c:v>
                      </c:pt>
                      <c:pt idx="90">
                        <c:v>13.100000000000364</c:v>
                      </c:pt>
                      <c:pt idx="91">
                        <c:v>0.3999999999996362</c:v>
                      </c:pt>
                      <c:pt idx="92">
                        <c:v>26.799999999999272</c:v>
                      </c:pt>
                      <c:pt idx="93">
                        <c:v>15.100000000000364</c:v>
                      </c:pt>
                      <c:pt idx="94">
                        <c:v>19.649999999999636</c:v>
                      </c:pt>
                      <c:pt idx="95">
                        <c:v>49.75</c:v>
                      </c:pt>
                      <c:pt idx="96">
                        <c:v>80.899999999999636</c:v>
                      </c:pt>
                      <c:pt idx="97">
                        <c:v>11.899999999999636</c:v>
                      </c:pt>
                      <c:pt idx="98">
                        <c:v>16.850000000000364</c:v>
                      </c:pt>
                      <c:pt idx="99">
                        <c:v>53.350000000000364</c:v>
                      </c:pt>
                      <c:pt idx="100">
                        <c:v>15.899999999999636</c:v>
                      </c:pt>
                      <c:pt idx="101">
                        <c:v>28.25</c:v>
                      </c:pt>
                      <c:pt idx="102">
                        <c:v>13.25</c:v>
                      </c:pt>
                      <c:pt idx="103">
                        <c:v>58.650000000001455</c:v>
                      </c:pt>
                      <c:pt idx="104">
                        <c:v>38.600000000000364</c:v>
                      </c:pt>
                      <c:pt idx="105">
                        <c:v>58.899999999999636</c:v>
                      </c:pt>
                      <c:pt idx="106">
                        <c:v>110</c:v>
                      </c:pt>
                      <c:pt idx="107">
                        <c:v>41</c:v>
                      </c:pt>
                      <c:pt idx="108">
                        <c:v>1.7999999999992724</c:v>
                      </c:pt>
                      <c:pt idx="109">
                        <c:v>57.299999999999272</c:v>
                      </c:pt>
                      <c:pt idx="110">
                        <c:v>21.350000000000364</c:v>
                      </c:pt>
                      <c:pt idx="111">
                        <c:v>26.699999999998909</c:v>
                      </c:pt>
                      <c:pt idx="112">
                        <c:v>9.0499999999992724</c:v>
                      </c:pt>
                      <c:pt idx="113">
                        <c:v>2.75</c:v>
                      </c:pt>
                      <c:pt idx="114">
                        <c:v>29.100000000000364</c:v>
                      </c:pt>
                      <c:pt idx="115">
                        <c:v>20.75</c:v>
                      </c:pt>
                      <c:pt idx="116">
                        <c:v>3.6499999999996362</c:v>
                      </c:pt>
                      <c:pt idx="117">
                        <c:v>1.0499999999992724</c:v>
                      </c:pt>
                      <c:pt idx="118">
                        <c:v>35.149999999999636</c:v>
                      </c:pt>
                      <c:pt idx="119">
                        <c:v>29.399999999999636</c:v>
                      </c:pt>
                      <c:pt idx="120">
                        <c:v>6.5500000000010914</c:v>
                      </c:pt>
                      <c:pt idx="121">
                        <c:v>101.14999999999964</c:v>
                      </c:pt>
                      <c:pt idx="122">
                        <c:v>19.100000000000364</c:v>
                      </c:pt>
                      <c:pt idx="123">
                        <c:v>52.850000000000364</c:v>
                      </c:pt>
                      <c:pt idx="124">
                        <c:v>54.75</c:v>
                      </c:pt>
                      <c:pt idx="125">
                        <c:v>3.6000000000003638</c:v>
                      </c:pt>
                      <c:pt idx="126">
                        <c:v>4.9499999999989086</c:v>
                      </c:pt>
                      <c:pt idx="127">
                        <c:v>9.5999999999985448</c:v>
                      </c:pt>
                      <c:pt idx="128">
                        <c:v>13.049999999999272</c:v>
                      </c:pt>
                      <c:pt idx="129">
                        <c:v>35.200000000000728</c:v>
                      </c:pt>
                      <c:pt idx="130">
                        <c:v>4</c:v>
                      </c:pt>
                      <c:pt idx="131">
                        <c:v>2</c:v>
                      </c:pt>
                      <c:pt idx="132">
                        <c:v>57.450000000000728</c:v>
                      </c:pt>
                      <c:pt idx="133">
                        <c:v>77.100000000000364</c:v>
                      </c:pt>
                      <c:pt idx="134">
                        <c:v>24.75</c:v>
                      </c:pt>
                      <c:pt idx="135">
                        <c:v>29.049999999999272</c:v>
                      </c:pt>
                      <c:pt idx="136">
                        <c:v>133.25</c:v>
                      </c:pt>
                      <c:pt idx="137">
                        <c:v>87.25</c:v>
                      </c:pt>
                      <c:pt idx="138">
                        <c:v>123.15000000000146</c:v>
                      </c:pt>
                      <c:pt idx="139">
                        <c:v>144.64999999999964</c:v>
                      </c:pt>
                      <c:pt idx="140">
                        <c:v>35.650000000001455</c:v>
                      </c:pt>
                      <c:pt idx="141">
                        <c:v>37.399999999999636</c:v>
                      </c:pt>
                      <c:pt idx="142">
                        <c:v>23.350000000000364</c:v>
                      </c:pt>
                      <c:pt idx="143">
                        <c:v>115.25</c:v>
                      </c:pt>
                      <c:pt idx="144">
                        <c:v>99.399999999999636</c:v>
                      </c:pt>
                      <c:pt idx="145">
                        <c:v>1.1999999999989086</c:v>
                      </c:pt>
                      <c:pt idx="146">
                        <c:v>12.350000000000364</c:v>
                      </c:pt>
                      <c:pt idx="147">
                        <c:v>10.149999999999636</c:v>
                      </c:pt>
                      <c:pt idx="148">
                        <c:v>11.049999999999272</c:v>
                      </c:pt>
                      <c:pt idx="149">
                        <c:v>134.34999999999854</c:v>
                      </c:pt>
                      <c:pt idx="150">
                        <c:v>47.5</c:v>
                      </c:pt>
                      <c:pt idx="151">
                        <c:v>28.399999999999636</c:v>
                      </c:pt>
                      <c:pt idx="152">
                        <c:v>20.549999999999272</c:v>
                      </c:pt>
                      <c:pt idx="153">
                        <c:v>120.29999999999927</c:v>
                      </c:pt>
                      <c:pt idx="154">
                        <c:v>12.399999999999636</c:v>
                      </c:pt>
                      <c:pt idx="155">
                        <c:v>61.649999999999636</c:v>
                      </c:pt>
                      <c:pt idx="156">
                        <c:v>11.649999999999636</c:v>
                      </c:pt>
                      <c:pt idx="157">
                        <c:v>33.75</c:v>
                      </c:pt>
                      <c:pt idx="158">
                        <c:v>35.25</c:v>
                      </c:pt>
                      <c:pt idx="159">
                        <c:v>10.800000000001091</c:v>
                      </c:pt>
                      <c:pt idx="160">
                        <c:v>29.899999999999636</c:v>
                      </c:pt>
                      <c:pt idx="161">
                        <c:v>4.1000000000003638</c:v>
                      </c:pt>
                      <c:pt idx="162">
                        <c:v>49.450000000000728</c:v>
                      </c:pt>
                      <c:pt idx="163">
                        <c:v>38.049999999999272</c:v>
                      </c:pt>
                      <c:pt idx="164">
                        <c:v>27.25</c:v>
                      </c:pt>
                      <c:pt idx="165">
                        <c:v>13.850000000000364</c:v>
                      </c:pt>
                      <c:pt idx="166">
                        <c:v>94.899999999999636</c:v>
                      </c:pt>
                      <c:pt idx="167">
                        <c:v>165.14999999999964</c:v>
                      </c:pt>
                      <c:pt idx="168">
                        <c:v>141.85000000000036</c:v>
                      </c:pt>
                      <c:pt idx="169">
                        <c:v>53.649999999999636</c:v>
                      </c:pt>
                      <c:pt idx="170">
                        <c:v>148.70000000000073</c:v>
                      </c:pt>
                      <c:pt idx="171">
                        <c:v>44.649999999999636</c:v>
                      </c:pt>
                      <c:pt idx="172">
                        <c:v>21.200000000000728</c:v>
                      </c:pt>
                      <c:pt idx="173">
                        <c:v>37.650000000001455</c:v>
                      </c:pt>
                      <c:pt idx="174">
                        <c:v>8.0500000000010914</c:v>
                      </c:pt>
                      <c:pt idx="175">
                        <c:v>31.400000000001455</c:v>
                      </c:pt>
                      <c:pt idx="176">
                        <c:v>19.349999999998545</c:v>
                      </c:pt>
                      <c:pt idx="177">
                        <c:v>19.75</c:v>
                      </c:pt>
                      <c:pt idx="178">
                        <c:v>4.0499999999992724</c:v>
                      </c:pt>
                      <c:pt idx="179">
                        <c:v>66.200000000000728</c:v>
                      </c:pt>
                      <c:pt idx="180">
                        <c:v>2.5499999999992724</c:v>
                      </c:pt>
                      <c:pt idx="181">
                        <c:v>5.6000000000003638</c:v>
                      </c:pt>
                      <c:pt idx="182">
                        <c:v>4.6000000000003638</c:v>
                      </c:pt>
                      <c:pt idx="183">
                        <c:v>27.950000000000728</c:v>
                      </c:pt>
                      <c:pt idx="184">
                        <c:v>58.450000000000728</c:v>
                      </c:pt>
                      <c:pt idx="185">
                        <c:v>130.39999999999964</c:v>
                      </c:pt>
                      <c:pt idx="186">
                        <c:v>26.549999999999272</c:v>
                      </c:pt>
                      <c:pt idx="187">
                        <c:v>1.9500000000007276</c:v>
                      </c:pt>
                      <c:pt idx="188">
                        <c:v>28.400000000001455</c:v>
                      </c:pt>
                      <c:pt idx="189">
                        <c:v>22.399999999999636</c:v>
                      </c:pt>
                      <c:pt idx="190">
                        <c:v>1.2999999999992724</c:v>
                      </c:pt>
                      <c:pt idx="191">
                        <c:v>11.25</c:v>
                      </c:pt>
                      <c:pt idx="192">
                        <c:v>38.450000000000728</c:v>
                      </c:pt>
                      <c:pt idx="193">
                        <c:v>34.149999999999636</c:v>
                      </c:pt>
                      <c:pt idx="194">
                        <c:v>44.299999999999272</c:v>
                      </c:pt>
                      <c:pt idx="195">
                        <c:v>29.950000000000728</c:v>
                      </c:pt>
                      <c:pt idx="196">
                        <c:v>45.299999999999272</c:v>
                      </c:pt>
                      <c:pt idx="197">
                        <c:v>108.44999999999891</c:v>
                      </c:pt>
                      <c:pt idx="198">
                        <c:v>76.600000000000364</c:v>
                      </c:pt>
                      <c:pt idx="199">
                        <c:v>51.899999999999636</c:v>
                      </c:pt>
                      <c:pt idx="200">
                        <c:v>77.799999999999272</c:v>
                      </c:pt>
                      <c:pt idx="201">
                        <c:v>74.950000000000728</c:v>
                      </c:pt>
                      <c:pt idx="202">
                        <c:v>44.299999999999272</c:v>
                      </c:pt>
                      <c:pt idx="203">
                        <c:v>108.20000000000073</c:v>
                      </c:pt>
                      <c:pt idx="204">
                        <c:v>7.6499999999996362</c:v>
                      </c:pt>
                      <c:pt idx="205">
                        <c:v>41.850000000000364</c:v>
                      </c:pt>
                      <c:pt idx="206">
                        <c:v>32.050000000001091</c:v>
                      </c:pt>
                      <c:pt idx="207">
                        <c:v>17.400000000001455</c:v>
                      </c:pt>
                      <c:pt idx="208">
                        <c:v>30.899999999999636</c:v>
                      </c:pt>
                      <c:pt idx="209">
                        <c:v>47.850000000000364</c:v>
                      </c:pt>
                      <c:pt idx="210">
                        <c:v>0.3999999999996362</c:v>
                      </c:pt>
                      <c:pt idx="211">
                        <c:v>56.350000000000364</c:v>
                      </c:pt>
                      <c:pt idx="212">
                        <c:v>58.299999999999272</c:v>
                      </c:pt>
                      <c:pt idx="213">
                        <c:v>37.199999999998909</c:v>
                      </c:pt>
                      <c:pt idx="214">
                        <c:v>144.20000000000073</c:v>
                      </c:pt>
                      <c:pt idx="215">
                        <c:v>93.600000000000364</c:v>
                      </c:pt>
                      <c:pt idx="216">
                        <c:v>27.700000000000728</c:v>
                      </c:pt>
                      <c:pt idx="217">
                        <c:v>67.799999999999272</c:v>
                      </c:pt>
                      <c:pt idx="218">
                        <c:v>94.050000000001091</c:v>
                      </c:pt>
                      <c:pt idx="219">
                        <c:v>10.350000000000364</c:v>
                      </c:pt>
                      <c:pt idx="220">
                        <c:v>8.2999999999992724</c:v>
                      </c:pt>
                      <c:pt idx="221">
                        <c:v>10.550000000001091</c:v>
                      </c:pt>
                      <c:pt idx="222">
                        <c:v>92.25</c:v>
                      </c:pt>
                      <c:pt idx="223">
                        <c:v>74.399999999999636</c:v>
                      </c:pt>
                      <c:pt idx="224">
                        <c:v>51.900000000001455</c:v>
                      </c:pt>
                      <c:pt idx="225">
                        <c:v>66.899999999999636</c:v>
                      </c:pt>
                      <c:pt idx="226">
                        <c:v>299.5</c:v>
                      </c:pt>
                      <c:pt idx="227">
                        <c:v>7.8999999999996362</c:v>
                      </c:pt>
                      <c:pt idx="228">
                        <c:v>23.300000000001091</c:v>
                      </c:pt>
                      <c:pt idx="229">
                        <c:v>27.199999999998909</c:v>
                      </c:pt>
                      <c:pt idx="230">
                        <c:v>6.4500000000007276</c:v>
                      </c:pt>
                      <c:pt idx="231">
                        <c:v>8.8500000000003638</c:v>
                      </c:pt>
                      <c:pt idx="232">
                        <c:v>49.650000000001455</c:v>
                      </c:pt>
                      <c:pt idx="233">
                        <c:v>26.100000000000364</c:v>
                      </c:pt>
                      <c:pt idx="234">
                        <c:v>20.799999999999272</c:v>
                      </c:pt>
                      <c:pt idx="235">
                        <c:v>73.549999999999272</c:v>
                      </c:pt>
                      <c:pt idx="236">
                        <c:v>62.200000000000728</c:v>
                      </c:pt>
                      <c:pt idx="237">
                        <c:v>15.650000000001455</c:v>
                      </c:pt>
                      <c:pt idx="238">
                        <c:v>6.0499999999992724</c:v>
                      </c:pt>
                      <c:pt idx="239">
                        <c:v>10.299999999999272</c:v>
                      </c:pt>
                      <c:pt idx="240">
                        <c:v>31.25</c:v>
                      </c:pt>
                      <c:pt idx="241">
                        <c:v>19.149999999999636</c:v>
                      </c:pt>
                      <c:pt idx="242">
                        <c:v>50.299999999999272</c:v>
                      </c:pt>
                      <c:pt idx="243">
                        <c:v>21.549999999999272</c:v>
                      </c:pt>
                      <c:pt idx="244">
                        <c:v>51.75</c:v>
                      </c:pt>
                      <c:pt idx="245">
                        <c:v>24.899999999999636</c:v>
                      </c:pt>
                      <c:pt idx="246">
                        <c:v>52.25</c:v>
                      </c:pt>
                      <c:pt idx="247">
                        <c:v>44.199999999998909</c:v>
                      </c:pt>
                      <c:pt idx="248">
                        <c:v>17.75</c:v>
                      </c:pt>
                      <c:pt idx="249">
                        <c:v>18.649999999999636</c:v>
                      </c:pt>
                      <c:pt idx="250">
                        <c:v>17.549999999999272</c:v>
                      </c:pt>
                      <c:pt idx="251">
                        <c:v>20.25</c:v>
                      </c:pt>
                      <c:pt idx="252">
                        <c:v>42.300000000001091</c:v>
                      </c:pt>
                      <c:pt idx="253">
                        <c:v>72.150000000001455</c:v>
                      </c:pt>
                      <c:pt idx="254">
                        <c:v>14.850000000000364</c:v>
                      </c:pt>
                      <c:pt idx="255">
                        <c:v>84.5</c:v>
                      </c:pt>
                      <c:pt idx="256">
                        <c:v>64.75</c:v>
                      </c:pt>
                      <c:pt idx="257">
                        <c:v>174.69999999999891</c:v>
                      </c:pt>
                      <c:pt idx="258">
                        <c:v>296.25</c:v>
                      </c:pt>
                      <c:pt idx="259">
                        <c:v>149.85000000000036</c:v>
                      </c:pt>
                      <c:pt idx="260">
                        <c:v>384.60000000000036</c:v>
                      </c:pt>
                      <c:pt idx="261">
                        <c:v>70.75</c:v>
                      </c:pt>
                      <c:pt idx="262">
                        <c:v>4.0500000000010914</c:v>
                      </c:pt>
                      <c:pt idx="263">
                        <c:v>197.25</c:v>
                      </c:pt>
                      <c:pt idx="264">
                        <c:v>12.399999999999636</c:v>
                      </c:pt>
                      <c:pt idx="265">
                        <c:v>87</c:v>
                      </c:pt>
                      <c:pt idx="266">
                        <c:v>10.049999999999272</c:v>
                      </c:pt>
                      <c:pt idx="267">
                        <c:v>121</c:v>
                      </c:pt>
                      <c:pt idx="268">
                        <c:v>163.25</c:v>
                      </c:pt>
                      <c:pt idx="269">
                        <c:v>46.25</c:v>
                      </c:pt>
                      <c:pt idx="270">
                        <c:v>2.3500000000003638</c:v>
                      </c:pt>
                      <c:pt idx="271">
                        <c:v>62.850000000000364</c:v>
                      </c:pt>
                      <c:pt idx="272">
                        <c:v>218.14999999999964</c:v>
                      </c:pt>
                      <c:pt idx="273">
                        <c:v>58</c:v>
                      </c:pt>
                      <c:pt idx="274">
                        <c:v>164</c:v>
                      </c:pt>
                      <c:pt idx="275">
                        <c:v>106.44999999999891</c:v>
                      </c:pt>
                      <c:pt idx="276">
                        <c:v>40.200000000000728</c:v>
                      </c:pt>
                      <c:pt idx="277">
                        <c:v>4.9500000000007276</c:v>
                      </c:pt>
                      <c:pt idx="278">
                        <c:v>1.8999999999996362</c:v>
                      </c:pt>
                      <c:pt idx="279">
                        <c:v>58.5</c:v>
                      </c:pt>
                      <c:pt idx="280">
                        <c:v>27.149999999999636</c:v>
                      </c:pt>
                      <c:pt idx="281">
                        <c:v>8.75</c:v>
                      </c:pt>
                      <c:pt idx="282">
                        <c:v>59.399999999999636</c:v>
                      </c:pt>
                      <c:pt idx="283">
                        <c:v>41.799999999999272</c:v>
                      </c:pt>
                      <c:pt idx="284">
                        <c:v>31</c:v>
                      </c:pt>
                      <c:pt idx="285">
                        <c:v>11.149999999999636</c:v>
                      </c:pt>
                      <c:pt idx="286">
                        <c:v>47</c:v>
                      </c:pt>
                      <c:pt idx="287">
                        <c:v>34.200000000000728</c:v>
                      </c:pt>
                      <c:pt idx="288">
                        <c:v>17.350000000000364</c:v>
                      </c:pt>
                      <c:pt idx="289">
                        <c:v>86.100000000000364</c:v>
                      </c:pt>
                      <c:pt idx="290">
                        <c:v>12.899999999999636</c:v>
                      </c:pt>
                      <c:pt idx="291">
                        <c:v>27.799999999999272</c:v>
                      </c:pt>
                      <c:pt idx="292">
                        <c:v>3.7000000000007276</c:v>
                      </c:pt>
                      <c:pt idx="293">
                        <c:v>74.299999999999272</c:v>
                      </c:pt>
                      <c:pt idx="294">
                        <c:v>74.199999999998909</c:v>
                      </c:pt>
                      <c:pt idx="295">
                        <c:v>66.5</c:v>
                      </c:pt>
                      <c:pt idx="296">
                        <c:v>13.649999999999636</c:v>
                      </c:pt>
                      <c:pt idx="297">
                        <c:v>59.850000000000364</c:v>
                      </c:pt>
                      <c:pt idx="298">
                        <c:v>22.399999999999636</c:v>
                      </c:pt>
                      <c:pt idx="299">
                        <c:v>54.299999999999272</c:v>
                      </c:pt>
                      <c:pt idx="300">
                        <c:v>11.850000000000364</c:v>
                      </c:pt>
                      <c:pt idx="301">
                        <c:v>38.800000000001091</c:v>
                      </c:pt>
                      <c:pt idx="302">
                        <c:v>27.700000000000728</c:v>
                      </c:pt>
                      <c:pt idx="303">
                        <c:v>97.100000000000364</c:v>
                      </c:pt>
                      <c:pt idx="304">
                        <c:v>80.700000000000728</c:v>
                      </c:pt>
                      <c:pt idx="305">
                        <c:v>110.15000000000146</c:v>
                      </c:pt>
                      <c:pt idx="306">
                        <c:v>75.75</c:v>
                      </c:pt>
                      <c:pt idx="307">
                        <c:v>31.75</c:v>
                      </c:pt>
                      <c:pt idx="308">
                        <c:v>139.30000000000109</c:v>
                      </c:pt>
                      <c:pt idx="309">
                        <c:v>18.050000000001091</c:v>
                      </c:pt>
                      <c:pt idx="310">
                        <c:v>13.049999999999272</c:v>
                      </c:pt>
                      <c:pt idx="311">
                        <c:v>26.600000000000364</c:v>
                      </c:pt>
                      <c:pt idx="312">
                        <c:v>82.800000000001091</c:v>
                      </c:pt>
                      <c:pt idx="313">
                        <c:v>75.649999999999636</c:v>
                      </c:pt>
                      <c:pt idx="314">
                        <c:v>13.149999999999636</c:v>
                      </c:pt>
                      <c:pt idx="315">
                        <c:v>57.049999999999272</c:v>
                      </c:pt>
                      <c:pt idx="316">
                        <c:v>96.25</c:v>
                      </c:pt>
                      <c:pt idx="317">
                        <c:v>46.700000000000728</c:v>
                      </c:pt>
                      <c:pt idx="318">
                        <c:v>21.450000000000728</c:v>
                      </c:pt>
                      <c:pt idx="319">
                        <c:v>39</c:v>
                      </c:pt>
                      <c:pt idx="320">
                        <c:v>74.200000000000728</c:v>
                      </c:pt>
                      <c:pt idx="321">
                        <c:v>13.149999999999636</c:v>
                      </c:pt>
                      <c:pt idx="322">
                        <c:v>5.5499999999992724</c:v>
                      </c:pt>
                      <c:pt idx="323">
                        <c:v>7.5499999999992724</c:v>
                      </c:pt>
                      <c:pt idx="324">
                        <c:v>74.350000000000364</c:v>
                      </c:pt>
                      <c:pt idx="325">
                        <c:v>78.399999999999636</c:v>
                      </c:pt>
                      <c:pt idx="326">
                        <c:v>33.649999999999636</c:v>
                      </c:pt>
                      <c:pt idx="327">
                        <c:v>85.050000000001091</c:v>
                      </c:pt>
                      <c:pt idx="328">
                        <c:v>5.3500000000003638</c:v>
                      </c:pt>
                      <c:pt idx="329">
                        <c:v>74</c:v>
                      </c:pt>
                      <c:pt idx="330">
                        <c:v>25.049999999999272</c:v>
                      </c:pt>
                      <c:pt idx="331">
                        <c:v>87.400000000001455</c:v>
                      </c:pt>
                      <c:pt idx="332">
                        <c:v>31.25</c:v>
                      </c:pt>
                      <c:pt idx="333">
                        <c:v>115.39999999999964</c:v>
                      </c:pt>
                      <c:pt idx="334">
                        <c:v>116.5</c:v>
                      </c:pt>
                      <c:pt idx="335">
                        <c:v>0.6499999999996362</c:v>
                      </c:pt>
                      <c:pt idx="336">
                        <c:v>99.799999999999272</c:v>
                      </c:pt>
                      <c:pt idx="337">
                        <c:v>27.850000000000364</c:v>
                      </c:pt>
                      <c:pt idx="338">
                        <c:v>52.950000000000728</c:v>
                      </c:pt>
                      <c:pt idx="339">
                        <c:v>40.149999999999636</c:v>
                      </c:pt>
                      <c:pt idx="340">
                        <c:v>33.5</c:v>
                      </c:pt>
                      <c:pt idx="341">
                        <c:v>22.850000000000364</c:v>
                      </c:pt>
                      <c:pt idx="342">
                        <c:v>21.649999999999636</c:v>
                      </c:pt>
                      <c:pt idx="343">
                        <c:v>29.850000000000364</c:v>
                      </c:pt>
                      <c:pt idx="344">
                        <c:v>37.399999999999636</c:v>
                      </c:pt>
                      <c:pt idx="345">
                        <c:v>23</c:v>
                      </c:pt>
                      <c:pt idx="346">
                        <c:v>88.049999999999272</c:v>
                      </c:pt>
                      <c:pt idx="347">
                        <c:v>6.25</c:v>
                      </c:pt>
                      <c:pt idx="348">
                        <c:v>68.75</c:v>
                      </c:pt>
                      <c:pt idx="349">
                        <c:v>36.399999999999636</c:v>
                      </c:pt>
                      <c:pt idx="350">
                        <c:v>17.149999999999636</c:v>
                      </c:pt>
                      <c:pt idx="351">
                        <c:v>16.25</c:v>
                      </c:pt>
                      <c:pt idx="352">
                        <c:v>1.1999999999989086</c:v>
                      </c:pt>
                      <c:pt idx="353">
                        <c:v>23.149999999999636</c:v>
                      </c:pt>
                      <c:pt idx="354">
                        <c:v>9.8500000000003638</c:v>
                      </c:pt>
                      <c:pt idx="355">
                        <c:v>63.350000000000364</c:v>
                      </c:pt>
                      <c:pt idx="356">
                        <c:v>21.700000000000728</c:v>
                      </c:pt>
                      <c:pt idx="357">
                        <c:v>47.899999999999636</c:v>
                      </c:pt>
                      <c:pt idx="358">
                        <c:v>30.600000000000364</c:v>
                      </c:pt>
                      <c:pt idx="359">
                        <c:v>100.29999999999927</c:v>
                      </c:pt>
                      <c:pt idx="360">
                        <c:v>19.900000000001455</c:v>
                      </c:pt>
                      <c:pt idx="361">
                        <c:v>9.2000000000007276</c:v>
                      </c:pt>
                      <c:pt idx="362">
                        <c:v>38.049999999999272</c:v>
                      </c:pt>
                      <c:pt idx="363">
                        <c:v>19.399999999999636</c:v>
                      </c:pt>
                      <c:pt idx="364">
                        <c:v>0.6499999999996362</c:v>
                      </c:pt>
                      <c:pt idx="365">
                        <c:v>57.349999999998545</c:v>
                      </c:pt>
                      <c:pt idx="366">
                        <c:v>85.200000000000728</c:v>
                      </c:pt>
                      <c:pt idx="367">
                        <c:v>9.0500000000010914</c:v>
                      </c:pt>
                      <c:pt idx="368">
                        <c:v>86.450000000000728</c:v>
                      </c:pt>
                      <c:pt idx="369">
                        <c:v>9.1000000000003638</c:v>
                      </c:pt>
                      <c:pt idx="370">
                        <c:v>21.599999999998545</c:v>
                      </c:pt>
                      <c:pt idx="371">
                        <c:v>25.950000000000728</c:v>
                      </c:pt>
                      <c:pt idx="372">
                        <c:v>33.25</c:v>
                      </c:pt>
                      <c:pt idx="373">
                        <c:v>54.399999999999636</c:v>
                      </c:pt>
                      <c:pt idx="374">
                        <c:v>42.399999999999636</c:v>
                      </c:pt>
                      <c:pt idx="375">
                        <c:v>9.6999999999989086</c:v>
                      </c:pt>
                      <c:pt idx="376">
                        <c:v>59.150000000001455</c:v>
                      </c:pt>
                      <c:pt idx="377">
                        <c:v>65</c:v>
                      </c:pt>
                      <c:pt idx="378">
                        <c:v>9.5</c:v>
                      </c:pt>
                      <c:pt idx="379">
                        <c:v>115.29999999999927</c:v>
                      </c:pt>
                      <c:pt idx="380">
                        <c:v>91.75</c:v>
                      </c:pt>
                      <c:pt idx="381">
                        <c:v>136.10000000000036</c:v>
                      </c:pt>
                      <c:pt idx="382">
                        <c:v>48</c:v>
                      </c:pt>
                      <c:pt idx="383">
                        <c:v>54.549999999999272</c:v>
                      </c:pt>
                      <c:pt idx="384">
                        <c:v>150.40000000000146</c:v>
                      </c:pt>
                      <c:pt idx="385">
                        <c:v>169.90000000000146</c:v>
                      </c:pt>
                      <c:pt idx="386">
                        <c:v>38.799999999999272</c:v>
                      </c:pt>
                      <c:pt idx="387">
                        <c:v>48.649999999999636</c:v>
                      </c:pt>
                      <c:pt idx="388">
                        <c:v>154.64999999999964</c:v>
                      </c:pt>
                      <c:pt idx="389">
                        <c:v>109.60000000000036</c:v>
                      </c:pt>
                      <c:pt idx="390">
                        <c:v>65.75</c:v>
                      </c:pt>
                      <c:pt idx="391">
                        <c:v>267.25</c:v>
                      </c:pt>
                      <c:pt idx="392">
                        <c:v>196.89999999999964</c:v>
                      </c:pt>
                      <c:pt idx="393">
                        <c:v>88.900000000001455</c:v>
                      </c:pt>
                      <c:pt idx="394">
                        <c:v>85.600000000000364</c:v>
                      </c:pt>
                      <c:pt idx="395">
                        <c:v>117.90000000000146</c:v>
                      </c:pt>
                      <c:pt idx="396">
                        <c:v>82.050000000001091</c:v>
                      </c:pt>
                      <c:pt idx="397">
                        <c:v>96.75</c:v>
                      </c:pt>
                      <c:pt idx="398">
                        <c:v>181.79999999999927</c:v>
                      </c:pt>
                      <c:pt idx="399">
                        <c:v>300.35000000000036</c:v>
                      </c:pt>
                      <c:pt idx="400">
                        <c:v>339.25</c:v>
                      </c:pt>
                      <c:pt idx="401">
                        <c:v>134.79999999999927</c:v>
                      </c:pt>
                      <c:pt idx="402">
                        <c:v>87.899999999999636</c:v>
                      </c:pt>
                      <c:pt idx="403">
                        <c:v>9.75</c:v>
                      </c:pt>
                      <c:pt idx="404">
                        <c:v>310.20000000000073</c:v>
                      </c:pt>
                      <c:pt idx="405">
                        <c:v>69.850000000000364</c:v>
                      </c:pt>
                      <c:pt idx="406">
                        <c:v>81</c:v>
                      </c:pt>
                      <c:pt idx="407">
                        <c:v>1.2000000000007276</c:v>
                      </c:pt>
                      <c:pt idx="408">
                        <c:v>165.95000000000073</c:v>
                      </c:pt>
                      <c:pt idx="409">
                        <c:v>197.60000000000036</c:v>
                      </c:pt>
                      <c:pt idx="410">
                        <c:v>97.200000000000728</c:v>
                      </c:pt>
                      <c:pt idx="411">
                        <c:v>139.40000000000146</c:v>
                      </c:pt>
                      <c:pt idx="412">
                        <c:v>32.100000000000364</c:v>
                      </c:pt>
                      <c:pt idx="413">
                        <c:v>155.54999999999927</c:v>
                      </c:pt>
                      <c:pt idx="414">
                        <c:v>91.299999999999272</c:v>
                      </c:pt>
                      <c:pt idx="415">
                        <c:v>1.4499999999989086</c:v>
                      </c:pt>
                      <c:pt idx="416">
                        <c:v>88.650000000001455</c:v>
                      </c:pt>
                      <c:pt idx="417">
                        <c:v>117.89999999999964</c:v>
                      </c:pt>
                      <c:pt idx="418">
                        <c:v>52.399999999999636</c:v>
                      </c:pt>
                      <c:pt idx="419">
                        <c:v>64.799999999999272</c:v>
                      </c:pt>
                      <c:pt idx="420">
                        <c:v>72.049999999999272</c:v>
                      </c:pt>
                      <c:pt idx="421">
                        <c:v>38.950000000000728</c:v>
                      </c:pt>
                      <c:pt idx="422">
                        <c:v>42.049999999999272</c:v>
                      </c:pt>
                      <c:pt idx="423">
                        <c:v>43.449999999998909</c:v>
                      </c:pt>
                      <c:pt idx="424">
                        <c:v>133.5</c:v>
                      </c:pt>
                      <c:pt idx="425">
                        <c:v>43.850000000000364</c:v>
                      </c:pt>
                      <c:pt idx="426">
                        <c:v>64.950000000000728</c:v>
                      </c:pt>
                      <c:pt idx="427">
                        <c:v>18.950000000000728</c:v>
                      </c:pt>
                      <c:pt idx="428">
                        <c:v>5.4500000000007276</c:v>
                      </c:pt>
                      <c:pt idx="429">
                        <c:v>6.4500000000007276</c:v>
                      </c:pt>
                      <c:pt idx="430">
                        <c:v>116.94999999999891</c:v>
                      </c:pt>
                      <c:pt idx="431">
                        <c:v>94.950000000000728</c:v>
                      </c:pt>
                      <c:pt idx="432">
                        <c:v>109.64999999999964</c:v>
                      </c:pt>
                      <c:pt idx="433">
                        <c:v>32.300000000001091</c:v>
                      </c:pt>
                      <c:pt idx="434">
                        <c:v>54.200000000000728</c:v>
                      </c:pt>
                      <c:pt idx="435">
                        <c:v>15.100000000000364</c:v>
                      </c:pt>
                      <c:pt idx="436">
                        <c:v>59.200000000000728</c:v>
                      </c:pt>
                      <c:pt idx="437">
                        <c:v>0.4500000000007276</c:v>
                      </c:pt>
                      <c:pt idx="438">
                        <c:v>29.350000000000364</c:v>
                      </c:pt>
                      <c:pt idx="439">
                        <c:v>52</c:v>
                      </c:pt>
                      <c:pt idx="440">
                        <c:v>121</c:v>
                      </c:pt>
                      <c:pt idx="441">
                        <c:v>215.94999999999891</c:v>
                      </c:pt>
                      <c:pt idx="442">
                        <c:v>10.800000000001091</c:v>
                      </c:pt>
                      <c:pt idx="443">
                        <c:v>235.10000000000036</c:v>
                      </c:pt>
                      <c:pt idx="444">
                        <c:v>162.60000000000036</c:v>
                      </c:pt>
                      <c:pt idx="445">
                        <c:v>7.3999999999996362</c:v>
                      </c:pt>
                      <c:pt idx="446">
                        <c:v>6.3500000000003638</c:v>
                      </c:pt>
                      <c:pt idx="447">
                        <c:v>53.650000000001455</c:v>
                      </c:pt>
                      <c:pt idx="448">
                        <c:v>34.850000000000364</c:v>
                      </c:pt>
                      <c:pt idx="449">
                        <c:v>75.299999999999272</c:v>
                      </c:pt>
                      <c:pt idx="450">
                        <c:v>11.400000000001455</c:v>
                      </c:pt>
                      <c:pt idx="451">
                        <c:v>95.200000000000728</c:v>
                      </c:pt>
                      <c:pt idx="452">
                        <c:v>223.20000000000073</c:v>
                      </c:pt>
                      <c:pt idx="453">
                        <c:v>107.25</c:v>
                      </c:pt>
                      <c:pt idx="454">
                        <c:v>145.5</c:v>
                      </c:pt>
                      <c:pt idx="455">
                        <c:v>15.25</c:v>
                      </c:pt>
                      <c:pt idx="456">
                        <c:v>66.350000000000364</c:v>
                      </c:pt>
                      <c:pt idx="457">
                        <c:v>5.75</c:v>
                      </c:pt>
                      <c:pt idx="458">
                        <c:v>73.649999999999636</c:v>
                      </c:pt>
                      <c:pt idx="459">
                        <c:v>203.54999999999927</c:v>
                      </c:pt>
                      <c:pt idx="460">
                        <c:v>120.80000000000109</c:v>
                      </c:pt>
                      <c:pt idx="461">
                        <c:v>40.5</c:v>
                      </c:pt>
                      <c:pt idx="462">
                        <c:v>0.3999999999996362</c:v>
                      </c:pt>
                      <c:pt idx="463">
                        <c:v>45.450000000000728</c:v>
                      </c:pt>
                      <c:pt idx="464">
                        <c:v>79.699999999998909</c:v>
                      </c:pt>
                      <c:pt idx="465">
                        <c:v>47.700000000000728</c:v>
                      </c:pt>
                      <c:pt idx="466">
                        <c:v>85.200000000000728</c:v>
                      </c:pt>
                      <c:pt idx="467">
                        <c:v>107</c:v>
                      </c:pt>
                      <c:pt idx="468">
                        <c:v>22.550000000001091</c:v>
                      </c:pt>
                      <c:pt idx="469">
                        <c:v>21.199999999998909</c:v>
                      </c:pt>
                      <c:pt idx="470">
                        <c:v>66.649999999999636</c:v>
                      </c:pt>
                      <c:pt idx="471">
                        <c:v>50.850000000000364</c:v>
                      </c:pt>
                      <c:pt idx="472">
                        <c:v>25</c:v>
                      </c:pt>
                      <c:pt idx="473">
                        <c:v>89.700000000000728</c:v>
                      </c:pt>
                      <c:pt idx="474">
                        <c:v>101.20000000000073</c:v>
                      </c:pt>
                      <c:pt idx="475">
                        <c:v>43.5</c:v>
                      </c:pt>
                      <c:pt idx="476">
                        <c:v>106.95000000000073</c:v>
                      </c:pt>
                      <c:pt idx="477">
                        <c:v>143.30000000000109</c:v>
                      </c:pt>
                      <c:pt idx="478">
                        <c:v>79.099999999998545</c:v>
                      </c:pt>
                      <c:pt idx="479">
                        <c:v>62.049999999999272</c:v>
                      </c:pt>
                      <c:pt idx="480">
                        <c:v>33.200000000000728</c:v>
                      </c:pt>
                      <c:pt idx="481">
                        <c:v>1.25</c:v>
                      </c:pt>
                      <c:pt idx="482">
                        <c:v>84</c:v>
                      </c:pt>
                      <c:pt idx="483">
                        <c:v>26.5</c:v>
                      </c:pt>
                      <c:pt idx="484">
                        <c:v>34.649999999999636</c:v>
                      </c:pt>
                      <c:pt idx="485">
                        <c:v>30.099999999998545</c:v>
                      </c:pt>
                      <c:pt idx="486">
                        <c:v>158.79999999999927</c:v>
                      </c:pt>
                      <c:pt idx="487">
                        <c:v>87.149999999999636</c:v>
                      </c:pt>
                      <c:pt idx="488">
                        <c:v>59.450000000000728</c:v>
                      </c:pt>
                      <c:pt idx="489">
                        <c:v>58.200000000000728</c:v>
                      </c:pt>
                      <c:pt idx="490">
                        <c:v>82.100000000000364</c:v>
                      </c:pt>
                      <c:pt idx="491">
                        <c:v>138.79999999999927</c:v>
                      </c:pt>
                      <c:pt idx="492">
                        <c:v>93.25</c:v>
                      </c:pt>
                      <c:pt idx="493">
                        <c:v>60.25</c:v>
                      </c:pt>
                      <c:pt idx="494">
                        <c:v>32.800000000001091</c:v>
                      </c:pt>
                      <c:pt idx="495">
                        <c:v>15.25</c:v>
                      </c:pt>
                      <c:pt idx="496">
                        <c:v>31.950000000000728</c:v>
                      </c:pt>
                      <c:pt idx="497">
                        <c:v>6.5</c:v>
                      </c:pt>
                      <c:pt idx="498">
                        <c:v>161.89999999999964</c:v>
                      </c:pt>
                      <c:pt idx="499">
                        <c:v>81.799999999999272</c:v>
                      </c:pt>
                      <c:pt idx="500">
                        <c:v>22.700000000000728</c:v>
                      </c:pt>
                      <c:pt idx="501">
                        <c:v>75.899999999999636</c:v>
                      </c:pt>
                      <c:pt idx="502">
                        <c:v>74</c:v>
                      </c:pt>
                      <c:pt idx="503">
                        <c:v>0.34999999999854481</c:v>
                      </c:pt>
                      <c:pt idx="504">
                        <c:v>22.799999999999272</c:v>
                      </c:pt>
                      <c:pt idx="505">
                        <c:v>65</c:v>
                      </c:pt>
                      <c:pt idx="506">
                        <c:v>10.75</c:v>
                      </c:pt>
                      <c:pt idx="507">
                        <c:v>50.450000000000728</c:v>
                      </c:pt>
                      <c:pt idx="508">
                        <c:v>235.80000000000109</c:v>
                      </c:pt>
                      <c:pt idx="509">
                        <c:v>32.899999999999636</c:v>
                      </c:pt>
                      <c:pt idx="510">
                        <c:v>8.25</c:v>
                      </c:pt>
                      <c:pt idx="511">
                        <c:v>34.450000000000728</c:v>
                      </c:pt>
                      <c:pt idx="512">
                        <c:v>19.5</c:v>
                      </c:pt>
                      <c:pt idx="513">
                        <c:v>37.149999999999636</c:v>
                      </c:pt>
                      <c:pt idx="514">
                        <c:v>102.20000000000073</c:v>
                      </c:pt>
                      <c:pt idx="515">
                        <c:v>134.69999999999891</c:v>
                      </c:pt>
                      <c:pt idx="516">
                        <c:v>6.7999999999992724</c:v>
                      </c:pt>
                      <c:pt idx="517">
                        <c:v>89.650000000001455</c:v>
                      </c:pt>
                      <c:pt idx="518">
                        <c:v>9.2000000000007276</c:v>
                      </c:pt>
                      <c:pt idx="519">
                        <c:v>71.549999999999272</c:v>
                      </c:pt>
                      <c:pt idx="520">
                        <c:v>28.350000000000364</c:v>
                      </c:pt>
                      <c:pt idx="521">
                        <c:v>36.199999999998909</c:v>
                      </c:pt>
                      <c:pt idx="522">
                        <c:v>64.5</c:v>
                      </c:pt>
                      <c:pt idx="523">
                        <c:v>88.199999999998909</c:v>
                      </c:pt>
                      <c:pt idx="524">
                        <c:v>0.5</c:v>
                      </c:pt>
                      <c:pt idx="525">
                        <c:v>138.5</c:v>
                      </c:pt>
                      <c:pt idx="526">
                        <c:v>42.899999999999636</c:v>
                      </c:pt>
                      <c:pt idx="527">
                        <c:v>99.75</c:v>
                      </c:pt>
                      <c:pt idx="528">
                        <c:v>47.699999999998909</c:v>
                      </c:pt>
                      <c:pt idx="529">
                        <c:v>42.850000000000364</c:v>
                      </c:pt>
                      <c:pt idx="530">
                        <c:v>21.149999999999636</c:v>
                      </c:pt>
                      <c:pt idx="531">
                        <c:v>30.5</c:v>
                      </c:pt>
                      <c:pt idx="532">
                        <c:v>72.400000000001455</c:v>
                      </c:pt>
                      <c:pt idx="533">
                        <c:v>161.89999999999964</c:v>
                      </c:pt>
                      <c:pt idx="534">
                        <c:v>45.399999999999636</c:v>
                      </c:pt>
                      <c:pt idx="535">
                        <c:v>7.3500000000003638</c:v>
                      </c:pt>
                      <c:pt idx="536">
                        <c:v>107.70000000000073</c:v>
                      </c:pt>
                      <c:pt idx="537">
                        <c:v>72.5</c:v>
                      </c:pt>
                      <c:pt idx="538">
                        <c:v>101.45000000000073</c:v>
                      </c:pt>
                      <c:pt idx="539">
                        <c:v>56.549999999999272</c:v>
                      </c:pt>
                      <c:pt idx="540">
                        <c:v>30.449999999998909</c:v>
                      </c:pt>
                      <c:pt idx="541">
                        <c:v>137.44999999999891</c:v>
                      </c:pt>
                      <c:pt idx="542">
                        <c:v>125</c:v>
                      </c:pt>
                      <c:pt idx="543">
                        <c:v>138.5</c:v>
                      </c:pt>
                      <c:pt idx="544">
                        <c:v>127.5</c:v>
                      </c:pt>
                      <c:pt idx="545">
                        <c:v>51.099999999998545</c:v>
                      </c:pt>
                      <c:pt idx="546">
                        <c:v>153.55000000000109</c:v>
                      </c:pt>
                      <c:pt idx="547">
                        <c:v>43.549999999999272</c:v>
                      </c:pt>
                      <c:pt idx="548">
                        <c:v>84.649999999999636</c:v>
                      </c:pt>
                      <c:pt idx="549">
                        <c:v>25.200000000000728</c:v>
                      </c:pt>
                      <c:pt idx="550">
                        <c:v>18.200000000000728</c:v>
                      </c:pt>
                      <c:pt idx="551">
                        <c:v>175.30000000000109</c:v>
                      </c:pt>
                      <c:pt idx="552">
                        <c:v>171.95000000000073</c:v>
                      </c:pt>
                      <c:pt idx="553">
                        <c:v>5.1499999999996362</c:v>
                      </c:pt>
                      <c:pt idx="554">
                        <c:v>141.5</c:v>
                      </c:pt>
                      <c:pt idx="555">
                        <c:v>14.299999999999272</c:v>
                      </c:pt>
                      <c:pt idx="556">
                        <c:v>36.25</c:v>
                      </c:pt>
                      <c:pt idx="557">
                        <c:v>62</c:v>
                      </c:pt>
                      <c:pt idx="558">
                        <c:v>104.45000000000073</c:v>
                      </c:pt>
                      <c:pt idx="559">
                        <c:v>5.3500000000003638</c:v>
                      </c:pt>
                      <c:pt idx="560">
                        <c:v>116.25</c:v>
                      </c:pt>
                      <c:pt idx="561">
                        <c:v>1.4500000000007276</c:v>
                      </c:pt>
                      <c:pt idx="562">
                        <c:v>68.450000000000728</c:v>
                      </c:pt>
                      <c:pt idx="563">
                        <c:v>189.89999999999964</c:v>
                      </c:pt>
                      <c:pt idx="564">
                        <c:v>82.849999999998545</c:v>
                      </c:pt>
                      <c:pt idx="565">
                        <c:v>25.600000000000364</c:v>
                      </c:pt>
                      <c:pt idx="566">
                        <c:v>16.799999999999272</c:v>
                      </c:pt>
                      <c:pt idx="567">
                        <c:v>99.600000000000364</c:v>
                      </c:pt>
                      <c:pt idx="568">
                        <c:v>80.450000000000728</c:v>
                      </c:pt>
                      <c:pt idx="569">
                        <c:v>116.69999999999891</c:v>
                      </c:pt>
                      <c:pt idx="570">
                        <c:v>153.04999999999927</c:v>
                      </c:pt>
                      <c:pt idx="571">
                        <c:v>40.449999999998909</c:v>
                      </c:pt>
                      <c:pt idx="572">
                        <c:v>70.200000000000728</c:v>
                      </c:pt>
                      <c:pt idx="573">
                        <c:v>40.550000000001091</c:v>
                      </c:pt>
                      <c:pt idx="574">
                        <c:v>123.05000000000109</c:v>
                      </c:pt>
                      <c:pt idx="575">
                        <c:v>72.450000000000728</c:v>
                      </c:pt>
                      <c:pt idx="576">
                        <c:v>50.549999999999272</c:v>
                      </c:pt>
                      <c:pt idx="577">
                        <c:v>43.199999999998909</c:v>
                      </c:pt>
                      <c:pt idx="578">
                        <c:v>37.399999999999636</c:v>
                      </c:pt>
                      <c:pt idx="579">
                        <c:v>15.799999999999272</c:v>
                      </c:pt>
                      <c:pt idx="580">
                        <c:v>22.049999999999272</c:v>
                      </c:pt>
                      <c:pt idx="581">
                        <c:v>63.449999999998909</c:v>
                      </c:pt>
                      <c:pt idx="582">
                        <c:v>14.850000000000364</c:v>
                      </c:pt>
                      <c:pt idx="583">
                        <c:v>6.5500000000010914</c:v>
                      </c:pt>
                      <c:pt idx="584">
                        <c:v>171.64999999999964</c:v>
                      </c:pt>
                      <c:pt idx="585">
                        <c:v>293.60000000000036</c:v>
                      </c:pt>
                      <c:pt idx="586">
                        <c:v>79.75</c:v>
                      </c:pt>
                      <c:pt idx="587">
                        <c:v>85.050000000001091</c:v>
                      </c:pt>
                      <c:pt idx="588">
                        <c:v>35.899999999999636</c:v>
                      </c:pt>
                      <c:pt idx="589">
                        <c:v>52.049999999999272</c:v>
                      </c:pt>
                      <c:pt idx="590">
                        <c:v>29.350000000000364</c:v>
                      </c:pt>
                      <c:pt idx="591">
                        <c:v>9.1000000000003638</c:v>
                      </c:pt>
                      <c:pt idx="592">
                        <c:v>14.649999999999636</c:v>
                      </c:pt>
                      <c:pt idx="593">
                        <c:v>85.699999999998909</c:v>
                      </c:pt>
                      <c:pt idx="594">
                        <c:v>202.35000000000036</c:v>
                      </c:pt>
                      <c:pt idx="595">
                        <c:v>110.30000000000109</c:v>
                      </c:pt>
                      <c:pt idx="596">
                        <c:v>54.600000000000364</c:v>
                      </c:pt>
                      <c:pt idx="597">
                        <c:v>106.89999999999964</c:v>
                      </c:pt>
                      <c:pt idx="598">
                        <c:v>47.75</c:v>
                      </c:pt>
                      <c:pt idx="599">
                        <c:v>0</c:v>
                      </c:pt>
                      <c:pt idx="600">
                        <c:v>151.75</c:v>
                      </c:pt>
                      <c:pt idx="601">
                        <c:v>135.04999999999927</c:v>
                      </c:pt>
                      <c:pt idx="602">
                        <c:v>63.700000000000728</c:v>
                      </c:pt>
                      <c:pt idx="603">
                        <c:v>231.10000000000036</c:v>
                      </c:pt>
                      <c:pt idx="604">
                        <c:v>129.30000000000109</c:v>
                      </c:pt>
                      <c:pt idx="605">
                        <c:v>217.14999999999964</c:v>
                      </c:pt>
                      <c:pt idx="606">
                        <c:v>65.599999999998545</c:v>
                      </c:pt>
                      <c:pt idx="607">
                        <c:v>116.54999999999927</c:v>
                      </c:pt>
                      <c:pt idx="608">
                        <c:v>7.7000000000007276</c:v>
                      </c:pt>
                      <c:pt idx="609">
                        <c:v>4.2999999999992724</c:v>
                      </c:pt>
                      <c:pt idx="610">
                        <c:v>212.95000000000073</c:v>
                      </c:pt>
                      <c:pt idx="611">
                        <c:v>10.5</c:v>
                      </c:pt>
                      <c:pt idx="612">
                        <c:v>102.10000000000036</c:v>
                      </c:pt>
                      <c:pt idx="613">
                        <c:v>32.649999999999636</c:v>
                      </c:pt>
                      <c:pt idx="614">
                        <c:v>80.600000000000364</c:v>
                      </c:pt>
                      <c:pt idx="615">
                        <c:v>126.5</c:v>
                      </c:pt>
                      <c:pt idx="616">
                        <c:v>223.85000000000036</c:v>
                      </c:pt>
                      <c:pt idx="617">
                        <c:v>85.350000000000364</c:v>
                      </c:pt>
                      <c:pt idx="618">
                        <c:v>97.700000000000728</c:v>
                      </c:pt>
                      <c:pt idx="619">
                        <c:v>20.200000000000728</c:v>
                      </c:pt>
                      <c:pt idx="620">
                        <c:v>120.64999999999964</c:v>
                      </c:pt>
                      <c:pt idx="621">
                        <c:v>243.70000000000073</c:v>
                      </c:pt>
                      <c:pt idx="622">
                        <c:v>54.700000000000728</c:v>
                      </c:pt>
                      <c:pt idx="623">
                        <c:v>245.44999999999891</c:v>
                      </c:pt>
                      <c:pt idx="624">
                        <c:v>51.25</c:v>
                      </c:pt>
                      <c:pt idx="625">
                        <c:v>43</c:v>
                      </c:pt>
                      <c:pt idx="626">
                        <c:v>18.399999999999636</c:v>
                      </c:pt>
                      <c:pt idx="627">
                        <c:v>57.699999999998909</c:v>
                      </c:pt>
                      <c:pt idx="628">
                        <c:v>1.6000000000003638</c:v>
                      </c:pt>
                      <c:pt idx="629">
                        <c:v>78.799999999999272</c:v>
                      </c:pt>
                      <c:pt idx="630">
                        <c:v>34.300000000001091</c:v>
                      </c:pt>
                      <c:pt idx="631">
                        <c:v>123.14999999999964</c:v>
                      </c:pt>
                      <c:pt idx="632">
                        <c:v>209.35000000000036</c:v>
                      </c:pt>
                      <c:pt idx="633">
                        <c:v>7.3999999999996362</c:v>
                      </c:pt>
                      <c:pt idx="634">
                        <c:v>176.85000000000036</c:v>
                      </c:pt>
                      <c:pt idx="635">
                        <c:v>6.2999999999992724</c:v>
                      </c:pt>
                      <c:pt idx="636">
                        <c:v>145.5</c:v>
                      </c:pt>
                      <c:pt idx="637">
                        <c:v>49.699999999998909</c:v>
                      </c:pt>
                      <c:pt idx="638">
                        <c:v>171.45000000000073</c:v>
                      </c:pt>
                      <c:pt idx="639">
                        <c:v>18.25</c:v>
                      </c:pt>
                      <c:pt idx="640">
                        <c:v>4.2000000000007276</c:v>
                      </c:pt>
                      <c:pt idx="641">
                        <c:v>134.5</c:v>
                      </c:pt>
                      <c:pt idx="642">
                        <c:v>224.39999999999964</c:v>
                      </c:pt>
                      <c:pt idx="643">
                        <c:v>117.55000000000109</c:v>
                      </c:pt>
                      <c:pt idx="644">
                        <c:v>160.75</c:v>
                      </c:pt>
                      <c:pt idx="645">
                        <c:v>67.149999999999636</c:v>
                      </c:pt>
                      <c:pt idx="646">
                        <c:v>48.25</c:v>
                      </c:pt>
                      <c:pt idx="647">
                        <c:v>132.70000000000073</c:v>
                      </c:pt>
                      <c:pt idx="648">
                        <c:v>68.399999999999636</c:v>
                      </c:pt>
                      <c:pt idx="649">
                        <c:v>18.550000000001091</c:v>
                      </c:pt>
                      <c:pt idx="650">
                        <c:v>13.700000000000728</c:v>
                      </c:pt>
                      <c:pt idx="651">
                        <c:v>19.299999999999272</c:v>
                      </c:pt>
                      <c:pt idx="652">
                        <c:v>17.549999999999272</c:v>
                      </c:pt>
                      <c:pt idx="653">
                        <c:v>49.600000000000364</c:v>
                      </c:pt>
                      <c:pt idx="654">
                        <c:v>65.75</c:v>
                      </c:pt>
                      <c:pt idx="655">
                        <c:v>49.350000000000364</c:v>
                      </c:pt>
                      <c:pt idx="656">
                        <c:v>67.450000000000728</c:v>
                      </c:pt>
                      <c:pt idx="657">
                        <c:v>108.54999999999927</c:v>
                      </c:pt>
                      <c:pt idx="658">
                        <c:v>5.0999999999985448</c:v>
                      </c:pt>
                      <c:pt idx="659">
                        <c:v>12.049999999999272</c:v>
                      </c:pt>
                      <c:pt idx="660">
                        <c:v>10.200000000000728</c:v>
                      </c:pt>
                      <c:pt idx="661">
                        <c:v>18.049999999999272</c:v>
                      </c:pt>
                      <c:pt idx="662">
                        <c:v>0.9500000000007276</c:v>
                      </c:pt>
                      <c:pt idx="663">
                        <c:v>7.8999999999996362</c:v>
                      </c:pt>
                      <c:pt idx="664">
                        <c:v>78.700000000000728</c:v>
                      </c:pt>
                      <c:pt idx="665">
                        <c:v>70.899999999999636</c:v>
                      </c:pt>
                      <c:pt idx="666">
                        <c:v>35.75</c:v>
                      </c:pt>
                      <c:pt idx="667">
                        <c:v>114.60000000000036</c:v>
                      </c:pt>
                      <c:pt idx="668">
                        <c:v>79.350000000000364</c:v>
                      </c:pt>
                      <c:pt idx="669">
                        <c:v>97.050000000001091</c:v>
                      </c:pt>
                      <c:pt idx="670">
                        <c:v>37.799999999999272</c:v>
                      </c:pt>
                      <c:pt idx="671">
                        <c:v>13.350000000000364</c:v>
                      </c:pt>
                      <c:pt idx="672">
                        <c:v>52.450000000000728</c:v>
                      </c:pt>
                      <c:pt idx="673">
                        <c:v>19.399999999999636</c:v>
                      </c:pt>
                      <c:pt idx="674">
                        <c:v>3.5</c:v>
                      </c:pt>
                      <c:pt idx="675">
                        <c:v>55.949999999998909</c:v>
                      </c:pt>
                      <c:pt idx="676">
                        <c:v>90.449999999998909</c:v>
                      </c:pt>
                      <c:pt idx="677">
                        <c:v>3.1000000000003638</c:v>
                      </c:pt>
                      <c:pt idx="678">
                        <c:v>78.649999999999636</c:v>
                      </c:pt>
                      <c:pt idx="679">
                        <c:v>2.3000000000010914</c:v>
                      </c:pt>
                      <c:pt idx="680">
                        <c:v>12.299999999999272</c:v>
                      </c:pt>
                      <c:pt idx="681">
                        <c:v>94.950000000000728</c:v>
                      </c:pt>
                      <c:pt idx="682">
                        <c:v>47.700000000000728</c:v>
                      </c:pt>
                      <c:pt idx="683">
                        <c:v>100.30000000000109</c:v>
                      </c:pt>
                      <c:pt idx="684">
                        <c:v>69.25</c:v>
                      </c:pt>
                      <c:pt idx="685">
                        <c:v>62.949999999998909</c:v>
                      </c:pt>
                      <c:pt idx="686">
                        <c:v>116.70000000000073</c:v>
                      </c:pt>
                      <c:pt idx="687">
                        <c:v>100.40000000000146</c:v>
                      </c:pt>
                      <c:pt idx="688">
                        <c:v>82.350000000000364</c:v>
                      </c:pt>
                      <c:pt idx="689">
                        <c:v>25.900000000001455</c:v>
                      </c:pt>
                      <c:pt idx="690">
                        <c:v>28.149999999999636</c:v>
                      </c:pt>
                      <c:pt idx="691">
                        <c:v>26.300000000001091</c:v>
                      </c:pt>
                      <c:pt idx="692">
                        <c:v>68.450000000000728</c:v>
                      </c:pt>
                      <c:pt idx="693">
                        <c:v>11.450000000000728</c:v>
                      </c:pt>
                      <c:pt idx="694">
                        <c:v>15.5</c:v>
                      </c:pt>
                      <c:pt idx="695">
                        <c:v>35.549999999999272</c:v>
                      </c:pt>
                      <c:pt idx="696">
                        <c:v>13.450000000000728</c:v>
                      </c:pt>
                      <c:pt idx="697">
                        <c:v>63.899999999999636</c:v>
                      </c:pt>
                      <c:pt idx="698">
                        <c:v>48.450000000000728</c:v>
                      </c:pt>
                      <c:pt idx="699">
                        <c:v>118.45000000000073</c:v>
                      </c:pt>
                      <c:pt idx="700">
                        <c:v>73.649999999999636</c:v>
                      </c:pt>
                      <c:pt idx="701">
                        <c:v>43.25</c:v>
                      </c:pt>
                      <c:pt idx="702">
                        <c:v>99.149999999999636</c:v>
                      </c:pt>
                      <c:pt idx="703">
                        <c:v>20.200000000000728</c:v>
                      </c:pt>
                      <c:pt idx="704">
                        <c:v>1.7000000000007276</c:v>
                      </c:pt>
                      <c:pt idx="705">
                        <c:v>116.34999999999854</c:v>
                      </c:pt>
                      <c:pt idx="706">
                        <c:v>231.45000000000073</c:v>
                      </c:pt>
                      <c:pt idx="707">
                        <c:v>5.3999999999996362</c:v>
                      </c:pt>
                      <c:pt idx="708">
                        <c:v>130.10000000000036</c:v>
                      </c:pt>
                      <c:pt idx="709">
                        <c:v>104.75</c:v>
                      </c:pt>
                      <c:pt idx="710">
                        <c:v>14.549999999999272</c:v>
                      </c:pt>
                      <c:pt idx="711">
                        <c:v>33</c:v>
                      </c:pt>
                      <c:pt idx="712">
                        <c:v>30.949999999998909</c:v>
                      </c:pt>
                      <c:pt idx="713">
                        <c:v>77.950000000000728</c:v>
                      </c:pt>
                      <c:pt idx="714">
                        <c:v>38.849999999998545</c:v>
                      </c:pt>
                      <c:pt idx="715">
                        <c:v>39.350000000000364</c:v>
                      </c:pt>
                      <c:pt idx="716">
                        <c:v>132.64999999999964</c:v>
                      </c:pt>
                      <c:pt idx="717">
                        <c:v>81.899999999999636</c:v>
                      </c:pt>
                      <c:pt idx="718">
                        <c:v>93.100000000000364</c:v>
                      </c:pt>
                      <c:pt idx="719">
                        <c:v>35.100000000000364</c:v>
                      </c:pt>
                      <c:pt idx="720">
                        <c:v>44</c:v>
                      </c:pt>
                      <c:pt idx="721">
                        <c:v>154.10000000000036</c:v>
                      </c:pt>
                      <c:pt idx="722">
                        <c:v>87.700000000000728</c:v>
                      </c:pt>
                      <c:pt idx="723">
                        <c:v>27.600000000000364</c:v>
                      </c:pt>
                      <c:pt idx="724">
                        <c:v>115.25</c:v>
                      </c:pt>
                      <c:pt idx="725">
                        <c:v>70.5</c:v>
                      </c:pt>
                      <c:pt idx="726">
                        <c:v>369.25</c:v>
                      </c:pt>
                      <c:pt idx="727">
                        <c:v>56.899999999999636</c:v>
                      </c:pt>
                      <c:pt idx="728">
                        <c:v>47.100000000000364</c:v>
                      </c:pt>
                      <c:pt idx="729">
                        <c:v>22.25</c:v>
                      </c:pt>
                      <c:pt idx="730">
                        <c:v>0.90000000000145519</c:v>
                      </c:pt>
                      <c:pt idx="731">
                        <c:v>68.350000000000364</c:v>
                      </c:pt>
                      <c:pt idx="732">
                        <c:v>110.89999999999964</c:v>
                      </c:pt>
                      <c:pt idx="733">
                        <c:v>55.150000000001455</c:v>
                      </c:pt>
                      <c:pt idx="734">
                        <c:v>30.850000000000364</c:v>
                      </c:pt>
                      <c:pt idx="735">
                        <c:v>82.950000000000728</c:v>
                      </c:pt>
                      <c:pt idx="736">
                        <c:v>73.600000000000364</c:v>
                      </c:pt>
                      <c:pt idx="737">
                        <c:v>77.299999999999272</c:v>
                      </c:pt>
                      <c:pt idx="738">
                        <c:v>151.15000000000146</c:v>
                      </c:pt>
                      <c:pt idx="739">
                        <c:v>41.549999999999272</c:v>
                      </c:pt>
                      <c:pt idx="740">
                        <c:v>77.700000000000728</c:v>
                      </c:pt>
                      <c:pt idx="741">
                        <c:v>264.95000000000073</c:v>
                      </c:pt>
                      <c:pt idx="742">
                        <c:v>36.549999999999272</c:v>
                      </c:pt>
                      <c:pt idx="743">
                        <c:v>181.25</c:v>
                      </c:pt>
                      <c:pt idx="744">
                        <c:v>155.5</c:v>
                      </c:pt>
                      <c:pt idx="745">
                        <c:v>514.80000000000109</c:v>
                      </c:pt>
                      <c:pt idx="746">
                        <c:v>125.19999999999891</c:v>
                      </c:pt>
                      <c:pt idx="747">
                        <c:v>3.6000000000003638</c:v>
                      </c:pt>
                      <c:pt idx="748">
                        <c:v>233.54999999999927</c:v>
                      </c:pt>
                      <c:pt idx="749">
                        <c:v>16.600000000000364</c:v>
                      </c:pt>
                      <c:pt idx="750">
                        <c:v>425.25</c:v>
                      </c:pt>
                      <c:pt idx="751">
                        <c:v>673.89999999999964</c:v>
                      </c:pt>
                      <c:pt idx="752">
                        <c:v>127</c:v>
                      </c:pt>
                      <c:pt idx="753">
                        <c:v>1037.8999999999996</c:v>
                      </c:pt>
                      <c:pt idx="754">
                        <c:v>1247.6000000000004</c:v>
                      </c:pt>
                      <c:pt idx="755">
                        <c:v>842.70000000000073</c:v>
                      </c:pt>
                      <c:pt idx="756">
                        <c:v>267.15000000000146</c:v>
                      </c:pt>
                      <c:pt idx="757">
                        <c:v>535.55000000000109</c:v>
                      </c:pt>
                      <c:pt idx="758">
                        <c:v>617.25000000000091</c:v>
                      </c:pt>
                      <c:pt idx="759">
                        <c:v>75.799999999999272</c:v>
                      </c:pt>
                      <c:pt idx="760">
                        <c:v>1172.1000000000004</c:v>
                      </c:pt>
                      <c:pt idx="761">
                        <c:v>55.550000000000182</c:v>
                      </c:pt>
                      <c:pt idx="762">
                        <c:v>168.54999999999927</c:v>
                      </c:pt>
                      <c:pt idx="763">
                        <c:v>68.700000000000728</c:v>
                      </c:pt>
                      <c:pt idx="764">
                        <c:v>105.29999999999927</c:v>
                      </c:pt>
                      <c:pt idx="765">
                        <c:v>402.75</c:v>
                      </c:pt>
                      <c:pt idx="766">
                        <c:v>66.850000000000364</c:v>
                      </c:pt>
                      <c:pt idx="767">
                        <c:v>439.95000000000073</c:v>
                      </c:pt>
                      <c:pt idx="768">
                        <c:v>212.29999999999927</c:v>
                      </c:pt>
                      <c:pt idx="769">
                        <c:v>287.5</c:v>
                      </c:pt>
                      <c:pt idx="770">
                        <c:v>190.10000000000036</c:v>
                      </c:pt>
                      <c:pt idx="771">
                        <c:v>140.45000000000073</c:v>
                      </c:pt>
                      <c:pt idx="772">
                        <c:v>183.70000000000073</c:v>
                      </c:pt>
                      <c:pt idx="773">
                        <c:v>164.39999999999964</c:v>
                      </c:pt>
                      <c:pt idx="774">
                        <c:v>95.149999999999636</c:v>
                      </c:pt>
                      <c:pt idx="775">
                        <c:v>69.549999999999272</c:v>
                      </c:pt>
                      <c:pt idx="776">
                        <c:v>96.299999999999272</c:v>
                      </c:pt>
                      <c:pt idx="777">
                        <c:v>351.10000000000036</c:v>
                      </c:pt>
                      <c:pt idx="778">
                        <c:v>38.350000000000364</c:v>
                      </c:pt>
                      <c:pt idx="779">
                        <c:v>29.849999999998545</c:v>
                      </c:pt>
                      <c:pt idx="780">
                        <c:v>181.75</c:v>
                      </c:pt>
                      <c:pt idx="781">
                        <c:v>92.299999999999272</c:v>
                      </c:pt>
                      <c:pt idx="782">
                        <c:v>38</c:v>
                      </c:pt>
                      <c:pt idx="783">
                        <c:v>1.75</c:v>
                      </c:pt>
                      <c:pt idx="784">
                        <c:v>144.5</c:v>
                      </c:pt>
                      <c:pt idx="785">
                        <c:v>597.10000000000036</c:v>
                      </c:pt>
                      <c:pt idx="786">
                        <c:v>95.850000000000364</c:v>
                      </c:pt>
                      <c:pt idx="787">
                        <c:v>83.600000000000364</c:v>
                      </c:pt>
                      <c:pt idx="788">
                        <c:v>127.85000000000036</c:v>
                      </c:pt>
                      <c:pt idx="789">
                        <c:v>10.75</c:v>
                      </c:pt>
                      <c:pt idx="790">
                        <c:v>34.549999999999272</c:v>
                      </c:pt>
                      <c:pt idx="791">
                        <c:v>187.79999999999927</c:v>
                      </c:pt>
                      <c:pt idx="792">
                        <c:v>144.25</c:v>
                      </c:pt>
                      <c:pt idx="793">
                        <c:v>283.54999999999927</c:v>
                      </c:pt>
                      <c:pt idx="794">
                        <c:v>92.899999999999636</c:v>
                      </c:pt>
                      <c:pt idx="795">
                        <c:v>326.05000000000109</c:v>
                      </c:pt>
                      <c:pt idx="796">
                        <c:v>26.75</c:v>
                      </c:pt>
                      <c:pt idx="797">
                        <c:v>5.1000000000003638</c:v>
                      </c:pt>
                      <c:pt idx="798">
                        <c:v>20.5</c:v>
                      </c:pt>
                      <c:pt idx="799">
                        <c:v>135.10000000000036</c:v>
                      </c:pt>
                      <c:pt idx="800">
                        <c:v>51.5</c:v>
                      </c:pt>
                      <c:pt idx="801">
                        <c:v>46</c:v>
                      </c:pt>
                      <c:pt idx="802">
                        <c:v>10.100000000000364</c:v>
                      </c:pt>
                      <c:pt idx="803">
                        <c:v>122.90000000000146</c:v>
                      </c:pt>
                      <c:pt idx="804">
                        <c:v>146.39999999999964</c:v>
                      </c:pt>
                      <c:pt idx="805">
                        <c:v>11</c:v>
                      </c:pt>
                      <c:pt idx="806">
                        <c:v>73.649999999999636</c:v>
                      </c:pt>
                      <c:pt idx="807">
                        <c:v>139.5</c:v>
                      </c:pt>
                      <c:pt idx="808">
                        <c:v>22.350000000000364</c:v>
                      </c:pt>
                      <c:pt idx="809">
                        <c:v>32.5</c:v>
                      </c:pt>
                      <c:pt idx="810">
                        <c:v>159.10000000000036</c:v>
                      </c:pt>
                      <c:pt idx="811">
                        <c:v>3.4500000000007276</c:v>
                      </c:pt>
                      <c:pt idx="812">
                        <c:v>242.40000000000146</c:v>
                      </c:pt>
                      <c:pt idx="813">
                        <c:v>312.59999999999854</c:v>
                      </c:pt>
                      <c:pt idx="814">
                        <c:v>273.10000000000036</c:v>
                      </c:pt>
                      <c:pt idx="815">
                        <c:v>109.85000000000036</c:v>
                      </c:pt>
                      <c:pt idx="816">
                        <c:v>87.800000000001091</c:v>
                      </c:pt>
                      <c:pt idx="817">
                        <c:v>29.549999999999272</c:v>
                      </c:pt>
                      <c:pt idx="818">
                        <c:v>20.899999999999636</c:v>
                      </c:pt>
                      <c:pt idx="819">
                        <c:v>0.4500000000007276</c:v>
                      </c:pt>
                      <c:pt idx="820">
                        <c:v>6.1000000000003638</c:v>
                      </c:pt>
                      <c:pt idx="821">
                        <c:v>193.45000000000073</c:v>
                      </c:pt>
                      <c:pt idx="822">
                        <c:v>114.64999999999964</c:v>
                      </c:pt>
                      <c:pt idx="823">
                        <c:v>61.25</c:v>
                      </c:pt>
                      <c:pt idx="824">
                        <c:v>161.70000000000073</c:v>
                      </c:pt>
                      <c:pt idx="825">
                        <c:v>70.599999999998545</c:v>
                      </c:pt>
                      <c:pt idx="826">
                        <c:v>3.8500000000003638</c:v>
                      </c:pt>
                      <c:pt idx="827">
                        <c:v>31.700000000000728</c:v>
                      </c:pt>
                      <c:pt idx="828">
                        <c:v>6.7000000000007276</c:v>
                      </c:pt>
                      <c:pt idx="829">
                        <c:v>88.599999999998545</c:v>
                      </c:pt>
                      <c:pt idx="830">
                        <c:v>97.149999999999636</c:v>
                      </c:pt>
                      <c:pt idx="831">
                        <c:v>91.649999999999636</c:v>
                      </c:pt>
                      <c:pt idx="832">
                        <c:v>16.5</c:v>
                      </c:pt>
                      <c:pt idx="833">
                        <c:v>127.09999999999854</c:v>
                      </c:pt>
                      <c:pt idx="834">
                        <c:v>17.600000000000364</c:v>
                      </c:pt>
                      <c:pt idx="835">
                        <c:v>254.54999999999927</c:v>
                      </c:pt>
                      <c:pt idx="836">
                        <c:v>22.850000000000364</c:v>
                      </c:pt>
                      <c:pt idx="837">
                        <c:v>47.350000000000364</c:v>
                      </c:pt>
                      <c:pt idx="838">
                        <c:v>22.149999999999636</c:v>
                      </c:pt>
                      <c:pt idx="839">
                        <c:v>15.950000000000728</c:v>
                      </c:pt>
                      <c:pt idx="840">
                        <c:v>88.5</c:v>
                      </c:pt>
                      <c:pt idx="841">
                        <c:v>365.34999999999854</c:v>
                      </c:pt>
                      <c:pt idx="842">
                        <c:v>13.25</c:v>
                      </c:pt>
                      <c:pt idx="843">
                        <c:v>145.54999999999927</c:v>
                      </c:pt>
                      <c:pt idx="844">
                        <c:v>100.14999999999964</c:v>
                      </c:pt>
                      <c:pt idx="845">
                        <c:v>6.0999999999985448</c:v>
                      </c:pt>
                      <c:pt idx="846">
                        <c:v>136.14999999999964</c:v>
                      </c:pt>
                      <c:pt idx="847">
                        <c:v>144.25</c:v>
                      </c:pt>
                      <c:pt idx="848">
                        <c:v>83.049999999999272</c:v>
                      </c:pt>
                      <c:pt idx="849">
                        <c:v>212.45000000000073</c:v>
                      </c:pt>
                      <c:pt idx="850">
                        <c:v>1.0499999999992724</c:v>
                      </c:pt>
                      <c:pt idx="851">
                        <c:v>38.699999999998909</c:v>
                      </c:pt>
                      <c:pt idx="852">
                        <c:v>2.1000000000003638</c:v>
                      </c:pt>
                      <c:pt idx="853">
                        <c:v>57.5</c:v>
                      </c:pt>
                      <c:pt idx="854">
                        <c:v>15.849999999998545</c:v>
                      </c:pt>
                      <c:pt idx="855">
                        <c:v>9.0499999999992724</c:v>
                      </c:pt>
                      <c:pt idx="856">
                        <c:v>113.35000000000036</c:v>
                      </c:pt>
                      <c:pt idx="857">
                        <c:v>50.949999999998909</c:v>
                      </c:pt>
                      <c:pt idx="858">
                        <c:v>206.35000000000036</c:v>
                      </c:pt>
                      <c:pt idx="859">
                        <c:v>31.350000000000364</c:v>
                      </c:pt>
                      <c:pt idx="860">
                        <c:v>6.4000000000014552</c:v>
                      </c:pt>
                      <c:pt idx="861">
                        <c:v>5.8500000000003638</c:v>
                      </c:pt>
                      <c:pt idx="862">
                        <c:v>160.79999999999927</c:v>
                      </c:pt>
                      <c:pt idx="863">
                        <c:v>55.600000000000364</c:v>
                      </c:pt>
                      <c:pt idx="864">
                        <c:v>32.799999999999272</c:v>
                      </c:pt>
                      <c:pt idx="865">
                        <c:v>57.600000000000364</c:v>
                      </c:pt>
                      <c:pt idx="866">
                        <c:v>15.549999999999272</c:v>
                      </c:pt>
                      <c:pt idx="867">
                        <c:v>1.2000000000007276</c:v>
                      </c:pt>
                      <c:pt idx="868">
                        <c:v>41.450000000000728</c:v>
                      </c:pt>
                      <c:pt idx="869">
                        <c:v>324.75</c:v>
                      </c:pt>
                      <c:pt idx="870">
                        <c:v>28.950000000000728</c:v>
                      </c:pt>
                      <c:pt idx="871">
                        <c:v>65.550000000001091</c:v>
                      </c:pt>
                      <c:pt idx="872">
                        <c:v>50.5</c:v>
                      </c:pt>
                      <c:pt idx="873">
                        <c:v>233</c:v>
                      </c:pt>
                      <c:pt idx="874">
                        <c:v>85.75</c:v>
                      </c:pt>
                      <c:pt idx="875">
                        <c:v>64.899999999999636</c:v>
                      </c:pt>
                      <c:pt idx="876">
                        <c:v>117.85000000000036</c:v>
                      </c:pt>
                      <c:pt idx="877">
                        <c:v>24.450000000000728</c:v>
                      </c:pt>
                      <c:pt idx="878">
                        <c:v>40.100000000000364</c:v>
                      </c:pt>
                      <c:pt idx="879">
                        <c:v>72.100000000000364</c:v>
                      </c:pt>
                      <c:pt idx="880">
                        <c:v>5.0000000001091394E-2</c:v>
                      </c:pt>
                      <c:pt idx="881">
                        <c:v>16.350000000000364</c:v>
                      </c:pt>
                      <c:pt idx="882">
                        <c:v>133.35000000000036</c:v>
                      </c:pt>
                      <c:pt idx="883">
                        <c:v>66.899999999999636</c:v>
                      </c:pt>
                      <c:pt idx="884">
                        <c:v>289.79999999999927</c:v>
                      </c:pt>
                      <c:pt idx="885">
                        <c:v>153.10000000000036</c:v>
                      </c:pt>
                      <c:pt idx="886">
                        <c:v>133.75</c:v>
                      </c:pt>
                      <c:pt idx="887">
                        <c:v>347.64999999999964</c:v>
                      </c:pt>
                      <c:pt idx="888">
                        <c:v>46.149999999999636</c:v>
                      </c:pt>
                      <c:pt idx="889">
                        <c:v>47.799999999999272</c:v>
                      </c:pt>
                      <c:pt idx="890">
                        <c:v>52</c:v>
                      </c:pt>
                      <c:pt idx="891">
                        <c:v>39.700000000000728</c:v>
                      </c:pt>
                      <c:pt idx="892">
                        <c:v>87.5</c:v>
                      </c:pt>
                      <c:pt idx="893">
                        <c:v>14.600000000000364</c:v>
                      </c:pt>
                      <c:pt idx="894">
                        <c:v>48.600000000000364</c:v>
                      </c:pt>
                      <c:pt idx="895">
                        <c:v>31.350000000000364</c:v>
                      </c:pt>
                      <c:pt idx="896">
                        <c:v>44.100000000000364</c:v>
                      </c:pt>
                      <c:pt idx="897">
                        <c:v>16</c:v>
                      </c:pt>
                      <c:pt idx="898">
                        <c:v>62.299999999999272</c:v>
                      </c:pt>
                      <c:pt idx="899">
                        <c:v>53.950000000000728</c:v>
                      </c:pt>
                      <c:pt idx="900">
                        <c:v>128.95000000000073</c:v>
                      </c:pt>
                      <c:pt idx="901">
                        <c:v>319.04999999999927</c:v>
                      </c:pt>
                      <c:pt idx="902">
                        <c:v>12.299999999999272</c:v>
                      </c:pt>
                      <c:pt idx="903">
                        <c:v>53.350000000000364</c:v>
                      </c:pt>
                      <c:pt idx="904">
                        <c:v>58.350000000000364</c:v>
                      </c:pt>
                      <c:pt idx="905">
                        <c:v>129.14999999999964</c:v>
                      </c:pt>
                      <c:pt idx="906">
                        <c:v>99.850000000000364</c:v>
                      </c:pt>
                      <c:pt idx="907">
                        <c:v>9.1000000000003638</c:v>
                      </c:pt>
                      <c:pt idx="908">
                        <c:v>222.35000000000036</c:v>
                      </c:pt>
                      <c:pt idx="909">
                        <c:v>55.399999999999636</c:v>
                      </c:pt>
                      <c:pt idx="910">
                        <c:v>203.94999999999891</c:v>
                      </c:pt>
                      <c:pt idx="911">
                        <c:v>124.5</c:v>
                      </c:pt>
                      <c:pt idx="912">
                        <c:v>154</c:v>
                      </c:pt>
                      <c:pt idx="913">
                        <c:v>78.299999999999272</c:v>
                      </c:pt>
                      <c:pt idx="914">
                        <c:v>49.650000000001455</c:v>
                      </c:pt>
                      <c:pt idx="915">
                        <c:v>80.950000000000728</c:v>
                      </c:pt>
                      <c:pt idx="916">
                        <c:v>108.5</c:v>
                      </c:pt>
                      <c:pt idx="917">
                        <c:v>7.5999999999985448</c:v>
                      </c:pt>
                      <c:pt idx="918">
                        <c:v>115.19999999999891</c:v>
                      </c:pt>
                      <c:pt idx="919">
                        <c:v>15.350000000000364</c:v>
                      </c:pt>
                      <c:pt idx="920">
                        <c:v>81.350000000000364</c:v>
                      </c:pt>
                      <c:pt idx="921">
                        <c:v>117.04999999999927</c:v>
                      </c:pt>
                      <c:pt idx="922">
                        <c:v>93.899999999999636</c:v>
                      </c:pt>
                      <c:pt idx="923">
                        <c:v>6.6000000000003638</c:v>
                      </c:pt>
                      <c:pt idx="924">
                        <c:v>12.100000000000364</c:v>
                      </c:pt>
                      <c:pt idx="925">
                        <c:v>48.850000000000364</c:v>
                      </c:pt>
                      <c:pt idx="926">
                        <c:v>204.25</c:v>
                      </c:pt>
                      <c:pt idx="927">
                        <c:v>49</c:v>
                      </c:pt>
                      <c:pt idx="928">
                        <c:v>46.299999999999272</c:v>
                      </c:pt>
                      <c:pt idx="929">
                        <c:v>30.449999999998909</c:v>
                      </c:pt>
                      <c:pt idx="930">
                        <c:v>218.20000000000073</c:v>
                      </c:pt>
                      <c:pt idx="931">
                        <c:v>73.449999999998909</c:v>
                      </c:pt>
                      <c:pt idx="932">
                        <c:v>11.200000000000728</c:v>
                      </c:pt>
                      <c:pt idx="933">
                        <c:v>24.549999999999272</c:v>
                      </c:pt>
                      <c:pt idx="934">
                        <c:v>125.44999999999891</c:v>
                      </c:pt>
                      <c:pt idx="935">
                        <c:v>9.4000000000014552</c:v>
                      </c:pt>
                      <c:pt idx="936">
                        <c:v>10.5</c:v>
                      </c:pt>
                      <c:pt idx="937">
                        <c:v>45.899999999999636</c:v>
                      </c:pt>
                      <c:pt idx="938">
                        <c:v>35.550000000001091</c:v>
                      </c:pt>
                      <c:pt idx="939">
                        <c:v>28</c:v>
                      </c:pt>
                      <c:pt idx="940">
                        <c:v>142.70000000000073</c:v>
                      </c:pt>
                      <c:pt idx="941">
                        <c:v>109.89999999999964</c:v>
                      </c:pt>
                      <c:pt idx="942">
                        <c:v>28.350000000000364</c:v>
                      </c:pt>
                      <c:pt idx="943">
                        <c:v>117.39999999999964</c:v>
                      </c:pt>
                      <c:pt idx="944">
                        <c:v>34.849999999998545</c:v>
                      </c:pt>
                      <c:pt idx="945">
                        <c:v>12.550000000001091</c:v>
                      </c:pt>
                      <c:pt idx="946">
                        <c:v>73.399999999999636</c:v>
                      </c:pt>
                      <c:pt idx="947">
                        <c:v>618.5</c:v>
                      </c:pt>
                      <c:pt idx="948">
                        <c:v>107.39999999999964</c:v>
                      </c:pt>
                      <c:pt idx="949">
                        <c:v>39.5</c:v>
                      </c:pt>
                      <c:pt idx="950">
                        <c:v>28.549999999999272</c:v>
                      </c:pt>
                      <c:pt idx="951">
                        <c:v>38.399999999999636</c:v>
                      </c:pt>
                      <c:pt idx="952">
                        <c:v>22.549999999999272</c:v>
                      </c:pt>
                      <c:pt idx="953">
                        <c:v>64.099999999998545</c:v>
                      </c:pt>
                      <c:pt idx="954">
                        <c:v>46.5</c:v>
                      </c:pt>
                      <c:pt idx="955">
                        <c:v>10.25</c:v>
                      </c:pt>
                      <c:pt idx="956">
                        <c:v>83.800000000001091</c:v>
                      </c:pt>
                      <c:pt idx="957">
                        <c:v>88.299999999999272</c:v>
                      </c:pt>
                      <c:pt idx="958">
                        <c:v>139.85000000000036</c:v>
                      </c:pt>
                      <c:pt idx="959">
                        <c:v>14.450000000000728</c:v>
                      </c:pt>
                      <c:pt idx="960">
                        <c:v>57.899999999999636</c:v>
                      </c:pt>
                      <c:pt idx="961">
                        <c:v>30.050000000001091</c:v>
                      </c:pt>
                      <c:pt idx="962">
                        <c:v>34.799999999999272</c:v>
                      </c:pt>
                      <c:pt idx="963">
                        <c:v>121.95000000000073</c:v>
                      </c:pt>
                      <c:pt idx="964">
                        <c:v>101.54999999999927</c:v>
                      </c:pt>
                      <c:pt idx="965">
                        <c:v>253</c:v>
                      </c:pt>
                      <c:pt idx="966">
                        <c:v>208.5</c:v>
                      </c:pt>
                      <c:pt idx="967">
                        <c:v>77</c:v>
                      </c:pt>
                      <c:pt idx="968">
                        <c:v>45.899999999999636</c:v>
                      </c:pt>
                      <c:pt idx="969">
                        <c:v>136.85000000000036</c:v>
                      </c:pt>
                      <c:pt idx="970">
                        <c:v>242.64999999999964</c:v>
                      </c:pt>
                      <c:pt idx="971">
                        <c:v>146.54999999999927</c:v>
                      </c:pt>
                      <c:pt idx="972">
                        <c:v>320.04999999999927</c:v>
                      </c:pt>
                      <c:pt idx="973">
                        <c:v>276.25</c:v>
                      </c:pt>
                      <c:pt idx="974">
                        <c:v>146.89999999999964</c:v>
                      </c:pt>
                      <c:pt idx="975">
                        <c:v>12.550000000001091</c:v>
                      </c:pt>
                      <c:pt idx="976">
                        <c:v>128.75</c:v>
                      </c:pt>
                      <c:pt idx="977">
                        <c:v>85</c:v>
                      </c:pt>
                      <c:pt idx="978">
                        <c:v>89.549999999999272</c:v>
                      </c:pt>
                      <c:pt idx="979">
                        <c:v>29.350000000000364</c:v>
                      </c:pt>
                      <c:pt idx="980">
                        <c:v>100.35000000000036</c:v>
                      </c:pt>
                      <c:pt idx="981">
                        <c:v>64.100000000000364</c:v>
                      </c:pt>
                      <c:pt idx="982">
                        <c:v>121.75</c:v>
                      </c:pt>
                      <c:pt idx="983">
                        <c:v>44.549999999999272</c:v>
                      </c:pt>
                      <c:pt idx="984">
                        <c:v>113.90000000000146</c:v>
                      </c:pt>
                      <c:pt idx="985">
                        <c:v>78.549999999999272</c:v>
                      </c:pt>
                      <c:pt idx="986">
                        <c:v>86.100000000000364</c:v>
                      </c:pt>
                      <c:pt idx="987">
                        <c:v>165.20000000000073</c:v>
                      </c:pt>
                      <c:pt idx="988">
                        <c:v>141.94999999999891</c:v>
                      </c:pt>
                      <c:pt idx="989">
                        <c:v>216.05000000000109</c:v>
                      </c:pt>
                      <c:pt idx="990">
                        <c:v>347.25</c:v>
                      </c:pt>
                      <c:pt idx="991">
                        <c:v>10.100000000000364</c:v>
                      </c:pt>
                      <c:pt idx="992">
                        <c:v>2.9500000000007276</c:v>
                      </c:pt>
                      <c:pt idx="993">
                        <c:v>56.600000000000364</c:v>
                      </c:pt>
                      <c:pt idx="994">
                        <c:v>578.89999999999964</c:v>
                      </c:pt>
                      <c:pt idx="995">
                        <c:v>80.049999999999272</c:v>
                      </c:pt>
                      <c:pt idx="996">
                        <c:v>21.549999999999272</c:v>
                      </c:pt>
                      <c:pt idx="997">
                        <c:v>76.399999999999636</c:v>
                      </c:pt>
                      <c:pt idx="998">
                        <c:v>306.75</c:v>
                      </c:pt>
                      <c:pt idx="999">
                        <c:v>244.39999999999964</c:v>
                      </c:pt>
                      <c:pt idx="1000">
                        <c:v>25.899999999999636</c:v>
                      </c:pt>
                      <c:pt idx="1001">
                        <c:v>15.75</c:v>
                      </c:pt>
                      <c:pt idx="1002">
                        <c:v>3.7000000000007276</c:v>
                      </c:pt>
                      <c:pt idx="1003">
                        <c:v>247.75</c:v>
                      </c:pt>
                      <c:pt idx="1004">
                        <c:v>280.39999999999964</c:v>
                      </c:pt>
                      <c:pt idx="1005">
                        <c:v>53.549999999999272</c:v>
                      </c:pt>
                      <c:pt idx="1006">
                        <c:v>218.5</c:v>
                      </c:pt>
                      <c:pt idx="1007">
                        <c:v>264.79999999999927</c:v>
                      </c:pt>
                      <c:pt idx="1008">
                        <c:v>205.75</c:v>
                      </c:pt>
                      <c:pt idx="1009">
                        <c:v>156.45000000000073</c:v>
                      </c:pt>
                      <c:pt idx="1010">
                        <c:v>28.050000000001091</c:v>
                      </c:pt>
                      <c:pt idx="1011">
                        <c:v>297.89999999999964</c:v>
                      </c:pt>
                      <c:pt idx="1012">
                        <c:v>294.04999999999927</c:v>
                      </c:pt>
                      <c:pt idx="1013">
                        <c:v>166.89999999999964</c:v>
                      </c:pt>
                      <c:pt idx="1014">
                        <c:v>78.5</c:v>
                      </c:pt>
                      <c:pt idx="1015">
                        <c:v>192.84999999999854</c:v>
                      </c:pt>
                      <c:pt idx="1016">
                        <c:v>7.8000000000010914</c:v>
                      </c:pt>
                      <c:pt idx="1017">
                        <c:v>463.35000000000036</c:v>
                      </c:pt>
                      <c:pt idx="1018">
                        <c:v>82.450000000000728</c:v>
                      </c:pt>
                      <c:pt idx="1019">
                        <c:v>50.450000000000728</c:v>
                      </c:pt>
                      <c:pt idx="1020">
                        <c:v>14.75</c:v>
                      </c:pt>
                      <c:pt idx="1021">
                        <c:v>114.39999999999964</c:v>
                      </c:pt>
                      <c:pt idx="1022">
                        <c:v>607.39999999999964</c:v>
                      </c:pt>
                      <c:pt idx="1023">
                        <c:v>39.149999999999636</c:v>
                      </c:pt>
                      <c:pt idx="1024">
                        <c:v>166.89999999999964</c:v>
                      </c:pt>
                      <c:pt idx="1025">
                        <c:v>9.75</c:v>
                      </c:pt>
                      <c:pt idx="1026">
                        <c:v>432.70000000000073</c:v>
                      </c:pt>
                      <c:pt idx="1027">
                        <c:v>148.60000000000036</c:v>
                      </c:pt>
                      <c:pt idx="1028">
                        <c:v>141.20000000000073</c:v>
                      </c:pt>
                      <c:pt idx="1029">
                        <c:v>140.05000000000109</c:v>
                      </c:pt>
                      <c:pt idx="1030">
                        <c:v>84.799999999999272</c:v>
                      </c:pt>
                      <c:pt idx="1031">
                        <c:v>10.200000000000728</c:v>
                      </c:pt>
                      <c:pt idx="1032">
                        <c:v>40.299999999999272</c:v>
                      </c:pt>
                      <c:pt idx="1033">
                        <c:v>43</c:v>
                      </c:pt>
                      <c:pt idx="1034">
                        <c:v>240.85000000000036</c:v>
                      </c:pt>
                      <c:pt idx="1035">
                        <c:v>228.89999999999964</c:v>
                      </c:pt>
                      <c:pt idx="1036">
                        <c:v>175.04999999999927</c:v>
                      </c:pt>
                      <c:pt idx="1037">
                        <c:v>0</c:v>
                      </c:pt>
                      <c:pt idx="1038">
                        <c:v>21.649999999999636</c:v>
                      </c:pt>
                      <c:pt idx="1039">
                        <c:v>33.149999999999636</c:v>
                      </c:pt>
                      <c:pt idx="1040">
                        <c:v>69.5</c:v>
                      </c:pt>
                      <c:pt idx="1041">
                        <c:v>199.64999999999964</c:v>
                      </c:pt>
                      <c:pt idx="1042">
                        <c:v>215.29999999999927</c:v>
                      </c:pt>
                      <c:pt idx="1043">
                        <c:v>90.049999999999272</c:v>
                      </c:pt>
                      <c:pt idx="1044">
                        <c:v>29.099999999998545</c:v>
                      </c:pt>
                      <c:pt idx="1045">
                        <c:v>120.10000000000036</c:v>
                      </c:pt>
                      <c:pt idx="1046">
                        <c:v>109.64999999999964</c:v>
                      </c:pt>
                      <c:pt idx="1047">
                        <c:v>147.80000000000109</c:v>
                      </c:pt>
                      <c:pt idx="1048">
                        <c:v>58.75</c:v>
                      </c:pt>
                      <c:pt idx="1049">
                        <c:v>56.200000000000728</c:v>
                      </c:pt>
                      <c:pt idx="1050">
                        <c:v>42.649999999999636</c:v>
                      </c:pt>
                      <c:pt idx="1051">
                        <c:v>20.799999999999272</c:v>
                      </c:pt>
                      <c:pt idx="1052">
                        <c:v>28.799999999999272</c:v>
                      </c:pt>
                      <c:pt idx="1053">
                        <c:v>86.450000000000728</c:v>
                      </c:pt>
                      <c:pt idx="1054">
                        <c:v>53.75</c:v>
                      </c:pt>
                      <c:pt idx="1055">
                        <c:v>37.100000000000364</c:v>
                      </c:pt>
                      <c:pt idx="1056">
                        <c:v>115.75</c:v>
                      </c:pt>
                      <c:pt idx="1057">
                        <c:v>18.950000000000728</c:v>
                      </c:pt>
                      <c:pt idx="1058">
                        <c:v>58.399999999999636</c:v>
                      </c:pt>
                      <c:pt idx="1059">
                        <c:v>5.0499999999992724</c:v>
                      </c:pt>
                      <c:pt idx="1060">
                        <c:v>83.75</c:v>
                      </c:pt>
                      <c:pt idx="1061">
                        <c:v>174.55000000000109</c:v>
                      </c:pt>
                      <c:pt idx="1062">
                        <c:v>3.2999999999992724</c:v>
                      </c:pt>
                      <c:pt idx="1063">
                        <c:v>8.8500000000003638</c:v>
                      </c:pt>
                      <c:pt idx="1064">
                        <c:v>186.64999999999964</c:v>
                      </c:pt>
                      <c:pt idx="1065">
                        <c:v>21.300000000001091</c:v>
                      </c:pt>
                      <c:pt idx="1066">
                        <c:v>112.85000000000036</c:v>
                      </c:pt>
                      <c:pt idx="1067">
                        <c:v>164.20000000000073</c:v>
                      </c:pt>
                      <c:pt idx="1068">
                        <c:v>227.04999999999927</c:v>
                      </c:pt>
                      <c:pt idx="1069">
                        <c:v>187.20000000000073</c:v>
                      </c:pt>
                      <c:pt idx="1070">
                        <c:v>7.3000000000010914</c:v>
                      </c:pt>
                      <c:pt idx="1071">
                        <c:v>96.25</c:v>
                      </c:pt>
                      <c:pt idx="1072">
                        <c:v>8.6499999999996362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FB1-47D2-83BB-922044241431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 Nifty'!$AB$15:$AB$1087</c15:sqref>
                        </c15:formulaRef>
                      </c:ext>
                    </c:extLst>
                    <c:numCache>
                      <c:formatCode>General</c:formatCode>
                      <c:ptCount val="1073"/>
                      <c:pt idx="0">
                        <c:v>45</c:v>
                      </c:pt>
                      <c:pt idx="1">
                        <c:v>90.75</c:v>
                      </c:pt>
                      <c:pt idx="2">
                        <c:v>84.600000000000364</c:v>
                      </c:pt>
                      <c:pt idx="3">
                        <c:v>85.600000000000364</c:v>
                      </c:pt>
                      <c:pt idx="4">
                        <c:v>125.89999999999964</c:v>
                      </c:pt>
                      <c:pt idx="5">
                        <c:v>99.149999999999636</c:v>
                      </c:pt>
                      <c:pt idx="6">
                        <c:v>45.600000000000364</c:v>
                      </c:pt>
                      <c:pt idx="7">
                        <c:v>79.100000000000364</c:v>
                      </c:pt>
                      <c:pt idx="8">
                        <c:v>192.45000000000073</c:v>
                      </c:pt>
                      <c:pt idx="9">
                        <c:v>76.5</c:v>
                      </c:pt>
                      <c:pt idx="10">
                        <c:v>38.649999999999636</c:v>
                      </c:pt>
                      <c:pt idx="11">
                        <c:v>80.049999999999272</c:v>
                      </c:pt>
                      <c:pt idx="12">
                        <c:v>57.899999999999636</c:v>
                      </c:pt>
                      <c:pt idx="13">
                        <c:v>81.450000000000728</c:v>
                      </c:pt>
                      <c:pt idx="14">
                        <c:v>110.79999999999927</c:v>
                      </c:pt>
                      <c:pt idx="15">
                        <c:v>53.350000000000364</c:v>
                      </c:pt>
                      <c:pt idx="16">
                        <c:v>80.5</c:v>
                      </c:pt>
                      <c:pt idx="17">
                        <c:v>43.899999999999636</c:v>
                      </c:pt>
                      <c:pt idx="18">
                        <c:v>100.20000000000073</c:v>
                      </c:pt>
                      <c:pt idx="19">
                        <c:v>62.149999999999636</c:v>
                      </c:pt>
                      <c:pt idx="20">
                        <c:v>84.850000000000364</c:v>
                      </c:pt>
                      <c:pt idx="21">
                        <c:v>71.299999999999272</c:v>
                      </c:pt>
                      <c:pt idx="22">
                        <c:v>65.649999999999636</c:v>
                      </c:pt>
                      <c:pt idx="23">
                        <c:v>56.050000000001091</c:v>
                      </c:pt>
                      <c:pt idx="24">
                        <c:v>62.799999999999272</c:v>
                      </c:pt>
                      <c:pt idx="25">
                        <c:v>48.100000000000364</c:v>
                      </c:pt>
                      <c:pt idx="26">
                        <c:v>54.300000000001091</c:v>
                      </c:pt>
                      <c:pt idx="27">
                        <c:v>84.649999999999636</c:v>
                      </c:pt>
                      <c:pt idx="28">
                        <c:v>120.04999999999927</c:v>
                      </c:pt>
                      <c:pt idx="29">
                        <c:v>60.299999999999272</c:v>
                      </c:pt>
                      <c:pt idx="30">
                        <c:v>62.200000000000728</c:v>
                      </c:pt>
                      <c:pt idx="31">
                        <c:v>28.850000000000364</c:v>
                      </c:pt>
                      <c:pt idx="32">
                        <c:v>72.350000000000364</c:v>
                      </c:pt>
                      <c:pt idx="33">
                        <c:v>65.149999999999636</c:v>
                      </c:pt>
                      <c:pt idx="34">
                        <c:v>86.5</c:v>
                      </c:pt>
                      <c:pt idx="35">
                        <c:v>199.29999999999927</c:v>
                      </c:pt>
                      <c:pt idx="36">
                        <c:v>28.5</c:v>
                      </c:pt>
                      <c:pt idx="37">
                        <c:v>71.950000000000728</c:v>
                      </c:pt>
                      <c:pt idx="38">
                        <c:v>47.550000000001091</c:v>
                      </c:pt>
                      <c:pt idx="39">
                        <c:v>29.75</c:v>
                      </c:pt>
                      <c:pt idx="40">
                        <c:v>58.200000000000728</c:v>
                      </c:pt>
                      <c:pt idx="41">
                        <c:v>98</c:v>
                      </c:pt>
                      <c:pt idx="42">
                        <c:v>71</c:v>
                      </c:pt>
                      <c:pt idx="43">
                        <c:v>47.100000000000364</c:v>
                      </c:pt>
                      <c:pt idx="44">
                        <c:v>83.049999999999272</c:v>
                      </c:pt>
                      <c:pt idx="45">
                        <c:v>55.849999999998545</c:v>
                      </c:pt>
                      <c:pt idx="46">
                        <c:v>41.799999999999272</c:v>
                      </c:pt>
                      <c:pt idx="47">
                        <c:v>37.950000000000728</c:v>
                      </c:pt>
                      <c:pt idx="48">
                        <c:v>36.449999999998909</c:v>
                      </c:pt>
                      <c:pt idx="49">
                        <c:v>76.25</c:v>
                      </c:pt>
                      <c:pt idx="50">
                        <c:v>47</c:v>
                      </c:pt>
                      <c:pt idx="51">
                        <c:v>55.549999999999272</c:v>
                      </c:pt>
                      <c:pt idx="52">
                        <c:v>71.850000000000364</c:v>
                      </c:pt>
                      <c:pt idx="53">
                        <c:v>54.299999999999272</c:v>
                      </c:pt>
                      <c:pt idx="54">
                        <c:v>82.400000000001455</c:v>
                      </c:pt>
                      <c:pt idx="55">
                        <c:v>94.350000000000364</c:v>
                      </c:pt>
                      <c:pt idx="56">
                        <c:v>45.700000000000728</c:v>
                      </c:pt>
                      <c:pt idx="57">
                        <c:v>40.149999999999636</c:v>
                      </c:pt>
                      <c:pt idx="58">
                        <c:v>131.44999999999891</c:v>
                      </c:pt>
                      <c:pt idx="59">
                        <c:v>50.450000000000728</c:v>
                      </c:pt>
                      <c:pt idx="60">
                        <c:v>49.399999999999636</c:v>
                      </c:pt>
                      <c:pt idx="61">
                        <c:v>117.04999999999927</c:v>
                      </c:pt>
                      <c:pt idx="62">
                        <c:v>107.5</c:v>
                      </c:pt>
                      <c:pt idx="63">
                        <c:v>73.5</c:v>
                      </c:pt>
                      <c:pt idx="64">
                        <c:v>63.550000000001091</c:v>
                      </c:pt>
                      <c:pt idx="65">
                        <c:v>41</c:v>
                      </c:pt>
                      <c:pt idx="66">
                        <c:v>45.700000000000728</c:v>
                      </c:pt>
                      <c:pt idx="67">
                        <c:v>91</c:v>
                      </c:pt>
                      <c:pt idx="68">
                        <c:v>50.899999999999636</c:v>
                      </c:pt>
                      <c:pt idx="69">
                        <c:v>51.200000000000728</c:v>
                      </c:pt>
                      <c:pt idx="70">
                        <c:v>79.950000000000728</c:v>
                      </c:pt>
                      <c:pt idx="71">
                        <c:v>46.75</c:v>
                      </c:pt>
                      <c:pt idx="72">
                        <c:v>40.699999999998909</c:v>
                      </c:pt>
                      <c:pt idx="73">
                        <c:v>74.100000000000364</c:v>
                      </c:pt>
                      <c:pt idx="74">
                        <c:v>44.799999999999272</c:v>
                      </c:pt>
                      <c:pt idx="75">
                        <c:v>54.050000000001091</c:v>
                      </c:pt>
                      <c:pt idx="76">
                        <c:v>43.200000000000728</c:v>
                      </c:pt>
                      <c:pt idx="77">
                        <c:v>79.200000000000728</c:v>
                      </c:pt>
                      <c:pt idx="78">
                        <c:v>44.149999999999636</c:v>
                      </c:pt>
                      <c:pt idx="79">
                        <c:v>100.45000000000073</c:v>
                      </c:pt>
                      <c:pt idx="80">
                        <c:v>110.85000000000036</c:v>
                      </c:pt>
                      <c:pt idx="81">
                        <c:v>65.149999999999636</c:v>
                      </c:pt>
                      <c:pt idx="82">
                        <c:v>93</c:v>
                      </c:pt>
                      <c:pt idx="83">
                        <c:v>99.899999999999636</c:v>
                      </c:pt>
                      <c:pt idx="84">
                        <c:v>153.04999999999927</c:v>
                      </c:pt>
                      <c:pt idx="85">
                        <c:v>111.5</c:v>
                      </c:pt>
                      <c:pt idx="86">
                        <c:v>96.300000000001091</c:v>
                      </c:pt>
                      <c:pt idx="87">
                        <c:v>50.950000000000728</c:v>
                      </c:pt>
                      <c:pt idx="88">
                        <c:v>34.5</c:v>
                      </c:pt>
                      <c:pt idx="89">
                        <c:v>49</c:v>
                      </c:pt>
                      <c:pt idx="90">
                        <c:v>41.899999999999636</c:v>
                      </c:pt>
                      <c:pt idx="91">
                        <c:v>46.399999999999636</c:v>
                      </c:pt>
                      <c:pt idx="92">
                        <c:v>45.299999999999272</c:v>
                      </c:pt>
                      <c:pt idx="93">
                        <c:v>47.75</c:v>
                      </c:pt>
                      <c:pt idx="94">
                        <c:v>44.75</c:v>
                      </c:pt>
                      <c:pt idx="95">
                        <c:v>73.899999999999636</c:v>
                      </c:pt>
                      <c:pt idx="96">
                        <c:v>80.899999999999636</c:v>
                      </c:pt>
                      <c:pt idx="97">
                        <c:v>52.350000000000364</c:v>
                      </c:pt>
                      <c:pt idx="98">
                        <c:v>48.75</c:v>
                      </c:pt>
                      <c:pt idx="99">
                        <c:v>53.350000000000364</c:v>
                      </c:pt>
                      <c:pt idx="100">
                        <c:v>41.899999999999636</c:v>
                      </c:pt>
                      <c:pt idx="101">
                        <c:v>99.75</c:v>
                      </c:pt>
                      <c:pt idx="102">
                        <c:v>27.600000000000364</c:v>
                      </c:pt>
                      <c:pt idx="103">
                        <c:v>58.650000000001455</c:v>
                      </c:pt>
                      <c:pt idx="104">
                        <c:v>99.350000000000364</c:v>
                      </c:pt>
                      <c:pt idx="105">
                        <c:v>65.799999999999272</c:v>
                      </c:pt>
                      <c:pt idx="106">
                        <c:v>136.85000000000036</c:v>
                      </c:pt>
                      <c:pt idx="107">
                        <c:v>52</c:v>
                      </c:pt>
                      <c:pt idx="108">
                        <c:v>89.299999999999272</c:v>
                      </c:pt>
                      <c:pt idx="109">
                        <c:v>77.549999999999272</c:v>
                      </c:pt>
                      <c:pt idx="110">
                        <c:v>117.25</c:v>
                      </c:pt>
                      <c:pt idx="111">
                        <c:v>48.449999999998909</c:v>
                      </c:pt>
                      <c:pt idx="112">
                        <c:v>36</c:v>
                      </c:pt>
                      <c:pt idx="113">
                        <c:v>60.350000000000364</c:v>
                      </c:pt>
                      <c:pt idx="114">
                        <c:v>37.799999999999272</c:v>
                      </c:pt>
                      <c:pt idx="115">
                        <c:v>126</c:v>
                      </c:pt>
                      <c:pt idx="116">
                        <c:v>52.049999999999272</c:v>
                      </c:pt>
                      <c:pt idx="117">
                        <c:v>43.799999999999272</c:v>
                      </c:pt>
                      <c:pt idx="118">
                        <c:v>70.549999999999272</c:v>
                      </c:pt>
                      <c:pt idx="119">
                        <c:v>48.899999999999636</c:v>
                      </c:pt>
                      <c:pt idx="120">
                        <c:v>43.400000000001455</c:v>
                      </c:pt>
                      <c:pt idx="121">
                        <c:v>101.14999999999964</c:v>
                      </c:pt>
                      <c:pt idx="122">
                        <c:v>78.700000000000728</c:v>
                      </c:pt>
                      <c:pt idx="123">
                        <c:v>62.700000000000728</c:v>
                      </c:pt>
                      <c:pt idx="124">
                        <c:v>86.450000000000728</c:v>
                      </c:pt>
                      <c:pt idx="125">
                        <c:v>63.25</c:v>
                      </c:pt>
                      <c:pt idx="126">
                        <c:v>44</c:v>
                      </c:pt>
                      <c:pt idx="127">
                        <c:v>67.799999999999272</c:v>
                      </c:pt>
                      <c:pt idx="128">
                        <c:v>107.89999999999964</c:v>
                      </c:pt>
                      <c:pt idx="129">
                        <c:v>63.299999999999272</c:v>
                      </c:pt>
                      <c:pt idx="130">
                        <c:v>75.950000000000728</c:v>
                      </c:pt>
                      <c:pt idx="131">
                        <c:v>46.899999999999636</c:v>
                      </c:pt>
                      <c:pt idx="132">
                        <c:v>68</c:v>
                      </c:pt>
                      <c:pt idx="133">
                        <c:v>77.100000000000364</c:v>
                      </c:pt>
                      <c:pt idx="134">
                        <c:v>105.75</c:v>
                      </c:pt>
                      <c:pt idx="135">
                        <c:v>39.5</c:v>
                      </c:pt>
                      <c:pt idx="136">
                        <c:v>146.39999999999964</c:v>
                      </c:pt>
                      <c:pt idx="137">
                        <c:v>87.25</c:v>
                      </c:pt>
                      <c:pt idx="138">
                        <c:v>123.15000000000146</c:v>
                      </c:pt>
                      <c:pt idx="139">
                        <c:v>144.64999999999964</c:v>
                      </c:pt>
                      <c:pt idx="140">
                        <c:v>96.75</c:v>
                      </c:pt>
                      <c:pt idx="141">
                        <c:v>131.79999999999927</c:v>
                      </c:pt>
                      <c:pt idx="142">
                        <c:v>58.399999999999636</c:v>
                      </c:pt>
                      <c:pt idx="143">
                        <c:v>115.25</c:v>
                      </c:pt>
                      <c:pt idx="144">
                        <c:v>129</c:v>
                      </c:pt>
                      <c:pt idx="145">
                        <c:v>68.850000000000364</c:v>
                      </c:pt>
                      <c:pt idx="146">
                        <c:v>89.600000000000364</c:v>
                      </c:pt>
                      <c:pt idx="147">
                        <c:v>37.350000000000364</c:v>
                      </c:pt>
                      <c:pt idx="148">
                        <c:v>66.100000000000364</c:v>
                      </c:pt>
                      <c:pt idx="149">
                        <c:v>134.34999999999854</c:v>
                      </c:pt>
                      <c:pt idx="150">
                        <c:v>119.79999999999927</c:v>
                      </c:pt>
                      <c:pt idx="151">
                        <c:v>66.849999999998545</c:v>
                      </c:pt>
                      <c:pt idx="152">
                        <c:v>100.85000000000036</c:v>
                      </c:pt>
                      <c:pt idx="153">
                        <c:v>122</c:v>
                      </c:pt>
                      <c:pt idx="154">
                        <c:v>66.75</c:v>
                      </c:pt>
                      <c:pt idx="155">
                        <c:v>61.649999999999636</c:v>
                      </c:pt>
                      <c:pt idx="156">
                        <c:v>46.649999999999636</c:v>
                      </c:pt>
                      <c:pt idx="157">
                        <c:v>57.049999999999272</c:v>
                      </c:pt>
                      <c:pt idx="158">
                        <c:v>99.5</c:v>
                      </c:pt>
                      <c:pt idx="159">
                        <c:v>88.450000000000728</c:v>
                      </c:pt>
                      <c:pt idx="160">
                        <c:v>66.700000000000728</c:v>
                      </c:pt>
                      <c:pt idx="161">
                        <c:v>56.100000000000364</c:v>
                      </c:pt>
                      <c:pt idx="162">
                        <c:v>67.399999999999636</c:v>
                      </c:pt>
                      <c:pt idx="163">
                        <c:v>86.849999999998545</c:v>
                      </c:pt>
                      <c:pt idx="164">
                        <c:v>30.950000000000728</c:v>
                      </c:pt>
                      <c:pt idx="165">
                        <c:v>26.649999999999636</c:v>
                      </c:pt>
                      <c:pt idx="166">
                        <c:v>101.85000000000036</c:v>
                      </c:pt>
                      <c:pt idx="167">
                        <c:v>165.14999999999964</c:v>
                      </c:pt>
                      <c:pt idx="168">
                        <c:v>141.85000000000036</c:v>
                      </c:pt>
                      <c:pt idx="169">
                        <c:v>79.399999999999636</c:v>
                      </c:pt>
                      <c:pt idx="170">
                        <c:v>182.35000000000036</c:v>
                      </c:pt>
                      <c:pt idx="171">
                        <c:v>82.450000000000728</c:v>
                      </c:pt>
                      <c:pt idx="172">
                        <c:v>114.20000000000073</c:v>
                      </c:pt>
                      <c:pt idx="173">
                        <c:v>95.450000000000728</c:v>
                      </c:pt>
                      <c:pt idx="174">
                        <c:v>93.600000000000364</c:v>
                      </c:pt>
                      <c:pt idx="175">
                        <c:v>65.950000000000728</c:v>
                      </c:pt>
                      <c:pt idx="176">
                        <c:v>109.14999999999964</c:v>
                      </c:pt>
                      <c:pt idx="177">
                        <c:v>49.350000000000364</c:v>
                      </c:pt>
                      <c:pt idx="178">
                        <c:v>35.399999999999636</c:v>
                      </c:pt>
                      <c:pt idx="179">
                        <c:v>114.5</c:v>
                      </c:pt>
                      <c:pt idx="180">
                        <c:v>124.89999999999964</c:v>
                      </c:pt>
                      <c:pt idx="181">
                        <c:v>107.80000000000109</c:v>
                      </c:pt>
                      <c:pt idx="182">
                        <c:v>68.550000000001091</c:v>
                      </c:pt>
                      <c:pt idx="183">
                        <c:v>43.399999999999636</c:v>
                      </c:pt>
                      <c:pt idx="184">
                        <c:v>58.450000000000728</c:v>
                      </c:pt>
                      <c:pt idx="185">
                        <c:v>130.39999999999964</c:v>
                      </c:pt>
                      <c:pt idx="186">
                        <c:v>107.04999999999927</c:v>
                      </c:pt>
                      <c:pt idx="187">
                        <c:v>56.25</c:v>
                      </c:pt>
                      <c:pt idx="188">
                        <c:v>131.70000000000073</c:v>
                      </c:pt>
                      <c:pt idx="189">
                        <c:v>86.799999999999272</c:v>
                      </c:pt>
                      <c:pt idx="190">
                        <c:v>45.299999999999272</c:v>
                      </c:pt>
                      <c:pt idx="191">
                        <c:v>48.049999999999272</c:v>
                      </c:pt>
                      <c:pt idx="192">
                        <c:v>38.799999999999272</c:v>
                      </c:pt>
                      <c:pt idx="193">
                        <c:v>120.95000000000073</c:v>
                      </c:pt>
                      <c:pt idx="194">
                        <c:v>44.299999999999272</c:v>
                      </c:pt>
                      <c:pt idx="195">
                        <c:v>67.850000000000364</c:v>
                      </c:pt>
                      <c:pt idx="196">
                        <c:v>88.5</c:v>
                      </c:pt>
                      <c:pt idx="197">
                        <c:v>133.89999999999964</c:v>
                      </c:pt>
                      <c:pt idx="198">
                        <c:v>89.350000000000364</c:v>
                      </c:pt>
                      <c:pt idx="199">
                        <c:v>96.950000000000728</c:v>
                      </c:pt>
                      <c:pt idx="200">
                        <c:v>95.5</c:v>
                      </c:pt>
                      <c:pt idx="201">
                        <c:v>94.950000000000728</c:v>
                      </c:pt>
                      <c:pt idx="202">
                        <c:v>52.899999999999636</c:v>
                      </c:pt>
                      <c:pt idx="203">
                        <c:v>108.20000000000073</c:v>
                      </c:pt>
                      <c:pt idx="204">
                        <c:v>110.64999999999964</c:v>
                      </c:pt>
                      <c:pt idx="205">
                        <c:v>122.35000000000036</c:v>
                      </c:pt>
                      <c:pt idx="206">
                        <c:v>65.200000000000728</c:v>
                      </c:pt>
                      <c:pt idx="207">
                        <c:v>69.400000000001455</c:v>
                      </c:pt>
                      <c:pt idx="208">
                        <c:v>67</c:v>
                      </c:pt>
                      <c:pt idx="209">
                        <c:v>78.899999999999636</c:v>
                      </c:pt>
                      <c:pt idx="210">
                        <c:v>57.75</c:v>
                      </c:pt>
                      <c:pt idx="211">
                        <c:v>72.5</c:v>
                      </c:pt>
                      <c:pt idx="212">
                        <c:v>67.799999999999272</c:v>
                      </c:pt>
                      <c:pt idx="213">
                        <c:v>70.049999999999272</c:v>
                      </c:pt>
                      <c:pt idx="214">
                        <c:v>144.20000000000073</c:v>
                      </c:pt>
                      <c:pt idx="215">
                        <c:v>170.40000000000146</c:v>
                      </c:pt>
                      <c:pt idx="216">
                        <c:v>71.450000000000728</c:v>
                      </c:pt>
                      <c:pt idx="217">
                        <c:v>88.299999999999272</c:v>
                      </c:pt>
                      <c:pt idx="218">
                        <c:v>94.050000000001091</c:v>
                      </c:pt>
                      <c:pt idx="219">
                        <c:v>149.5</c:v>
                      </c:pt>
                      <c:pt idx="220">
                        <c:v>95</c:v>
                      </c:pt>
                      <c:pt idx="221">
                        <c:v>62.700000000000728</c:v>
                      </c:pt>
                      <c:pt idx="222">
                        <c:v>92.25</c:v>
                      </c:pt>
                      <c:pt idx="223">
                        <c:v>142.64999999999964</c:v>
                      </c:pt>
                      <c:pt idx="224">
                        <c:v>133.65000000000146</c:v>
                      </c:pt>
                      <c:pt idx="225">
                        <c:v>123.89999999999964</c:v>
                      </c:pt>
                      <c:pt idx="226">
                        <c:v>399.85000000000036</c:v>
                      </c:pt>
                      <c:pt idx="227">
                        <c:v>71.649999999999636</c:v>
                      </c:pt>
                      <c:pt idx="228">
                        <c:v>56.899999999999636</c:v>
                      </c:pt>
                      <c:pt idx="229">
                        <c:v>42.049999999999272</c:v>
                      </c:pt>
                      <c:pt idx="230">
                        <c:v>58.700000000000728</c:v>
                      </c:pt>
                      <c:pt idx="231">
                        <c:v>41.25</c:v>
                      </c:pt>
                      <c:pt idx="232">
                        <c:v>89.700000000000728</c:v>
                      </c:pt>
                      <c:pt idx="233">
                        <c:v>66.350000000000364</c:v>
                      </c:pt>
                      <c:pt idx="234">
                        <c:v>99</c:v>
                      </c:pt>
                      <c:pt idx="235">
                        <c:v>73.549999999999272</c:v>
                      </c:pt>
                      <c:pt idx="236">
                        <c:v>87.5</c:v>
                      </c:pt>
                      <c:pt idx="237">
                        <c:v>86.850000000000364</c:v>
                      </c:pt>
                      <c:pt idx="238">
                        <c:v>73.399999999999636</c:v>
                      </c:pt>
                      <c:pt idx="239">
                        <c:v>55.799999999999272</c:v>
                      </c:pt>
                      <c:pt idx="240">
                        <c:v>66.699999999998909</c:v>
                      </c:pt>
                      <c:pt idx="241">
                        <c:v>44.700000000000728</c:v>
                      </c:pt>
                      <c:pt idx="242">
                        <c:v>51.399999999999636</c:v>
                      </c:pt>
                      <c:pt idx="243">
                        <c:v>66.850000000000364</c:v>
                      </c:pt>
                      <c:pt idx="244">
                        <c:v>92.700000000000728</c:v>
                      </c:pt>
                      <c:pt idx="245">
                        <c:v>87.649999999999636</c:v>
                      </c:pt>
                      <c:pt idx="246">
                        <c:v>67.950000000000728</c:v>
                      </c:pt>
                      <c:pt idx="247">
                        <c:v>139.89999999999964</c:v>
                      </c:pt>
                      <c:pt idx="248">
                        <c:v>99.400000000001455</c:v>
                      </c:pt>
                      <c:pt idx="249">
                        <c:v>126</c:v>
                      </c:pt>
                      <c:pt idx="250">
                        <c:v>98.899999999999636</c:v>
                      </c:pt>
                      <c:pt idx="251">
                        <c:v>126.89999999999964</c:v>
                      </c:pt>
                      <c:pt idx="252">
                        <c:v>71.75</c:v>
                      </c:pt>
                      <c:pt idx="253">
                        <c:v>89.950000000000728</c:v>
                      </c:pt>
                      <c:pt idx="254">
                        <c:v>120.45000000000073</c:v>
                      </c:pt>
                      <c:pt idx="255">
                        <c:v>84.5</c:v>
                      </c:pt>
                      <c:pt idx="256">
                        <c:v>70.350000000000364</c:v>
                      </c:pt>
                      <c:pt idx="257">
                        <c:v>258.69999999999891</c:v>
                      </c:pt>
                      <c:pt idx="258">
                        <c:v>296.25</c:v>
                      </c:pt>
                      <c:pt idx="259">
                        <c:v>149.85000000000036</c:v>
                      </c:pt>
                      <c:pt idx="260">
                        <c:v>384.60000000000036</c:v>
                      </c:pt>
                      <c:pt idx="261">
                        <c:v>182.35000000000036</c:v>
                      </c:pt>
                      <c:pt idx="262">
                        <c:v>174.45000000000073</c:v>
                      </c:pt>
                      <c:pt idx="263">
                        <c:v>197.25</c:v>
                      </c:pt>
                      <c:pt idx="264">
                        <c:v>90.149999999999636</c:v>
                      </c:pt>
                      <c:pt idx="265">
                        <c:v>130.89999999999964</c:v>
                      </c:pt>
                      <c:pt idx="266">
                        <c:v>135.04999999999927</c:v>
                      </c:pt>
                      <c:pt idx="267">
                        <c:v>184.79999999999927</c:v>
                      </c:pt>
                      <c:pt idx="268">
                        <c:v>194.89999999999964</c:v>
                      </c:pt>
                      <c:pt idx="269">
                        <c:v>93.550000000001091</c:v>
                      </c:pt>
                      <c:pt idx="270">
                        <c:v>68.450000000000728</c:v>
                      </c:pt>
                      <c:pt idx="271">
                        <c:v>65.950000000000728</c:v>
                      </c:pt>
                      <c:pt idx="272">
                        <c:v>218.14999999999964</c:v>
                      </c:pt>
                      <c:pt idx="273">
                        <c:v>91</c:v>
                      </c:pt>
                      <c:pt idx="274">
                        <c:v>183</c:v>
                      </c:pt>
                      <c:pt idx="275">
                        <c:v>212.75</c:v>
                      </c:pt>
                      <c:pt idx="276">
                        <c:v>64.049999999999272</c:v>
                      </c:pt>
                      <c:pt idx="277">
                        <c:v>67</c:v>
                      </c:pt>
                      <c:pt idx="278">
                        <c:v>47</c:v>
                      </c:pt>
                      <c:pt idx="279">
                        <c:v>77</c:v>
                      </c:pt>
                      <c:pt idx="280">
                        <c:v>80.949999999998909</c:v>
                      </c:pt>
                      <c:pt idx="281">
                        <c:v>70.799999999999272</c:v>
                      </c:pt>
                      <c:pt idx="282">
                        <c:v>118</c:v>
                      </c:pt>
                      <c:pt idx="283">
                        <c:v>66.899999999999636</c:v>
                      </c:pt>
                      <c:pt idx="284">
                        <c:v>76.349999999998545</c:v>
                      </c:pt>
                      <c:pt idx="285">
                        <c:v>46.699999999998909</c:v>
                      </c:pt>
                      <c:pt idx="286">
                        <c:v>65.899999999999636</c:v>
                      </c:pt>
                      <c:pt idx="287">
                        <c:v>71.800000000001091</c:v>
                      </c:pt>
                      <c:pt idx="288">
                        <c:v>66.899999999999636</c:v>
                      </c:pt>
                      <c:pt idx="289">
                        <c:v>86.100000000000364</c:v>
                      </c:pt>
                      <c:pt idx="290">
                        <c:v>65.700000000000728</c:v>
                      </c:pt>
                      <c:pt idx="291">
                        <c:v>131.79999999999927</c:v>
                      </c:pt>
                      <c:pt idx="292">
                        <c:v>64.150000000001455</c:v>
                      </c:pt>
                      <c:pt idx="293">
                        <c:v>79.950000000000728</c:v>
                      </c:pt>
                      <c:pt idx="294">
                        <c:v>74.199999999998909</c:v>
                      </c:pt>
                      <c:pt idx="295">
                        <c:v>66.5</c:v>
                      </c:pt>
                      <c:pt idx="296">
                        <c:v>101.60000000000036</c:v>
                      </c:pt>
                      <c:pt idx="297">
                        <c:v>86.850000000000364</c:v>
                      </c:pt>
                      <c:pt idx="298">
                        <c:v>75.200000000000728</c:v>
                      </c:pt>
                      <c:pt idx="299">
                        <c:v>79.549999999999272</c:v>
                      </c:pt>
                      <c:pt idx="300">
                        <c:v>102.30000000000109</c:v>
                      </c:pt>
                      <c:pt idx="301">
                        <c:v>67.400000000001455</c:v>
                      </c:pt>
                      <c:pt idx="302">
                        <c:v>160.89999999999964</c:v>
                      </c:pt>
                      <c:pt idx="303">
                        <c:v>97.100000000000364</c:v>
                      </c:pt>
                      <c:pt idx="304">
                        <c:v>106.40000000000146</c:v>
                      </c:pt>
                      <c:pt idx="305">
                        <c:v>110.15000000000146</c:v>
                      </c:pt>
                      <c:pt idx="306">
                        <c:v>108.70000000000073</c:v>
                      </c:pt>
                      <c:pt idx="307">
                        <c:v>65</c:v>
                      </c:pt>
                      <c:pt idx="308">
                        <c:v>139.30000000000109</c:v>
                      </c:pt>
                      <c:pt idx="309">
                        <c:v>115.15000000000146</c:v>
                      </c:pt>
                      <c:pt idx="310">
                        <c:v>132.25</c:v>
                      </c:pt>
                      <c:pt idx="311">
                        <c:v>96.550000000001091</c:v>
                      </c:pt>
                      <c:pt idx="312">
                        <c:v>107.95000000000073</c:v>
                      </c:pt>
                      <c:pt idx="313">
                        <c:v>108.60000000000036</c:v>
                      </c:pt>
                      <c:pt idx="314">
                        <c:v>146.25</c:v>
                      </c:pt>
                      <c:pt idx="315">
                        <c:v>74.049999999999272</c:v>
                      </c:pt>
                      <c:pt idx="316">
                        <c:v>144.55000000000109</c:v>
                      </c:pt>
                      <c:pt idx="317">
                        <c:v>78</c:v>
                      </c:pt>
                      <c:pt idx="318">
                        <c:v>126</c:v>
                      </c:pt>
                      <c:pt idx="319">
                        <c:v>127.79999999999927</c:v>
                      </c:pt>
                      <c:pt idx="320">
                        <c:v>74.200000000000728</c:v>
                      </c:pt>
                      <c:pt idx="321">
                        <c:v>86.899999999999636</c:v>
                      </c:pt>
                      <c:pt idx="322">
                        <c:v>69.649999999999636</c:v>
                      </c:pt>
                      <c:pt idx="323">
                        <c:v>42</c:v>
                      </c:pt>
                      <c:pt idx="324">
                        <c:v>74.350000000000364</c:v>
                      </c:pt>
                      <c:pt idx="325">
                        <c:v>102.45000000000073</c:v>
                      </c:pt>
                      <c:pt idx="326">
                        <c:v>36.299999999999272</c:v>
                      </c:pt>
                      <c:pt idx="327">
                        <c:v>85.050000000001091</c:v>
                      </c:pt>
                      <c:pt idx="328">
                        <c:v>77.049999999999272</c:v>
                      </c:pt>
                      <c:pt idx="329">
                        <c:v>89.300000000001091</c:v>
                      </c:pt>
                      <c:pt idx="330">
                        <c:v>136.89999999999964</c:v>
                      </c:pt>
                      <c:pt idx="331">
                        <c:v>87.400000000001455</c:v>
                      </c:pt>
                      <c:pt idx="332">
                        <c:v>80.25</c:v>
                      </c:pt>
                      <c:pt idx="333">
                        <c:v>160.35000000000036</c:v>
                      </c:pt>
                      <c:pt idx="334">
                        <c:v>120.59999999999854</c:v>
                      </c:pt>
                      <c:pt idx="335">
                        <c:v>116.35000000000036</c:v>
                      </c:pt>
                      <c:pt idx="336">
                        <c:v>110</c:v>
                      </c:pt>
                      <c:pt idx="337">
                        <c:v>102.70000000000073</c:v>
                      </c:pt>
                      <c:pt idx="338">
                        <c:v>105.89999999999964</c:v>
                      </c:pt>
                      <c:pt idx="339">
                        <c:v>59.799999999999272</c:v>
                      </c:pt>
                      <c:pt idx="340">
                        <c:v>98.450000000000728</c:v>
                      </c:pt>
                      <c:pt idx="341">
                        <c:v>87.600000000000364</c:v>
                      </c:pt>
                      <c:pt idx="342">
                        <c:v>99.350000000000364</c:v>
                      </c:pt>
                      <c:pt idx="343">
                        <c:v>49</c:v>
                      </c:pt>
                      <c:pt idx="344">
                        <c:v>130.39999999999964</c:v>
                      </c:pt>
                      <c:pt idx="345">
                        <c:v>63.049999999999272</c:v>
                      </c:pt>
                      <c:pt idx="346">
                        <c:v>88.149999999999636</c:v>
                      </c:pt>
                      <c:pt idx="347">
                        <c:v>97.399999999999636</c:v>
                      </c:pt>
                      <c:pt idx="348">
                        <c:v>118.75</c:v>
                      </c:pt>
                      <c:pt idx="349">
                        <c:v>67.799999999999272</c:v>
                      </c:pt>
                      <c:pt idx="350">
                        <c:v>86.700000000000728</c:v>
                      </c:pt>
                      <c:pt idx="351">
                        <c:v>100.39999999999964</c:v>
                      </c:pt>
                      <c:pt idx="352">
                        <c:v>53.849999999998545</c:v>
                      </c:pt>
                      <c:pt idx="353">
                        <c:v>51.149999999999636</c:v>
                      </c:pt>
                      <c:pt idx="354">
                        <c:v>54.450000000000728</c:v>
                      </c:pt>
                      <c:pt idx="355">
                        <c:v>150.95000000000073</c:v>
                      </c:pt>
                      <c:pt idx="356">
                        <c:v>60.200000000000728</c:v>
                      </c:pt>
                      <c:pt idx="357">
                        <c:v>88.899999999999636</c:v>
                      </c:pt>
                      <c:pt idx="358">
                        <c:v>61.75</c:v>
                      </c:pt>
                      <c:pt idx="359">
                        <c:v>100.29999999999927</c:v>
                      </c:pt>
                      <c:pt idx="360">
                        <c:v>124.60000000000036</c:v>
                      </c:pt>
                      <c:pt idx="361">
                        <c:v>60.850000000000364</c:v>
                      </c:pt>
                      <c:pt idx="362">
                        <c:v>68.849999999998545</c:v>
                      </c:pt>
                      <c:pt idx="363">
                        <c:v>77.649999999999636</c:v>
                      </c:pt>
                      <c:pt idx="364">
                        <c:v>37.700000000000728</c:v>
                      </c:pt>
                      <c:pt idx="365">
                        <c:v>57.349999999998545</c:v>
                      </c:pt>
                      <c:pt idx="366">
                        <c:v>85.200000000000728</c:v>
                      </c:pt>
                      <c:pt idx="367">
                        <c:v>97</c:v>
                      </c:pt>
                      <c:pt idx="368">
                        <c:v>86.450000000000728</c:v>
                      </c:pt>
                      <c:pt idx="369">
                        <c:v>96.550000000001091</c:v>
                      </c:pt>
                      <c:pt idx="370">
                        <c:v>96.899999999999636</c:v>
                      </c:pt>
                      <c:pt idx="371">
                        <c:v>39.350000000000364</c:v>
                      </c:pt>
                      <c:pt idx="372">
                        <c:v>68.700000000000728</c:v>
                      </c:pt>
                      <c:pt idx="373">
                        <c:v>64.75</c:v>
                      </c:pt>
                      <c:pt idx="374">
                        <c:v>141.29999999999927</c:v>
                      </c:pt>
                      <c:pt idx="375">
                        <c:v>56.350000000000364</c:v>
                      </c:pt>
                      <c:pt idx="376">
                        <c:v>70.550000000001091</c:v>
                      </c:pt>
                      <c:pt idx="377">
                        <c:v>72.899999999999636</c:v>
                      </c:pt>
                      <c:pt idx="378">
                        <c:v>116.14999999999964</c:v>
                      </c:pt>
                      <c:pt idx="379">
                        <c:v>155.04999999999927</c:v>
                      </c:pt>
                      <c:pt idx="380">
                        <c:v>99.600000000000364</c:v>
                      </c:pt>
                      <c:pt idx="381">
                        <c:v>142</c:v>
                      </c:pt>
                      <c:pt idx="382">
                        <c:v>132.75</c:v>
                      </c:pt>
                      <c:pt idx="383">
                        <c:v>135.94999999999891</c:v>
                      </c:pt>
                      <c:pt idx="384">
                        <c:v>150.40000000000146</c:v>
                      </c:pt>
                      <c:pt idx="385">
                        <c:v>182.15000000000146</c:v>
                      </c:pt>
                      <c:pt idx="386">
                        <c:v>132.54999999999927</c:v>
                      </c:pt>
                      <c:pt idx="387">
                        <c:v>141.64999999999964</c:v>
                      </c:pt>
                      <c:pt idx="388">
                        <c:v>154.64999999999964</c:v>
                      </c:pt>
                      <c:pt idx="389">
                        <c:v>139.89999999999964</c:v>
                      </c:pt>
                      <c:pt idx="390">
                        <c:v>129.44999999999891</c:v>
                      </c:pt>
                      <c:pt idx="391">
                        <c:v>379.45000000000073</c:v>
                      </c:pt>
                      <c:pt idx="392">
                        <c:v>215.54999999999927</c:v>
                      </c:pt>
                      <c:pt idx="393">
                        <c:v>194.75</c:v>
                      </c:pt>
                      <c:pt idx="394">
                        <c:v>147.89999999999964</c:v>
                      </c:pt>
                      <c:pt idx="395">
                        <c:v>143.45000000000073</c:v>
                      </c:pt>
                      <c:pt idx="396">
                        <c:v>207.75</c:v>
                      </c:pt>
                      <c:pt idx="397">
                        <c:v>232.45000000000073</c:v>
                      </c:pt>
                      <c:pt idx="398">
                        <c:v>181.79999999999927</c:v>
                      </c:pt>
                      <c:pt idx="399">
                        <c:v>300.35000000000036</c:v>
                      </c:pt>
                      <c:pt idx="400">
                        <c:v>339.25</c:v>
                      </c:pt>
                      <c:pt idx="401">
                        <c:v>205.60000000000036</c:v>
                      </c:pt>
                      <c:pt idx="402">
                        <c:v>132.89999999999964</c:v>
                      </c:pt>
                      <c:pt idx="403">
                        <c:v>175.5</c:v>
                      </c:pt>
                      <c:pt idx="404">
                        <c:v>310.20000000000073</c:v>
                      </c:pt>
                      <c:pt idx="405">
                        <c:v>256.85000000000036</c:v>
                      </c:pt>
                      <c:pt idx="406">
                        <c:v>126.40000000000146</c:v>
                      </c:pt>
                      <c:pt idx="407">
                        <c:v>82.75</c:v>
                      </c:pt>
                      <c:pt idx="408">
                        <c:v>276.05000000000109</c:v>
                      </c:pt>
                      <c:pt idx="409">
                        <c:v>197.60000000000036</c:v>
                      </c:pt>
                      <c:pt idx="410">
                        <c:v>199</c:v>
                      </c:pt>
                      <c:pt idx="411">
                        <c:v>139.40000000000146</c:v>
                      </c:pt>
                      <c:pt idx="412">
                        <c:v>162.15000000000146</c:v>
                      </c:pt>
                      <c:pt idx="413">
                        <c:v>155.54999999999927</c:v>
                      </c:pt>
                      <c:pt idx="414">
                        <c:v>146.89999999999964</c:v>
                      </c:pt>
                      <c:pt idx="415">
                        <c:v>252.29999999999927</c:v>
                      </c:pt>
                      <c:pt idx="416">
                        <c:v>119.70000000000073</c:v>
                      </c:pt>
                      <c:pt idx="417">
                        <c:v>308.5</c:v>
                      </c:pt>
                      <c:pt idx="418">
                        <c:v>101</c:v>
                      </c:pt>
                      <c:pt idx="419">
                        <c:v>218.54999999999927</c:v>
                      </c:pt>
                      <c:pt idx="420">
                        <c:v>72.049999999999272</c:v>
                      </c:pt>
                      <c:pt idx="421">
                        <c:v>108</c:v>
                      </c:pt>
                      <c:pt idx="422">
                        <c:v>93.25</c:v>
                      </c:pt>
                      <c:pt idx="423">
                        <c:v>72.850000000000364</c:v>
                      </c:pt>
                      <c:pt idx="424">
                        <c:v>174.35000000000036</c:v>
                      </c:pt>
                      <c:pt idx="425">
                        <c:v>172</c:v>
                      </c:pt>
                      <c:pt idx="426">
                        <c:v>129</c:v>
                      </c:pt>
                      <c:pt idx="427">
                        <c:v>93.950000000000728</c:v>
                      </c:pt>
                      <c:pt idx="428">
                        <c:v>78.450000000000728</c:v>
                      </c:pt>
                      <c:pt idx="429">
                        <c:v>92.149999999999636</c:v>
                      </c:pt>
                      <c:pt idx="430">
                        <c:v>116.94999999999891</c:v>
                      </c:pt>
                      <c:pt idx="431">
                        <c:v>107.20000000000073</c:v>
                      </c:pt>
                      <c:pt idx="432">
                        <c:v>135.04999999999927</c:v>
                      </c:pt>
                      <c:pt idx="433">
                        <c:v>157.60000000000036</c:v>
                      </c:pt>
                      <c:pt idx="434">
                        <c:v>110</c:v>
                      </c:pt>
                      <c:pt idx="435">
                        <c:v>62.350000000000364</c:v>
                      </c:pt>
                      <c:pt idx="436">
                        <c:v>165</c:v>
                      </c:pt>
                      <c:pt idx="437">
                        <c:v>94.75</c:v>
                      </c:pt>
                      <c:pt idx="438">
                        <c:v>102.70000000000073</c:v>
                      </c:pt>
                      <c:pt idx="439">
                        <c:v>57.950000000000728</c:v>
                      </c:pt>
                      <c:pt idx="440">
                        <c:v>121</c:v>
                      </c:pt>
                      <c:pt idx="441">
                        <c:v>215.94999999999891</c:v>
                      </c:pt>
                      <c:pt idx="442">
                        <c:v>121.65000000000146</c:v>
                      </c:pt>
                      <c:pt idx="443">
                        <c:v>235.10000000000036</c:v>
                      </c:pt>
                      <c:pt idx="444">
                        <c:v>254.89999999999964</c:v>
                      </c:pt>
                      <c:pt idx="445">
                        <c:v>217.79999999999927</c:v>
                      </c:pt>
                      <c:pt idx="446">
                        <c:v>104.90000000000146</c:v>
                      </c:pt>
                      <c:pt idx="447">
                        <c:v>65.700000000000728</c:v>
                      </c:pt>
                      <c:pt idx="448">
                        <c:v>103.70000000000073</c:v>
                      </c:pt>
                      <c:pt idx="449">
                        <c:v>104.79999999999927</c:v>
                      </c:pt>
                      <c:pt idx="450">
                        <c:v>71.200000000000728</c:v>
                      </c:pt>
                      <c:pt idx="451">
                        <c:v>99.700000000000728</c:v>
                      </c:pt>
                      <c:pt idx="452">
                        <c:v>226.64999999999964</c:v>
                      </c:pt>
                      <c:pt idx="453">
                        <c:v>129.70000000000073</c:v>
                      </c:pt>
                      <c:pt idx="454">
                        <c:v>224.25</c:v>
                      </c:pt>
                      <c:pt idx="455">
                        <c:v>85.899999999999636</c:v>
                      </c:pt>
                      <c:pt idx="456">
                        <c:v>162.35000000000036</c:v>
                      </c:pt>
                      <c:pt idx="457">
                        <c:v>82.799999999999272</c:v>
                      </c:pt>
                      <c:pt idx="458">
                        <c:v>124.29999999999927</c:v>
                      </c:pt>
                      <c:pt idx="459">
                        <c:v>203.54999999999927</c:v>
                      </c:pt>
                      <c:pt idx="460">
                        <c:v>149.90000000000146</c:v>
                      </c:pt>
                      <c:pt idx="461">
                        <c:v>115.45000000000073</c:v>
                      </c:pt>
                      <c:pt idx="462">
                        <c:v>117.44999999999891</c:v>
                      </c:pt>
                      <c:pt idx="463">
                        <c:v>114.75</c:v>
                      </c:pt>
                      <c:pt idx="464">
                        <c:v>139.04999999999927</c:v>
                      </c:pt>
                      <c:pt idx="465">
                        <c:v>68.200000000000728</c:v>
                      </c:pt>
                      <c:pt idx="466">
                        <c:v>114.20000000000073</c:v>
                      </c:pt>
                      <c:pt idx="467">
                        <c:v>107</c:v>
                      </c:pt>
                      <c:pt idx="468">
                        <c:v>170.20000000000073</c:v>
                      </c:pt>
                      <c:pt idx="469">
                        <c:v>55.799999999999272</c:v>
                      </c:pt>
                      <c:pt idx="470">
                        <c:v>103.39999999999964</c:v>
                      </c:pt>
                      <c:pt idx="471">
                        <c:v>89</c:v>
                      </c:pt>
                      <c:pt idx="472">
                        <c:v>101.30000000000109</c:v>
                      </c:pt>
                      <c:pt idx="473">
                        <c:v>89.700000000000728</c:v>
                      </c:pt>
                      <c:pt idx="474">
                        <c:v>127</c:v>
                      </c:pt>
                      <c:pt idx="475">
                        <c:v>73.600000000000364</c:v>
                      </c:pt>
                      <c:pt idx="476">
                        <c:v>193.35000000000036</c:v>
                      </c:pt>
                      <c:pt idx="477">
                        <c:v>179.20000000000073</c:v>
                      </c:pt>
                      <c:pt idx="478">
                        <c:v>108.29999999999927</c:v>
                      </c:pt>
                      <c:pt idx="479">
                        <c:v>108</c:v>
                      </c:pt>
                      <c:pt idx="480">
                        <c:v>201.25</c:v>
                      </c:pt>
                      <c:pt idx="481">
                        <c:v>189.35000000000036</c:v>
                      </c:pt>
                      <c:pt idx="482">
                        <c:v>123.95000000000073</c:v>
                      </c:pt>
                      <c:pt idx="483">
                        <c:v>59.049999999999272</c:v>
                      </c:pt>
                      <c:pt idx="484">
                        <c:v>148.29999999999927</c:v>
                      </c:pt>
                      <c:pt idx="485">
                        <c:v>82.649999999999636</c:v>
                      </c:pt>
                      <c:pt idx="486">
                        <c:v>158.79999999999927</c:v>
                      </c:pt>
                      <c:pt idx="487">
                        <c:v>87.149999999999636</c:v>
                      </c:pt>
                      <c:pt idx="488">
                        <c:v>81.450000000000728</c:v>
                      </c:pt>
                      <c:pt idx="489">
                        <c:v>102.75</c:v>
                      </c:pt>
                      <c:pt idx="490">
                        <c:v>82.100000000000364</c:v>
                      </c:pt>
                      <c:pt idx="491">
                        <c:v>178.89999999999964</c:v>
                      </c:pt>
                      <c:pt idx="492">
                        <c:v>156.60000000000036</c:v>
                      </c:pt>
                      <c:pt idx="493">
                        <c:v>154.60000000000036</c:v>
                      </c:pt>
                      <c:pt idx="494">
                        <c:v>152.85000000000036</c:v>
                      </c:pt>
                      <c:pt idx="495">
                        <c:v>96.399999999999636</c:v>
                      </c:pt>
                      <c:pt idx="496">
                        <c:v>51.399999999999636</c:v>
                      </c:pt>
                      <c:pt idx="497">
                        <c:v>94.600000000000364</c:v>
                      </c:pt>
                      <c:pt idx="498">
                        <c:v>167.95000000000073</c:v>
                      </c:pt>
                      <c:pt idx="499">
                        <c:v>196.25</c:v>
                      </c:pt>
                      <c:pt idx="500">
                        <c:v>76.25</c:v>
                      </c:pt>
                      <c:pt idx="501">
                        <c:v>134.75</c:v>
                      </c:pt>
                      <c:pt idx="502">
                        <c:v>196.95000000000073</c:v>
                      </c:pt>
                      <c:pt idx="503">
                        <c:v>61.799999999999272</c:v>
                      </c:pt>
                      <c:pt idx="504">
                        <c:v>65.700000000000728</c:v>
                      </c:pt>
                      <c:pt idx="505">
                        <c:v>65</c:v>
                      </c:pt>
                      <c:pt idx="506">
                        <c:v>148.25</c:v>
                      </c:pt>
                      <c:pt idx="507">
                        <c:v>150.39999999999964</c:v>
                      </c:pt>
                      <c:pt idx="508">
                        <c:v>287.75</c:v>
                      </c:pt>
                      <c:pt idx="509">
                        <c:v>65.25</c:v>
                      </c:pt>
                      <c:pt idx="510">
                        <c:v>150.75</c:v>
                      </c:pt>
                      <c:pt idx="511">
                        <c:v>118.35000000000036</c:v>
                      </c:pt>
                      <c:pt idx="512">
                        <c:v>106</c:v>
                      </c:pt>
                      <c:pt idx="513">
                        <c:v>46.399999999999636</c:v>
                      </c:pt>
                      <c:pt idx="514">
                        <c:v>144.75</c:v>
                      </c:pt>
                      <c:pt idx="515">
                        <c:v>134.69999999999891</c:v>
                      </c:pt>
                      <c:pt idx="516">
                        <c:v>160.54999999999927</c:v>
                      </c:pt>
                      <c:pt idx="517">
                        <c:v>152.65000000000146</c:v>
                      </c:pt>
                      <c:pt idx="518">
                        <c:v>129.10000000000036</c:v>
                      </c:pt>
                      <c:pt idx="519">
                        <c:v>149.04999999999927</c:v>
                      </c:pt>
                      <c:pt idx="520">
                        <c:v>142.85000000000036</c:v>
                      </c:pt>
                      <c:pt idx="521">
                        <c:v>82.5</c:v>
                      </c:pt>
                      <c:pt idx="522">
                        <c:v>119.14999999999964</c:v>
                      </c:pt>
                      <c:pt idx="523">
                        <c:v>112.54999999999927</c:v>
                      </c:pt>
                      <c:pt idx="524">
                        <c:v>103.60000000000036</c:v>
                      </c:pt>
                      <c:pt idx="525">
                        <c:v>157.79999999999927</c:v>
                      </c:pt>
                      <c:pt idx="526">
                        <c:v>118.04999999999927</c:v>
                      </c:pt>
                      <c:pt idx="527">
                        <c:v>101.45000000000073</c:v>
                      </c:pt>
                      <c:pt idx="528">
                        <c:v>72.649999999999636</c:v>
                      </c:pt>
                      <c:pt idx="529">
                        <c:v>100.95000000000073</c:v>
                      </c:pt>
                      <c:pt idx="530">
                        <c:v>57</c:v>
                      </c:pt>
                      <c:pt idx="531">
                        <c:v>119.35000000000036</c:v>
                      </c:pt>
                      <c:pt idx="532">
                        <c:v>106.95000000000073</c:v>
                      </c:pt>
                      <c:pt idx="533">
                        <c:v>161.89999999999964</c:v>
                      </c:pt>
                      <c:pt idx="534">
                        <c:v>91.100000000000364</c:v>
                      </c:pt>
                      <c:pt idx="535">
                        <c:v>176.95000000000073</c:v>
                      </c:pt>
                      <c:pt idx="536">
                        <c:v>167.30000000000109</c:v>
                      </c:pt>
                      <c:pt idx="537">
                        <c:v>175.39999999999964</c:v>
                      </c:pt>
                      <c:pt idx="538">
                        <c:v>126.45000000000073</c:v>
                      </c:pt>
                      <c:pt idx="539">
                        <c:v>99.399999999999636</c:v>
                      </c:pt>
                      <c:pt idx="540">
                        <c:v>89.5</c:v>
                      </c:pt>
                      <c:pt idx="541">
                        <c:v>137.44999999999891</c:v>
                      </c:pt>
                      <c:pt idx="542">
                        <c:v>160.64999999999964</c:v>
                      </c:pt>
                      <c:pt idx="543">
                        <c:v>138.5</c:v>
                      </c:pt>
                      <c:pt idx="544">
                        <c:v>127.5</c:v>
                      </c:pt>
                      <c:pt idx="545">
                        <c:v>92.299999999999272</c:v>
                      </c:pt>
                      <c:pt idx="546">
                        <c:v>174.35000000000036</c:v>
                      </c:pt>
                      <c:pt idx="547">
                        <c:v>200.10000000000036</c:v>
                      </c:pt>
                      <c:pt idx="548">
                        <c:v>143</c:v>
                      </c:pt>
                      <c:pt idx="549">
                        <c:v>157.64999999999964</c:v>
                      </c:pt>
                      <c:pt idx="550">
                        <c:v>180.65000000000146</c:v>
                      </c:pt>
                      <c:pt idx="551">
                        <c:v>451.5</c:v>
                      </c:pt>
                      <c:pt idx="552">
                        <c:v>207.5</c:v>
                      </c:pt>
                      <c:pt idx="553">
                        <c:v>123.25</c:v>
                      </c:pt>
                      <c:pt idx="554">
                        <c:v>429.85000000000036</c:v>
                      </c:pt>
                      <c:pt idx="555">
                        <c:v>211.89999999999964</c:v>
                      </c:pt>
                      <c:pt idx="556">
                        <c:v>126.85000000000036</c:v>
                      </c:pt>
                      <c:pt idx="557">
                        <c:v>108.5</c:v>
                      </c:pt>
                      <c:pt idx="558">
                        <c:v>104.45000000000073</c:v>
                      </c:pt>
                      <c:pt idx="559">
                        <c:v>108</c:v>
                      </c:pt>
                      <c:pt idx="560">
                        <c:v>218.35000000000036</c:v>
                      </c:pt>
                      <c:pt idx="561">
                        <c:v>202.95000000000073</c:v>
                      </c:pt>
                      <c:pt idx="562">
                        <c:v>75.799999999999272</c:v>
                      </c:pt>
                      <c:pt idx="563">
                        <c:v>192.75</c:v>
                      </c:pt>
                      <c:pt idx="564">
                        <c:v>131.79999999999927</c:v>
                      </c:pt>
                      <c:pt idx="565">
                        <c:v>118.85000000000036</c:v>
                      </c:pt>
                      <c:pt idx="566">
                        <c:v>105.85000000000036</c:v>
                      </c:pt>
                      <c:pt idx="567">
                        <c:v>99.600000000000364</c:v>
                      </c:pt>
                      <c:pt idx="568">
                        <c:v>113.75</c:v>
                      </c:pt>
                      <c:pt idx="569">
                        <c:v>116.69999999999891</c:v>
                      </c:pt>
                      <c:pt idx="570">
                        <c:v>153.04999999999927</c:v>
                      </c:pt>
                      <c:pt idx="571">
                        <c:v>94.899999999999636</c:v>
                      </c:pt>
                      <c:pt idx="572">
                        <c:v>184.70000000000073</c:v>
                      </c:pt>
                      <c:pt idx="573">
                        <c:v>195.30000000000109</c:v>
                      </c:pt>
                      <c:pt idx="574">
                        <c:v>123.05000000000109</c:v>
                      </c:pt>
                      <c:pt idx="575">
                        <c:v>101</c:v>
                      </c:pt>
                      <c:pt idx="576">
                        <c:v>167.39999999999964</c:v>
                      </c:pt>
                      <c:pt idx="577">
                        <c:v>122.89999999999964</c:v>
                      </c:pt>
                      <c:pt idx="578">
                        <c:v>87.700000000000728</c:v>
                      </c:pt>
                      <c:pt idx="579">
                        <c:v>88</c:v>
                      </c:pt>
                      <c:pt idx="580">
                        <c:v>83.450000000000728</c:v>
                      </c:pt>
                      <c:pt idx="581">
                        <c:v>107.79999999999927</c:v>
                      </c:pt>
                      <c:pt idx="582">
                        <c:v>48.5</c:v>
                      </c:pt>
                      <c:pt idx="583">
                        <c:v>56.350000000000364</c:v>
                      </c:pt>
                      <c:pt idx="584">
                        <c:v>190.95000000000073</c:v>
                      </c:pt>
                      <c:pt idx="585">
                        <c:v>293.60000000000036</c:v>
                      </c:pt>
                      <c:pt idx="586">
                        <c:v>107.55000000000109</c:v>
                      </c:pt>
                      <c:pt idx="587">
                        <c:v>125.45000000000073</c:v>
                      </c:pt>
                      <c:pt idx="588">
                        <c:v>113.75</c:v>
                      </c:pt>
                      <c:pt idx="589">
                        <c:v>112.45000000000073</c:v>
                      </c:pt>
                      <c:pt idx="590">
                        <c:v>84.899999999999636</c:v>
                      </c:pt>
                      <c:pt idx="591">
                        <c:v>102.04999999999927</c:v>
                      </c:pt>
                      <c:pt idx="592">
                        <c:v>50.349999999998545</c:v>
                      </c:pt>
                      <c:pt idx="593">
                        <c:v>85.699999999998909</c:v>
                      </c:pt>
                      <c:pt idx="594">
                        <c:v>241.45000000000073</c:v>
                      </c:pt>
                      <c:pt idx="595">
                        <c:v>110.30000000000109</c:v>
                      </c:pt>
                      <c:pt idx="596">
                        <c:v>100.75</c:v>
                      </c:pt>
                      <c:pt idx="597">
                        <c:v>129</c:v>
                      </c:pt>
                      <c:pt idx="598">
                        <c:v>124.80000000000109</c:v>
                      </c:pt>
                      <c:pt idx="599">
                        <c:v>97.850000000000364</c:v>
                      </c:pt>
                      <c:pt idx="600">
                        <c:v>151.75</c:v>
                      </c:pt>
                      <c:pt idx="601">
                        <c:v>209.95000000000073</c:v>
                      </c:pt>
                      <c:pt idx="602">
                        <c:v>133.5</c:v>
                      </c:pt>
                      <c:pt idx="603">
                        <c:v>231.10000000000036</c:v>
                      </c:pt>
                      <c:pt idx="604">
                        <c:v>239.35000000000036</c:v>
                      </c:pt>
                      <c:pt idx="605">
                        <c:v>217.14999999999964</c:v>
                      </c:pt>
                      <c:pt idx="606">
                        <c:v>222.79999999999927</c:v>
                      </c:pt>
                      <c:pt idx="607">
                        <c:v>131.85000000000036</c:v>
                      </c:pt>
                      <c:pt idx="608">
                        <c:v>221.45000000000073</c:v>
                      </c:pt>
                      <c:pt idx="609">
                        <c:v>122.84999999999854</c:v>
                      </c:pt>
                      <c:pt idx="610">
                        <c:v>235.04999999999927</c:v>
                      </c:pt>
                      <c:pt idx="611">
                        <c:v>174.80000000000109</c:v>
                      </c:pt>
                      <c:pt idx="612">
                        <c:v>167.95000000000073</c:v>
                      </c:pt>
                      <c:pt idx="613">
                        <c:v>119.64999999999964</c:v>
                      </c:pt>
                      <c:pt idx="614">
                        <c:v>106</c:v>
                      </c:pt>
                      <c:pt idx="615">
                        <c:v>138.14999999999964</c:v>
                      </c:pt>
                      <c:pt idx="616">
                        <c:v>223.85000000000036</c:v>
                      </c:pt>
                      <c:pt idx="617">
                        <c:v>233.14999999999964</c:v>
                      </c:pt>
                      <c:pt idx="618">
                        <c:v>327.35000000000036</c:v>
                      </c:pt>
                      <c:pt idx="619">
                        <c:v>98.950000000000728</c:v>
                      </c:pt>
                      <c:pt idx="620">
                        <c:v>148.75</c:v>
                      </c:pt>
                      <c:pt idx="621">
                        <c:v>243.70000000000073</c:v>
                      </c:pt>
                      <c:pt idx="622">
                        <c:v>187</c:v>
                      </c:pt>
                      <c:pt idx="623">
                        <c:v>245.44999999999891</c:v>
                      </c:pt>
                      <c:pt idx="624">
                        <c:v>119.60000000000036</c:v>
                      </c:pt>
                      <c:pt idx="625">
                        <c:v>116.80000000000109</c:v>
                      </c:pt>
                      <c:pt idx="626">
                        <c:v>102.39999999999964</c:v>
                      </c:pt>
                      <c:pt idx="627">
                        <c:v>142.04999999999927</c:v>
                      </c:pt>
                      <c:pt idx="628">
                        <c:v>63.200000000000728</c:v>
                      </c:pt>
                      <c:pt idx="629">
                        <c:v>116.85000000000036</c:v>
                      </c:pt>
                      <c:pt idx="630">
                        <c:v>155.85000000000036</c:v>
                      </c:pt>
                      <c:pt idx="631">
                        <c:v>123.14999999999964</c:v>
                      </c:pt>
                      <c:pt idx="632">
                        <c:v>209.35000000000036</c:v>
                      </c:pt>
                      <c:pt idx="633">
                        <c:v>73.850000000000364</c:v>
                      </c:pt>
                      <c:pt idx="634">
                        <c:v>176.85000000000036</c:v>
                      </c:pt>
                      <c:pt idx="635">
                        <c:v>700.89999999999964</c:v>
                      </c:pt>
                      <c:pt idx="636">
                        <c:v>386.89999999999964</c:v>
                      </c:pt>
                      <c:pt idx="637">
                        <c:v>102.39999999999964</c:v>
                      </c:pt>
                      <c:pt idx="638">
                        <c:v>171.45000000000073</c:v>
                      </c:pt>
                      <c:pt idx="639">
                        <c:v>162.44999999999891</c:v>
                      </c:pt>
                      <c:pt idx="640">
                        <c:v>80.649999999999636</c:v>
                      </c:pt>
                      <c:pt idx="641">
                        <c:v>134.5</c:v>
                      </c:pt>
                      <c:pt idx="642">
                        <c:v>297.29999999999927</c:v>
                      </c:pt>
                      <c:pt idx="643">
                        <c:v>117.55000000000109</c:v>
                      </c:pt>
                      <c:pt idx="644">
                        <c:v>228.95000000000073</c:v>
                      </c:pt>
                      <c:pt idx="645">
                        <c:v>114</c:v>
                      </c:pt>
                      <c:pt idx="646">
                        <c:v>249.5</c:v>
                      </c:pt>
                      <c:pt idx="647">
                        <c:v>132.70000000000073</c:v>
                      </c:pt>
                      <c:pt idx="648">
                        <c:v>199.14999999999964</c:v>
                      </c:pt>
                      <c:pt idx="649">
                        <c:v>140.80000000000109</c:v>
                      </c:pt>
                      <c:pt idx="650">
                        <c:v>137.15000000000146</c:v>
                      </c:pt>
                      <c:pt idx="651">
                        <c:v>64.799999999999272</c:v>
                      </c:pt>
                      <c:pt idx="652">
                        <c:v>161</c:v>
                      </c:pt>
                      <c:pt idx="653">
                        <c:v>144.60000000000036</c:v>
                      </c:pt>
                      <c:pt idx="654">
                        <c:v>110.75</c:v>
                      </c:pt>
                      <c:pt idx="655">
                        <c:v>109.39999999999964</c:v>
                      </c:pt>
                      <c:pt idx="656">
                        <c:v>131.75</c:v>
                      </c:pt>
                      <c:pt idx="657">
                        <c:v>137.39999999999964</c:v>
                      </c:pt>
                      <c:pt idx="658">
                        <c:v>66.049999999999272</c:v>
                      </c:pt>
                      <c:pt idx="659">
                        <c:v>198.89999999999964</c:v>
                      </c:pt>
                      <c:pt idx="660">
                        <c:v>92.350000000000364</c:v>
                      </c:pt>
                      <c:pt idx="661">
                        <c:v>107.19999999999891</c:v>
                      </c:pt>
                      <c:pt idx="662">
                        <c:v>66.899999999999636</c:v>
                      </c:pt>
                      <c:pt idx="663">
                        <c:v>84.549999999999272</c:v>
                      </c:pt>
                      <c:pt idx="664">
                        <c:v>95.75</c:v>
                      </c:pt>
                      <c:pt idx="665">
                        <c:v>164.79999999999927</c:v>
                      </c:pt>
                      <c:pt idx="666">
                        <c:v>85.700000000000728</c:v>
                      </c:pt>
                      <c:pt idx="667">
                        <c:v>135.64999999999964</c:v>
                      </c:pt>
                      <c:pt idx="668">
                        <c:v>102.35000000000036</c:v>
                      </c:pt>
                      <c:pt idx="669">
                        <c:v>110.10000000000036</c:v>
                      </c:pt>
                      <c:pt idx="670">
                        <c:v>98.949999999998909</c:v>
                      </c:pt>
                      <c:pt idx="671">
                        <c:v>109</c:v>
                      </c:pt>
                      <c:pt idx="672">
                        <c:v>67.850000000000364</c:v>
                      </c:pt>
                      <c:pt idx="673">
                        <c:v>86.850000000000364</c:v>
                      </c:pt>
                      <c:pt idx="674">
                        <c:v>96.850000000000364</c:v>
                      </c:pt>
                      <c:pt idx="675">
                        <c:v>67.849999999998545</c:v>
                      </c:pt>
                      <c:pt idx="676">
                        <c:v>93.299999999999272</c:v>
                      </c:pt>
                      <c:pt idx="677">
                        <c:v>192.5</c:v>
                      </c:pt>
                      <c:pt idx="678">
                        <c:v>119.95000000000073</c:v>
                      </c:pt>
                      <c:pt idx="679">
                        <c:v>52.050000000001091</c:v>
                      </c:pt>
                      <c:pt idx="680">
                        <c:v>61.649999999999636</c:v>
                      </c:pt>
                      <c:pt idx="681">
                        <c:v>123.89999999999964</c:v>
                      </c:pt>
                      <c:pt idx="682">
                        <c:v>85.800000000001091</c:v>
                      </c:pt>
                      <c:pt idx="683">
                        <c:v>105.85000000000036</c:v>
                      </c:pt>
                      <c:pt idx="684">
                        <c:v>120.79999999999927</c:v>
                      </c:pt>
                      <c:pt idx="685">
                        <c:v>89.149999999999636</c:v>
                      </c:pt>
                      <c:pt idx="686">
                        <c:v>151</c:v>
                      </c:pt>
                      <c:pt idx="687">
                        <c:v>156.5</c:v>
                      </c:pt>
                      <c:pt idx="688">
                        <c:v>91.75</c:v>
                      </c:pt>
                      <c:pt idx="689">
                        <c:v>81.600000000000364</c:v>
                      </c:pt>
                      <c:pt idx="690">
                        <c:v>116.80000000000109</c:v>
                      </c:pt>
                      <c:pt idx="691">
                        <c:v>123.35000000000036</c:v>
                      </c:pt>
                      <c:pt idx="692">
                        <c:v>78.25</c:v>
                      </c:pt>
                      <c:pt idx="693">
                        <c:v>117.45000000000073</c:v>
                      </c:pt>
                      <c:pt idx="694">
                        <c:v>81.450000000000728</c:v>
                      </c:pt>
                      <c:pt idx="695">
                        <c:v>69.350000000000364</c:v>
                      </c:pt>
                      <c:pt idx="696">
                        <c:v>43.450000000000728</c:v>
                      </c:pt>
                      <c:pt idx="697">
                        <c:v>65.549999999999272</c:v>
                      </c:pt>
                      <c:pt idx="698">
                        <c:v>86.899999999999636</c:v>
                      </c:pt>
                      <c:pt idx="699">
                        <c:v>118.45000000000073</c:v>
                      </c:pt>
                      <c:pt idx="700">
                        <c:v>194.64999999999964</c:v>
                      </c:pt>
                      <c:pt idx="701">
                        <c:v>72</c:v>
                      </c:pt>
                      <c:pt idx="702">
                        <c:v>99.149999999999636</c:v>
                      </c:pt>
                      <c:pt idx="703">
                        <c:v>43.550000000001091</c:v>
                      </c:pt>
                      <c:pt idx="704">
                        <c:v>100.70000000000073</c:v>
                      </c:pt>
                      <c:pt idx="705">
                        <c:v>116.34999999999854</c:v>
                      </c:pt>
                      <c:pt idx="706">
                        <c:v>231.45000000000073</c:v>
                      </c:pt>
                      <c:pt idx="707">
                        <c:v>138.14999999999964</c:v>
                      </c:pt>
                      <c:pt idx="708">
                        <c:v>130.10000000000036</c:v>
                      </c:pt>
                      <c:pt idx="709">
                        <c:v>215.79999999999927</c:v>
                      </c:pt>
                      <c:pt idx="710">
                        <c:v>101.79999999999927</c:v>
                      </c:pt>
                      <c:pt idx="711">
                        <c:v>79.600000000000364</c:v>
                      </c:pt>
                      <c:pt idx="712">
                        <c:v>81.299999999999272</c:v>
                      </c:pt>
                      <c:pt idx="713">
                        <c:v>77.950000000000728</c:v>
                      </c:pt>
                      <c:pt idx="714">
                        <c:v>70.199999999998909</c:v>
                      </c:pt>
                      <c:pt idx="715">
                        <c:v>72.5</c:v>
                      </c:pt>
                      <c:pt idx="716">
                        <c:v>167.20000000000073</c:v>
                      </c:pt>
                      <c:pt idx="717">
                        <c:v>81.899999999999636</c:v>
                      </c:pt>
                      <c:pt idx="718">
                        <c:v>139.75</c:v>
                      </c:pt>
                      <c:pt idx="719">
                        <c:v>109.85000000000036</c:v>
                      </c:pt>
                      <c:pt idx="720">
                        <c:v>135.70000000000073</c:v>
                      </c:pt>
                      <c:pt idx="721">
                        <c:v>154.10000000000036</c:v>
                      </c:pt>
                      <c:pt idx="722">
                        <c:v>124.45000000000073</c:v>
                      </c:pt>
                      <c:pt idx="723">
                        <c:v>114.45000000000073</c:v>
                      </c:pt>
                      <c:pt idx="724">
                        <c:v>115.25</c:v>
                      </c:pt>
                      <c:pt idx="725">
                        <c:v>151</c:v>
                      </c:pt>
                      <c:pt idx="726">
                        <c:v>395.15000000000146</c:v>
                      </c:pt>
                      <c:pt idx="727">
                        <c:v>149</c:v>
                      </c:pt>
                      <c:pt idx="728">
                        <c:v>271.85000000000036</c:v>
                      </c:pt>
                      <c:pt idx="729">
                        <c:v>162</c:v>
                      </c:pt>
                      <c:pt idx="730">
                        <c:v>80.700000000000728</c:v>
                      </c:pt>
                      <c:pt idx="731">
                        <c:v>68.350000000000364</c:v>
                      </c:pt>
                      <c:pt idx="732">
                        <c:v>110.89999999999964</c:v>
                      </c:pt>
                      <c:pt idx="733">
                        <c:v>144.95000000000073</c:v>
                      </c:pt>
                      <c:pt idx="734">
                        <c:v>120.85000000000036</c:v>
                      </c:pt>
                      <c:pt idx="735">
                        <c:v>82.950000000000728</c:v>
                      </c:pt>
                      <c:pt idx="736">
                        <c:v>159.39999999999964</c:v>
                      </c:pt>
                      <c:pt idx="737">
                        <c:v>106.25</c:v>
                      </c:pt>
                      <c:pt idx="738">
                        <c:v>151.15000000000146</c:v>
                      </c:pt>
                      <c:pt idx="739">
                        <c:v>144.44999999999891</c:v>
                      </c:pt>
                      <c:pt idx="740">
                        <c:v>98</c:v>
                      </c:pt>
                      <c:pt idx="741">
                        <c:v>264.95000000000073</c:v>
                      </c:pt>
                      <c:pt idx="742">
                        <c:v>97.700000000000728</c:v>
                      </c:pt>
                      <c:pt idx="743">
                        <c:v>181.25</c:v>
                      </c:pt>
                      <c:pt idx="744">
                        <c:v>155.5</c:v>
                      </c:pt>
                      <c:pt idx="745">
                        <c:v>514.80000000000109</c:v>
                      </c:pt>
                      <c:pt idx="746">
                        <c:v>394.04999999999927</c:v>
                      </c:pt>
                      <c:pt idx="747">
                        <c:v>206.64999999999964</c:v>
                      </c:pt>
                      <c:pt idx="748">
                        <c:v>276.69999999999891</c:v>
                      </c:pt>
                      <c:pt idx="749">
                        <c:v>151.5</c:v>
                      </c:pt>
                      <c:pt idx="750">
                        <c:v>425.25</c:v>
                      </c:pt>
                      <c:pt idx="751">
                        <c:v>673.89999999999964</c:v>
                      </c:pt>
                      <c:pt idx="752">
                        <c:v>177.60000000000036</c:v>
                      </c:pt>
                      <c:pt idx="753">
                        <c:v>1037.8999999999996</c:v>
                      </c:pt>
                      <c:pt idx="754">
                        <c:v>1830.75</c:v>
                      </c:pt>
                      <c:pt idx="755">
                        <c:v>842.70000000000073</c:v>
                      </c:pt>
                      <c:pt idx="756">
                        <c:v>506.5</c:v>
                      </c:pt>
                      <c:pt idx="757">
                        <c:v>690.85000000000036</c:v>
                      </c:pt>
                      <c:pt idx="758">
                        <c:v>714.55000000000018</c:v>
                      </c:pt>
                      <c:pt idx="759">
                        <c:v>724.5</c:v>
                      </c:pt>
                      <c:pt idx="760">
                        <c:v>1172.1000000000004</c:v>
                      </c:pt>
                      <c:pt idx="761">
                        <c:v>482.30000000000018</c:v>
                      </c:pt>
                      <c:pt idx="762">
                        <c:v>742.14999999999964</c:v>
                      </c:pt>
                      <c:pt idx="763">
                        <c:v>456.54999999999927</c:v>
                      </c:pt>
                      <c:pt idx="764">
                        <c:v>519.25</c:v>
                      </c:pt>
                      <c:pt idx="765">
                        <c:v>402.75</c:v>
                      </c:pt>
                      <c:pt idx="766">
                        <c:v>424.85000000000036</c:v>
                      </c:pt>
                      <c:pt idx="767">
                        <c:v>439.95000000000073</c:v>
                      </c:pt>
                      <c:pt idx="768">
                        <c:v>285</c:v>
                      </c:pt>
                      <c:pt idx="769">
                        <c:v>808.45000000000073</c:v>
                      </c:pt>
                      <c:pt idx="770">
                        <c:v>458.95000000000073</c:v>
                      </c:pt>
                      <c:pt idx="771">
                        <c:v>361.05000000000109</c:v>
                      </c:pt>
                      <c:pt idx="772">
                        <c:v>203.60000000000036</c:v>
                      </c:pt>
                      <c:pt idx="773">
                        <c:v>435.64999999999964</c:v>
                      </c:pt>
                      <c:pt idx="774">
                        <c:v>253.85000000000036</c:v>
                      </c:pt>
                      <c:pt idx="775">
                        <c:v>314.54999999999927</c:v>
                      </c:pt>
                      <c:pt idx="776">
                        <c:v>169.75</c:v>
                      </c:pt>
                      <c:pt idx="777">
                        <c:v>351.10000000000036</c:v>
                      </c:pt>
                      <c:pt idx="778">
                        <c:v>286.64999999999964</c:v>
                      </c:pt>
                      <c:pt idx="779">
                        <c:v>169.34999999999854</c:v>
                      </c:pt>
                      <c:pt idx="780">
                        <c:v>181.75</c:v>
                      </c:pt>
                      <c:pt idx="781">
                        <c:v>235.5</c:v>
                      </c:pt>
                      <c:pt idx="782">
                        <c:v>163.85000000000036</c:v>
                      </c:pt>
                      <c:pt idx="783">
                        <c:v>197.45000000000073</c:v>
                      </c:pt>
                      <c:pt idx="784">
                        <c:v>328.80000000000109</c:v>
                      </c:pt>
                      <c:pt idx="785">
                        <c:v>597.10000000000036</c:v>
                      </c:pt>
                      <c:pt idx="786">
                        <c:v>229.95000000000073</c:v>
                      </c:pt>
                      <c:pt idx="787">
                        <c:v>248</c:v>
                      </c:pt>
                      <c:pt idx="788">
                        <c:v>127.85000000000036</c:v>
                      </c:pt>
                      <c:pt idx="789">
                        <c:v>164.75</c:v>
                      </c:pt>
                      <c:pt idx="790">
                        <c:v>240.60000000000036</c:v>
                      </c:pt>
                      <c:pt idx="791">
                        <c:v>227.10000000000036</c:v>
                      </c:pt>
                      <c:pt idx="792">
                        <c:v>344.64999999999964</c:v>
                      </c:pt>
                      <c:pt idx="793">
                        <c:v>283.54999999999927</c:v>
                      </c:pt>
                      <c:pt idx="794">
                        <c:v>129</c:v>
                      </c:pt>
                      <c:pt idx="795">
                        <c:v>327.65000000000146</c:v>
                      </c:pt>
                      <c:pt idx="796">
                        <c:v>208.94999999999891</c:v>
                      </c:pt>
                      <c:pt idx="797">
                        <c:v>218.70000000000073</c:v>
                      </c:pt>
                      <c:pt idx="798">
                        <c:v>123.55000000000109</c:v>
                      </c:pt>
                      <c:pt idx="799">
                        <c:v>183.60000000000036</c:v>
                      </c:pt>
                      <c:pt idx="800">
                        <c:v>186.25</c:v>
                      </c:pt>
                      <c:pt idx="801">
                        <c:v>353.10000000000036</c:v>
                      </c:pt>
                      <c:pt idx="802">
                        <c:v>185.60000000000036</c:v>
                      </c:pt>
                      <c:pt idx="803">
                        <c:v>147.95000000000073</c:v>
                      </c:pt>
                      <c:pt idx="804">
                        <c:v>417.54999999999927</c:v>
                      </c:pt>
                      <c:pt idx="805">
                        <c:v>207.89999999999964</c:v>
                      </c:pt>
                      <c:pt idx="806">
                        <c:v>230.19999999999891</c:v>
                      </c:pt>
                      <c:pt idx="807">
                        <c:v>177.70000000000073</c:v>
                      </c:pt>
                      <c:pt idx="808">
                        <c:v>166.35000000000036</c:v>
                      </c:pt>
                      <c:pt idx="809">
                        <c:v>205.70000000000073</c:v>
                      </c:pt>
                      <c:pt idx="810">
                        <c:v>288.75</c:v>
                      </c:pt>
                      <c:pt idx="811">
                        <c:v>119.75</c:v>
                      </c:pt>
                      <c:pt idx="812">
                        <c:v>242.40000000000146</c:v>
                      </c:pt>
                      <c:pt idx="813">
                        <c:v>400.19999999999891</c:v>
                      </c:pt>
                      <c:pt idx="814">
                        <c:v>273.10000000000036</c:v>
                      </c:pt>
                      <c:pt idx="815">
                        <c:v>340.80000000000109</c:v>
                      </c:pt>
                      <c:pt idx="816">
                        <c:v>178.90000000000146</c:v>
                      </c:pt>
                      <c:pt idx="817">
                        <c:v>278.89999999999964</c:v>
                      </c:pt>
                      <c:pt idx="818">
                        <c:v>201</c:v>
                      </c:pt>
                      <c:pt idx="819">
                        <c:v>139.20000000000073</c:v>
                      </c:pt>
                      <c:pt idx="820">
                        <c:v>197.89999999999964</c:v>
                      </c:pt>
                      <c:pt idx="821">
                        <c:v>261.85000000000036</c:v>
                      </c:pt>
                      <c:pt idx="822">
                        <c:v>181.75</c:v>
                      </c:pt>
                      <c:pt idx="823">
                        <c:v>113.45000000000073</c:v>
                      </c:pt>
                      <c:pt idx="824">
                        <c:v>161.70000000000073</c:v>
                      </c:pt>
                      <c:pt idx="825">
                        <c:v>158.69999999999891</c:v>
                      </c:pt>
                      <c:pt idx="826">
                        <c:v>190.29999999999927</c:v>
                      </c:pt>
                      <c:pt idx="827">
                        <c:v>173.35000000000036</c:v>
                      </c:pt>
                      <c:pt idx="828">
                        <c:v>72.700000000000728</c:v>
                      </c:pt>
                      <c:pt idx="829">
                        <c:v>212.54999999999927</c:v>
                      </c:pt>
                      <c:pt idx="830">
                        <c:v>127</c:v>
                      </c:pt>
                      <c:pt idx="831">
                        <c:v>153.70000000000073</c:v>
                      </c:pt>
                      <c:pt idx="832">
                        <c:v>148.65000000000146</c:v>
                      </c:pt>
                      <c:pt idx="833">
                        <c:v>127.09999999999854</c:v>
                      </c:pt>
                      <c:pt idx="834">
                        <c:v>130.35000000000036</c:v>
                      </c:pt>
                      <c:pt idx="835">
                        <c:v>254.54999999999927</c:v>
                      </c:pt>
                      <c:pt idx="836">
                        <c:v>232</c:v>
                      </c:pt>
                      <c:pt idx="837">
                        <c:v>157.10000000000036</c:v>
                      </c:pt>
                      <c:pt idx="838">
                        <c:v>222.10000000000036</c:v>
                      </c:pt>
                      <c:pt idx="839">
                        <c:v>117.60000000000036</c:v>
                      </c:pt>
                      <c:pt idx="840">
                        <c:v>176.29999999999927</c:v>
                      </c:pt>
                      <c:pt idx="841">
                        <c:v>398</c:v>
                      </c:pt>
                      <c:pt idx="842">
                        <c:v>130.70000000000073</c:v>
                      </c:pt>
                      <c:pt idx="843">
                        <c:v>145.54999999999927</c:v>
                      </c:pt>
                      <c:pt idx="844">
                        <c:v>154.89999999999964</c:v>
                      </c:pt>
                      <c:pt idx="845">
                        <c:v>200.54999999999927</c:v>
                      </c:pt>
                      <c:pt idx="846">
                        <c:v>173.39999999999964</c:v>
                      </c:pt>
                      <c:pt idx="847">
                        <c:v>212.75</c:v>
                      </c:pt>
                      <c:pt idx="848">
                        <c:v>125</c:v>
                      </c:pt>
                      <c:pt idx="849">
                        <c:v>212.45000000000073</c:v>
                      </c:pt>
                      <c:pt idx="850">
                        <c:v>201.89999999999964</c:v>
                      </c:pt>
                      <c:pt idx="851">
                        <c:v>162.69999999999891</c:v>
                      </c:pt>
                      <c:pt idx="852">
                        <c:v>159.25</c:v>
                      </c:pt>
                      <c:pt idx="853">
                        <c:v>108</c:v>
                      </c:pt>
                      <c:pt idx="854">
                        <c:v>108.54999999999927</c:v>
                      </c:pt>
                      <c:pt idx="855">
                        <c:v>83.399999999999636</c:v>
                      </c:pt>
                      <c:pt idx="856">
                        <c:v>113.35000000000036</c:v>
                      </c:pt>
                      <c:pt idx="857">
                        <c:v>99.850000000000364</c:v>
                      </c:pt>
                      <c:pt idx="858">
                        <c:v>286.70000000000073</c:v>
                      </c:pt>
                      <c:pt idx="859">
                        <c:v>126.64999999999964</c:v>
                      </c:pt>
                      <c:pt idx="860">
                        <c:v>155.65000000000146</c:v>
                      </c:pt>
                      <c:pt idx="861">
                        <c:v>67.850000000000364</c:v>
                      </c:pt>
                      <c:pt idx="862">
                        <c:v>160.79999999999927</c:v>
                      </c:pt>
                      <c:pt idx="863">
                        <c:v>124.85000000000036</c:v>
                      </c:pt>
                      <c:pt idx="864">
                        <c:v>139.39999999999964</c:v>
                      </c:pt>
                      <c:pt idx="865">
                        <c:v>102.90000000000146</c:v>
                      </c:pt>
                      <c:pt idx="866">
                        <c:v>101.5</c:v>
                      </c:pt>
                      <c:pt idx="867">
                        <c:v>61.100000000000364</c:v>
                      </c:pt>
                      <c:pt idx="868">
                        <c:v>137.45000000000073</c:v>
                      </c:pt>
                      <c:pt idx="869">
                        <c:v>443.95000000000073</c:v>
                      </c:pt>
                      <c:pt idx="870">
                        <c:v>216.70000000000073</c:v>
                      </c:pt>
                      <c:pt idx="871">
                        <c:v>130.60000000000036</c:v>
                      </c:pt>
                      <c:pt idx="872">
                        <c:v>83.700000000000728</c:v>
                      </c:pt>
                      <c:pt idx="873">
                        <c:v>233</c:v>
                      </c:pt>
                      <c:pt idx="874">
                        <c:v>127.25</c:v>
                      </c:pt>
                      <c:pt idx="875">
                        <c:v>146.25</c:v>
                      </c:pt>
                      <c:pt idx="876">
                        <c:v>122</c:v>
                      </c:pt>
                      <c:pt idx="877">
                        <c:v>161.10000000000036</c:v>
                      </c:pt>
                      <c:pt idx="878">
                        <c:v>72.149999999999636</c:v>
                      </c:pt>
                      <c:pt idx="879">
                        <c:v>173.95000000000073</c:v>
                      </c:pt>
                      <c:pt idx="880">
                        <c:v>90.350000000000364</c:v>
                      </c:pt>
                      <c:pt idx="881">
                        <c:v>115.85000000000036</c:v>
                      </c:pt>
                      <c:pt idx="882">
                        <c:v>133.35000000000036</c:v>
                      </c:pt>
                      <c:pt idx="883">
                        <c:v>143.5</c:v>
                      </c:pt>
                      <c:pt idx="884">
                        <c:v>301.54999999999927</c:v>
                      </c:pt>
                      <c:pt idx="885">
                        <c:v>188.85000000000036</c:v>
                      </c:pt>
                      <c:pt idx="886">
                        <c:v>216.70000000000073</c:v>
                      </c:pt>
                      <c:pt idx="887">
                        <c:v>347.64999999999964</c:v>
                      </c:pt>
                      <c:pt idx="888">
                        <c:v>266.25</c:v>
                      </c:pt>
                      <c:pt idx="889">
                        <c:v>206.79999999999927</c:v>
                      </c:pt>
                      <c:pt idx="890">
                        <c:v>112</c:v>
                      </c:pt>
                      <c:pt idx="891">
                        <c:v>99.799999999999272</c:v>
                      </c:pt>
                      <c:pt idx="892">
                        <c:v>190.14999999999964</c:v>
                      </c:pt>
                      <c:pt idx="893">
                        <c:v>152.35000000000036</c:v>
                      </c:pt>
                      <c:pt idx="894">
                        <c:v>166.10000000000036</c:v>
                      </c:pt>
                      <c:pt idx="895">
                        <c:v>140.70000000000073</c:v>
                      </c:pt>
                      <c:pt idx="896">
                        <c:v>163.60000000000036</c:v>
                      </c:pt>
                      <c:pt idx="897">
                        <c:v>134.15000000000146</c:v>
                      </c:pt>
                      <c:pt idx="898">
                        <c:v>146.79999999999927</c:v>
                      </c:pt>
                      <c:pt idx="899">
                        <c:v>104.39999999999964</c:v>
                      </c:pt>
                      <c:pt idx="900">
                        <c:v>185.85000000000036</c:v>
                      </c:pt>
                      <c:pt idx="901">
                        <c:v>336.14999999999964</c:v>
                      </c:pt>
                      <c:pt idx="902">
                        <c:v>124.75</c:v>
                      </c:pt>
                      <c:pt idx="903">
                        <c:v>133.75</c:v>
                      </c:pt>
                      <c:pt idx="904">
                        <c:v>113.95000000000073</c:v>
                      </c:pt>
                      <c:pt idx="905">
                        <c:v>250.04999999999927</c:v>
                      </c:pt>
                      <c:pt idx="906">
                        <c:v>107.39999999999964</c:v>
                      </c:pt>
                      <c:pt idx="907">
                        <c:v>81.200000000000728</c:v>
                      </c:pt>
                      <c:pt idx="908">
                        <c:v>238.35000000000036</c:v>
                      </c:pt>
                      <c:pt idx="909">
                        <c:v>170.70000000000073</c:v>
                      </c:pt>
                      <c:pt idx="910">
                        <c:v>242.5</c:v>
                      </c:pt>
                      <c:pt idx="911">
                        <c:v>144.60000000000036</c:v>
                      </c:pt>
                      <c:pt idx="912">
                        <c:v>231.25</c:v>
                      </c:pt>
                      <c:pt idx="913">
                        <c:v>174.85000000000036</c:v>
                      </c:pt>
                      <c:pt idx="914">
                        <c:v>162.45000000000073</c:v>
                      </c:pt>
                      <c:pt idx="915">
                        <c:v>201.04999999999927</c:v>
                      </c:pt>
                      <c:pt idx="916">
                        <c:v>233.04999999999927</c:v>
                      </c:pt>
                      <c:pt idx="917">
                        <c:v>143.29999999999927</c:v>
                      </c:pt>
                      <c:pt idx="918">
                        <c:v>223.25</c:v>
                      </c:pt>
                      <c:pt idx="919">
                        <c:v>200.29999999999927</c:v>
                      </c:pt>
                      <c:pt idx="920">
                        <c:v>197</c:v>
                      </c:pt>
                      <c:pt idx="921">
                        <c:v>117.04999999999927</c:v>
                      </c:pt>
                      <c:pt idx="922">
                        <c:v>153.29999999999927</c:v>
                      </c:pt>
                      <c:pt idx="923">
                        <c:v>54.600000000000364</c:v>
                      </c:pt>
                      <c:pt idx="924">
                        <c:v>117.89999999999964</c:v>
                      </c:pt>
                      <c:pt idx="925">
                        <c:v>132.79999999999927</c:v>
                      </c:pt>
                      <c:pt idx="926">
                        <c:v>223.25</c:v>
                      </c:pt>
                      <c:pt idx="927">
                        <c:v>165</c:v>
                      </c:pt>
                      <c:pt idx="928">
                        <c:v>153.39999999999964</c:v>
                      </c:pt>
                      <c:pt idx="929">
                        <c:v>147.25</c:v>
                      </c:pt>
                      <c:pt idx="930">
                        <c:v>293.5</c:v>
                      </c:pt>
                      <c:pt idx="931">
                        <c:v>212.29999999999927</c:v>
                      </c:pt>
                      <c:pt idx="932">
                        <c:v>128</c:v>
                      </c:pt>
                      <c:pt idx="933">
                        <c:v>175.5</c:v>
                      </c:pt>
                      <c:pt idx="934">
                        <c:v>159.04999999999927</c:v>
                      </c:pt>
                      <c:pt idx="935">
                        <c:v>75.350000000000364</c:v>
                      </c:pt>
                      <c:pt idx="936">
                        <c:v>134.75</c:v>
                      </c:pt>
                      <c:pt idx="937">
                        <c:v>132.29999999999927</c:v>
                      </c:pt>
                      <c:pt idx="938">
                        <c:v>116.95000000000073</c:v>
                      </c:pt>
                      <c:pt idx="939">
                        <c:v>159.85000000000036</c:v>
                      </c:pt>
                      <c:pt idx="940">
                        <c:v>142.70000000000073</c:v>
                      </c:pt>
                      <c:pt idx="941">
                        <c:v>184.54999999999927</c:v>
                      </c:pt>
                      <c:pt idx="942">
                        <c:v>122.95000000000073</c:v>
                      </c:pt>
                      <c:pt idx="943">
                        <c:v>148.59999999999854</c:v>
                      </c:pt>
                      <c:pt idx="944">
                        <c:v>127.14999999999964</c:v>
                      </c:pt>
                      <c:pt idx="945">
                        <c:v>107.85000000000036</c:v>
                      </c:pt>
                      <c:pt idx="946">
                        <c:v>118.10000000000036</c:v>
                      </c:pt>
                      <c:pt idx="947">
                        <c:v>629.20000000000073</c:v>
                      </c:pt>
                      <c:pt idx="948">
                        <c:v>285.64999999999964</c:v>
                      </c:pt>
                      <c:pt idx="949">
                        <c:v>179.5</c:v>
                      </c:pt>
                      <c:pt idx="950">
                        <c:v>171.54999999999927</c:v>
                      </c:pt>
                      <c:pt idx="951">
                        <c:v>139.89999999999964</c:v>
                      </c:pt>
                      <c:pt idx="952">
                        <c:v>97.450000000000728</c:v>
                      </c:pt>
                      <c:pt idx="953">
                        <c:v>114.09999999999854</c:v>
                      </c:pt>
                      <c:pt idx="954">
                        <c:v>95.949999999998909</c:v>
                      </c:pt>
                      <c:pt idx="955">
                        <c:v>87.150000000001455</c:v>
                      </c:pt>
                      <c:pt idx="956">
                        <c:v>209.40000000000146</c:v>
                      </c:pt>
                      <c:pt idx="957">
                        <c:v>150.75</c:v>
                      </c:pt>
                      <c:pt idx="958">
                        <c:v>174.44999999999891</c:v>
                      </c:pt>
                      <c:pt idx="959">
                        <c:v>108</c:v>
                      </c:pt>
                      <c:pt idx="960">
                        <c:v>188.19999999999891</c:v>
                      </c:pt>
                      <c:pt idx="961">
                        <c:v>127.75</c:v>
                      </c:pt>
                      <c:pt idx="962">
                        <c:v>169.54999999999927</c:v>
                      </c:pt>
                      <c:pt idx="963">
                        <c:v>184</c:v>
                      </c:pt>
                      <c:pt idx="964">
                        <c:v>139.14999999999964</c:v>
                      </c:pt>
                      <c:pt idx="965">
                        <c:v>253</c:v>
                      </c:pt>
                      <c:pt idx="966">
                        <c:v>208.95000000000073</c:v>
                      </c:pt>
                      <c:pt idx="967">
                        <c:v>299.04999999999927</c:v>
                      </c:pt>
                      <c:pt idx="968">
                        <c:v>146.35000000000036</c:v>
                      </c:pt>
                      <c:pt idx="969">
                        <c:v>257.15000000000146</c:v>
                      </c:pt>
                      <c:pt idx="970">
                        <c:v>269.89999999999964</c:v>
                      </c:pt>
                      <c:pt idx="971">
                        <c:v>264.14999999999964</c:v>
                      </c:pt>
                      <c:pt idx="972">
                        <c:v>320.04999999999927</c:v>
                      </c:pt>
                      <c:pt idx="973">
                        <c:v>276.25</c:v>
                      </c:pt>
                      <c:pt idx="974">
                        <c:v>317.39999999999964</c:v>
                      </c:pt>
                      <c:pt idx="975">
                        <c:v>702.40000000000146</c:v>
                      </c:pt>
                      <c:pt idx="976">
                        <c:v>416</c:v>
                      </c:pt>
                      <c:pt idx="977">
                        <c:v>292.89999999999964</c:v>
                      </c:pt>
                      <c:pt idx="978">
                        <c:v>207</c:v>
                      </c:pt>
                      <c:pt idx="979">
                        <c:v>142</c:v>
                      </c:pt>
                      <c:pt idx="980">
                        <c:v>236.35000000000036</c:v>
                      </c:pt>
                      <c:pt idx="981">
                        <c:v>203.60000000000036</c:v>
                      </c:pt>
                      <c:pt idx="982">
                        <c:v>186</c:v>
                      </c:pt>
                      <c:pt idx="983">
                        <c:v>126.95000000000073</c:v>
                      </c:pt>
                      <c:pt idx="984">
                        <c:v>164.95000000000073</c:v>
                      </c:pt>
                      <c:pt idx="985">
                        <c:v>195.54999999999927</c:v>
                      </c:pt>
                      <c:pt idx="986">
                        <c:v>183.89999999999964</c:v>
                      </c:pt>
                      <c:pt idx="987">
                        <c:v>165.20000000000073</c:v>
                      </c:pt>
                      <c:pt idx="988">
                        <c:v>190.19999999999891</c:v>
                      </c:pt>
                      <c:pt idx="989">
                        <c:v>244.95000000000073</c:v>
                      </c:pt>
                      <c:pt idx="990">
                        <c:v>363.10000000000036</c:v>
                      </c:pt>
                      <c:pt idx="991">
                        <c:v>208.45000000000073</c:v>
                      </c:pt>
                      <c:pt idx="992">
                        <c:v>812.45000000000073</c:v>
                      </c:pt>
                      <c:pt idx="993">
                        <c:v>187.14999999999964</c:v>
                      </c:pt>
                      <c:pt idx="994">
                        <c:v>578.89999999999964</c:v>
                      </c:pt>
                      <c:pt idx="995">
                        <c:v>261</c:v>
                      </c:pt>
                      <c:pt idx="996">
                        <c:v>213.54999999999927</c:v>
                      </c:pt>
                      <c:pt idx="997">
                        <c:v>359.85000000000036</c:v>
                      </c:pt>
                      <c:pt idx="998">
                        <c:v>306.75</c:v>
                      </c:pt>
                      <c:pt idx="999">
                        <c:v>244.39999999999964</c:v>
                      </c:pt>
                      <c:pt idx="1000">
                        <c:v>212.85000000000036</c:v>
                      </c:pt>
                      <c:pt idx="1001">
                        <c:v>226.60000000000036</c:v>
                      </c:pt>
                      <c:pt idx="1002">
                        <c:v>131.10000000000036</c:v>
                      </c:pt>
                      <c:pt idx="1003">
                        <c:v>413.45000000000073</c:v>
                      </c:pt>
                      <c:pt idx="1004">
                        <c:v>297.95000000000073</c:v>
                      </c:pt>
                      <c:pt idx="1005">
                        <c:v>167</c:v>
                      </c:pt>
                      <c:pt idx="1006">
                        <c:v>239.94999999999891</c:v>
                      </c:pt>
                      <c:pt idx="1007">
                        <c:v>393.75</c:v>
                      </c:pt>
                      <c:pt idx="1008">
                        <c:v>433.70000000000073</c:v>
                      </c:pt>
                      <c:pt idx="1009">
                        <c:v>179.89999999999964</c:v>
                      </c:pt>
                      <c:pt idx="1010">
                        <c:v>186.45000000000073</c:v>
                      </c:pt>
                      <c:pt idx="1011">
                        <c:v>297.89999999999964</c:v>
                      </c:pt>
                      <c:pt idx="1012">
                        <c:v>298.75</c:v>
                      </c:pt>
                      <c:pt idx="1013">
                        <c:v>340.89999999999964</c:v>
                      </c:pt>
                      <c:pt idx="1014">
                        <c:v>340.5</c:v>
                      </c:pt>
                      <c:pt idx="1015">
                        <c:v>192.84999999999854</c:v>
                      </c:pt>
                      <c:pt idx="1016">
                        <c:v>222.70000000000073</c:v>
                      </c:pt>
                      <c:pt idx="1017">
                        <c:v>463.35000000000036</c:v>
                      </c:pt>
                      <c:pt idx="1018">
                        <c:v>233</c:v>
                      </c:pt>
                      <c:pt idx="1019">
                        <c:v>249</c:v>
                      </c:pt>
                      <c:pt idx="1020">
                        <c:v>171.45000000000073</c:v>
                      </c:pt>
                      <c:pt idx="1021">
                        <c:v>157.45000000000073</c:v>
                      </c:pt>
                      <c:pt idx="1022">
                        <c:v>607.39999999999964</c:v>
                      </c:pt>
                      <c:pt idx="1023">
                        <c:v>258.89999999999964</c:v>
                      </c:pt>
                      <c:pt idx="1024">
                        <c:v>241.25</c:v>
                      </c:pt>
                      <c:pt idx="1025">
                        <c:v>151.10000000000036</c:v>
                      </c:pt>
                      <c:pt idx="1026">
                        <c:v>432.70000000000073</c:v>
                      </c:pt>
                      <c:pt idx="1027">
                        <c:v>309.95000000000073</c:v>
                      </c:pt>
                      <c:pt idx="1028">
                        <c:v>279</c:v>
                      </c:pt>
                      <c:pt idx="1029">
                        <c:v>205</c:v>
                      </c:pt>
                      <c:pt idx="1030">
                        <c:v>213.85000000000036</c:v>
                      </c:pt>
                      <c:pt idx="1031">
                        <c:v>182.75</c:v>
                      </c:pt>
                      <c:pt idx="1032">
                        <c:v>246.09999999999854</c:v>
                      </c:pt>
                      <c:pt idx="1033">
                        <c:v>222.70000000000073</c:v>
                      </c:pt>
                      <c:pt idx="1034">
                        <c:v>240.85000000000036</c:v>
                      </c:pt>
                      <c:pt idx="1035">
                        <c:v>282.89999999999964</c:v>
                      </c:pt>
                      <c:pt idx="1036">
                        <c:v>254.25</c:v>
                      </c:pt>
                      <c:pt idx="1037">
                        <c:v>148.80000000000109</c:v>
                      </c:pt>
                      <c:pt idx="1038">
                        <c:v>130.54999999999927</c:v>
                      </c:pt>
                      <c:pt idx="1039">
                        <c:v>138.04999999999927</c:v>
                      </c:pt>
                      <c:pt idx="1040">
                        <c:v>153.80000000000109</c:v>
                      </c:pt>
                      <c:pt idx="1041">
                        <c:v>199.64999999999964</c:v>
                      </c:pt>
                      <c:pt idx="1042">
                        <c:v>215.29999999999927</c:v>
                      </c:pt>
                      <c:pt idx="1043">
                        <c:v>135.95000000000073</c:v>
                      </c:pt>
                      <c:pt idx="1044">
                        <c:v>245.04999999999927</c:v>
                      </c:pt>
                      <c:pt idx="1045">
                        <c:v>222.89999999999964</c:v>
                      </c:pt>
                      <c:pt idx="1046">
                        <c:v>122.59999999999854</c:v>
                      </c:pt>
                      <c:pt idx="1047">
                        <c:v>173.20000000000073</c:v>
                      </c:pt>
                      <c:pt idx="1048">
                        <c:v>291.5</c:v>
                      </c:pt>
                      <c:pt idx="1049">
                        <c:v>108.89999999999964</c:v>
                      </c:pt>
                      <c:pt idx="1050">
                        <c:v>139.39999999999964</c:v>
                      </c:pt>
                      <c:pt idx="1051">
                        <c:v>126.79999999999927</c:v>
                      </c:pt>
                      <c:pt idx="1052">
                        <c:v>91.199999999998909</c:v>
                      </c:pt>
                      <c:pt idx="1053">
                        <c:v>166.45000000000073</c:v>
                      </c:pt>
                      <c:pt idx="1054">
                        <c:v>189.60000000000036</c:v>
                      </c:pt>
                      <c:pt idx="1055">
                        <c:v>113.89999999999964</c:v>
                      </c:pt>
                      <c:pt idx="1056">
                        <c:v>130.20000000000073</c:v>
                      </c:pt>
                      <c:pt idx="1057">
                        <c:v>103.20000000000073</c:v>
                      </c:pt>
                      <c:pt idx="1058">
                        <c:v>102</c:v>
                      </c:pt>
                      <c:pt idx="1059">
                        <c:v>107</c:v>
                      </c:pt>
                      <c:pt idx="1060">
                        <c:v>88.899999999999636</c:v>
                      </c:pt>
                      <c:pt idx="1061">
                        <c:v>220.60000000000036</c:v>
                      </c:pt>
                      <c:pt idx="1062">
                        <c:v>110.84999999999854</c:v>
                      </c:pt>
                      <c:pt idx="1063">
                        <c:v>104.54999999999927</c:v>
                      </c:pt>
                      <c:pt idx="1064">
                        <c:v>217.45000000000073</c:v>
                      </c:pt>
                      <c:pt idx="1065">
                        <c:v>76.350000000000364</c:v>
                      </c:pt>
                      <c:pt idx="1066">
                        <c:v>118.85000000000036</c:v>
                      </c:pt>
                      <c:pt idx="1067">
                        <c:v>164.20000000000073</c:v>
                      </c:pt>
                      <c:pt idx="1068">
                        <c:v>308.89999999999964</c:v>
                      </c:pt>
                      <c:pt idx="1069">
                        <c:v>250.70000000000073</c:v>
                      </c:pt>
                      <c:pt idx="1070">
                        <c:v>132.55000000000109</c:v>
                      </c:pt>
                      <c:pt idx="1071">
                        <c:v>187.60000000000036</c:v>
                      </c:pt>
                      <c:pt idx="1072">
                        <c:v>132.29999999999927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FB1-47D2-83BB-922044241431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 Nifty'!$AC$15:$AC$1087</c15:sqref>
                        </c15:formulaRef>
                      </c:ext>
                    </c:extLst>
                    <c:numCache>
                      <c:formatCode>0.00</c:formatCode>
                      <c:ptCount val="1073"/>
                      <c:pt idx="0">
                        <c:v>61.132142857142945</c:v>
                      </c:pt>
                      <c:pt idx="1">
                        <c:v>62.771428571428714</c:v>
                      </c:pt>
                      <c:pt idx="2">
                        <c:v>63.885714285714457</c:v>
                      </c:pt>
                      <c:pt idx="3">
                        <c:v>67.421428571428805</c:v>
                      </c:pt>
                      <c:pt idx="4">
                        <c:v>69.653571428571539</c:v>
                      </c:pt>
                      <c:pt idx="5">
                        <c:v>71.514285714285762</c:v>
                      </c:pt>
                      <c:pt idx="6">
                        <c:v>72.53571428571442</c:v>
                      </c:pt>
                      <c:pt idx="7">
                        <c:v>74.696428571428697</c:v>
                      </c:pt>
                      <c:pt idx="8">
                        <c:v>80.875000000000256</c:v>
                      </c:pt>
                      <c:pt idx="9">
                        <c:v>83.628571428571632</c:v>
                      </c:pt>
                      <c:pt idx="10">
                        <c:v>81.475000000000236</c:v>
                      </c:pt>
                      <c:pt idx="11">
                        <c:v>82.982142857142989</c:v>
                      </c:pt>
                      <c:pt idx="12">
                        <c:v>83.153571428571539</c:v>
                      </c:pt>
                      <c:pt idx="13">
                        <c:v>84.478571428571485</c:v>
                      </c:pt>
                      <c:pt idx="14">
                        <c:v>89.178571428571431</c:v>
                      </c:pt>
                      <c:pt idx="15">
                        <c:v>86.507142857142881</c:v>
                      </c:pt>
                      <c:pt idx="16">
                        <c:v>86.214285714285708</c:v>
                      </c:pt>
                      <c:pt idx="17">
                        <c:v>83.235714285714238</c:v>
                      </c:pt>
                      <c:pt idx="18">
                        <c:v>81.40000000000002</c:v>
                      </c:pt>
                      <c:pt idx="19">
                        <c:v>78.757142857142881</c:v>
                      </c:pt>
                      <c:pt idx="20">
                        <c:v>81.560714285714312</c:v>
                      </c:pt>
                      <c:pt idx="21">
                        <c:v>81.003571428571377</c:v>
                      </c:pt>
                      <c:pt idx="22">
                        <c:v>71.946428571428442</c:v>
                      </c:pt>
                      <c:pt idx="23">
                        <c:v>70.485714285714238</c:v>
                      </c:pt>
                      <c:pt idx="24">
                        <c:v>72.210714285714204</c:v>
                      </c:pt>
                      <c:pt idx="25">
                        <c:v>69.928571428571431</c:v>
                      </c:pt>
                      <c:pt idx="26">
                        <c:v>69.671428571428677</c:v>
                      </c:pt>
                      <c:pt idx="27">
                        <c:v>69.90000000000002</c:v>
                      </c:pt>
                      <c:pt idx="28">
                        <c:v>70.560714285714312</c:v>
                      </c:pt>
                      <c:pt idx="29">
                        <c:v>71.057142857142807</c:v>
                      </c:pt>
                      <c:pt idx="30">
                        <c:v>69.75</c:v>
                      </c:pt>
                      <c:pt idx="31">
                        <c:v>68.675000000000054</c:v>
                      </c:pt>
                      <c:pt idx="32">
                        <c:v>66.685714285714312</c:v>
                      </c:pt>
                      <c:pt idx="33">
                        <c:v>66.90000000000002</c:v>
                      </c:pt>
                      <c:pt idx="34">
                        <c:v>67.017857142857139</c:v>
                      </c:pt>
                      <c:pt idx="35">
                        <c:v>76.160714285714292</c:v>
                      </c:pt>
                      <c:pt idx="36">
                        <c:v>73.507142857142881</c:v>
                      </c:pt>
                      <c:pt idx="37">
                        <c:v>74.642857142857139</c:v>
                      </c:pt>
                      <c:pt idx="38">
                        <c:v>73.553571428571558</c:v>
                      </c:pt>
                      <c:pt idx="39">
                        <c:v>72.242857142857247</c:v>
                      </c:pt>
                      <c:pt idx="40">
                        <c:v>72.521428571428643</c:v>
                      </c:pt>
                      <c:pt idx="41">
                        <c:v>73.475000000000108</c:v>
                      </c:pt>
                      <c:pt idx="42">
                        <c:v>69.971428571428731</c:v>
                      </c:pt>
                      <c:pt idx="43">
                        <c:v>69.028571428571667</c:v>
                      </c:pt>
                      <c:pt idx="44">
                        <c:v>70.517857142857267</c:v>
                      </c:pt>
                      <c:pt idx="45">
                        <c:v>72.446428571428569</c:v>
                      </c:pt>
                      <c:pt idx="46">
                        <c:v>70.264285714285634</c:v>
                      </c:pt>
                      <c:pt idx="47">
                        <c:v>68.321428571428569</c:v>
                      </c:pt>
                      <c:pt idx="48">
                        <c:v>64.746428571428496</c:v>
                      </c:pt>
                      <c:pt idx="49">
                        <c:v>55.957142857142834</c:v>
                      </c:pt>
                      <c:pt idx="50">
                        <c:v>57.278571428571404</c:v>
                      </c:pt>
                      <c:pt idx="51">
                        <c:v>56.107142857142726</c:v>
                      </c:pt>
                      <c:pt idx="52">
                        <c:v>57.842857142856964</c:v>
                      </c:pt>
                      <c:pt idx="53">
                        <c:v>59.596428571428341</c:v>
                      </c:pt>
                      <c:pt idx="54">
                        <c:v>61.324999999999818</c:v>
                      </c:pt>
                      <c:pt idx="55">
                        <c:v>61.06428571428556</c:v>
                      </c:pt>
                      <c:pt idx="56">
                        <c:v>59.257142857142753</c:v>
                      </c:pt>
                      <c:pt idx="57">
                        <c:v>58.76071428571413</c:v>
                      </c:pt>
                      <c:pt idx="58">
                        <c:v>62.217857142856964</c:v>
                      </c:pt>
                      <c:pt idx="59">
                        <c:v>61.832142857142834</c:v>
                      </c:pt>
                      <c:pt idx="60">
                        <c:v>62.375</c:v>
                      </c:pt>
                      <c:pt idx="61">
                        <c:v>68.024999999999892</c:v>
                      </c:pt>
                      <c:pt idx="62">
                        <c:v>73.09999999999998</c:v>
                      </c:pt>
                      <c:pt idx="63">
                        <c:v>72.903571428571396</c:v>
                      </c:pt>
                      <c:pt idx="64">
                        <c:v>74.085714285714332</c:v>
                      </c:pt>
                      <c:pt idx="65">
                        <c:v>73.046428571428677</c:v>
                      </c:pt>
                      <c:pt idx="66">
                        <c:v>71.178571428571558</c:v>
                      </c:pt>
                      <c:pt idx="67">
                        <c:v>73.800000000000182</c:v>
                      </c:pt>
                      <c:pt idx="68">
                        <c:v>71.550000000000054</c:v>
                      </c:pt>
                      <c:pt idx="69">
                        <c:v>68.467857142857227</c:v>
                      </c:pt>
                      <c:pt idx="70">
                        <c:v>70.914285714285796</c:v>
                      </c:pt>
                      <c:pt idx="71">
                        <c:v>71.385714285714386</c:v>
                      </c:pt>
                      <c:pt idx="72">
                        <c:v>64.903571428571539</c:v>
                      </c:pt>
                      <c:pt idx="73">
                        <c:v>66.592857142857227</c:v>
                      </c:pt>
                      <c:pt idx="74">
                        <c:v>66.264285714285762</c:v>
                      </c:pt>
                      <c:pt idx="75">
                        <c:v>61.764285714285897</c:v>
                      </c:pt>
                      <c:pt idx="76">
                        <c:v>57.171428571428805</c:v>
                      </c:pt>
                      <c:pt idx="77">
                        <c:v>57.578571428571713</c:v>
                      </c:pt>
                      <c:pt idx="78">
                        <c:v>56.192857142857328</c:v>
                      </c:pt>
                      <c:pt idx="79">
                        <c:v>60.439285714285951</c:v>
                      </c:pt>
                      <c:pt idx="80">
                        <c:v>65.092857142857355</c:v>
                      </c:pt>
                      <c:pt idx="81">
                        <c:v>63.246428571428751</c:v>
                      </c:pt>
                      <c:pt idx="82">
                        <c:v>66.253571428571632</c:v>
                      </c:pt>
                      <c:pt idx="83">
                        <c:v>69.732142857142989</c:v>
                      </c:pt>
                      <c:pt idx="84">
                        <c:v>74.95357142857145</c:v>
                      </c:pt>
                      <c:pt idx="85">
                        <c:v>79.57857142857145</c:v>
                      </c:pt>
                      <c:pt idx="86">
                        <c:v>83.550000000000182</c:v>
                      </c:pt>
                      <c:pt idx="87">
                        <c:v>81.896428571428785</c:v>
                      </c:pt>
                      <c:pt idx="88">
                        <c:v>81.160714285714548</c:v>
                      </c:pt>
                      <c:pt idx="89">
                        <c:v>80.800000000000182</c:v>
                      </c:pt>
                      <c:pt idx="90">
                        <c:v>80.707142857142955</c:v>
                      </c:pt>
                      <c:pt idx="91">
                        <c:v>78.364285714285742</c:v>
                      </c:pt>
                      <c:pt idx="92">
                        <c:v>78.446428571428569</c:v>
                      </c:pt>
                      <c:pt idx="93">
                        <c:v>74.682142857142807</c:v>
                      </c:pt>
                      <c:pt idx="94">
                        <c:v>69.960714285714204</c:v>
                      </c:pt>
                      <c:pt idx="95">
                        <c:v>70.585714285714204</c:v>
                      </c:pt>
                      <c:pt idx="96">
                        <c:v>69.721428571428461</c:v>
                      </c:pt>
                      <c:pt idx="97">
                        <c:v>66.324999999999946</c:v>
                      </c:pt>
                      <c:pt idx="98">
                        <c:v>58.875</c:v>
                      </c:pt>
                      <c:pt idx="99">
                        <c:v>54.721428571428596</c:v>
                      </c:pt>
                      <c:pt idx="100">
                        <c:v>50.835714285714211</c:v>
                      </c:pt>
                      <c:pt idx="101">
                        <c:v>54.321428571428442</c:v>
                      </c:pt>
                      <c:pt idx="102">
                        <c:v>53.828571428571323</c:v>
                      </c:pt>
                      <c:pt idx="103">
                        <c:v>54.517857142857146</c:v>
                      </c:pt>
                      <c:pt idx="104">
                        <c:v>58.621428571428623</c:v>
                      </c:pt>
                      <c:pt idx="105">
                        <c:v>60.007142857142881</c:v>
                      </c:pt>
                      <c:pt idx="106">
                        <c:v>66.546428571428677</c:v>
                      </c:pt>
                      <c:pt idx="107">
                        <c:v>66.850000000000108</c:v>
                      </c:pt>
                      <c:pt idx="108">
                        <c:v>70.032142857142915</c:v>
                      </c:pt>
                      <c:pt idx="109">
                        <c:v>70.292857142857173</c:v>
                      </c:pt>
                      <c:pt idx="110">
                        <c:v>72.889285714285762</c:v>
                      </c:pt>
                      <c:pt idx="111">
                        <c:v>72.610714285714238</c:v>
                      </c:pt>
                      <c:pt idx="112">
                        <c:v>71.699999999999946</c:v>
                      </c:pt>
                      <c:pt idx="113">
                        <c:v>72.199999999999946</c:v>
                      </c:pt>
                      <c:pt idx="114">
                        <c:v>71.907142857142773</c:v>
                      </c:pt>
                      <c:pt idx="115">
                        <c:v>73.782142857142773</c:v>
                      </c:pt>
                      <c:pt idx="116">
                        <c:v>75.528571428571269</c:v>
                      </c:pt>
                      <c:pt idx="117">
                        <c:v>74.467857142856829</c:v>
                      </c:pt>
                      <c:pt idx="118">
                        <c:v>72.410714285713894</c:v>
                      </c:pt>
                      <c:pt idx="119">
                        <c:v>71.203571428571067</c:v>
                      </c:pt>
                      <c:pt idx="120">
                        <c:v>64.528571428571141</c:v>
                      </c:pt>
                      <c:pt idx="121">
                        <c:v>68.039285714285398</c:v>
                      </c:pt>
                      <c:pt idx="122">
                        <c:v>67.282142857142645</c:v>
                      </c:pt>
                      <c:pt idx="123">
                        <c:v>66.221428571428461</c:v>
                      </c:pt>
                      <c:pt idx="124">
                        <c:v>64.021428571428515</c:v>
                      </c:pt>
                      <c:pt idx="125">
                        <c:v>65.07857142857145</c:v>
                      </c:pt>
                      <c:pt idx="126">
                        <c:v>65.65000000000002</c:v>
                      </c:pt>
                      <c:pt idx="127">
                        <c:v>66.182142857142807</c:v>
                      </c:pt>
                      <c:pt idx="128">
                        <c:v>71.189285714285688</c:v>
                      </c:pt>
                      <c:pt idx="129">
                        <c:v>66.710714285714204</c:v>
                      </c:pt>
                      <c:pt idx="130">
                        <c:v>68.417857142857173</c:v>
                      </c:pt>
                      <c:pt idx="131">
                        <c:v>68.639285714285762</c:v>
                      </c:pt>
                      <c:pt idx="132">
                        <c:v>68.457142857142955</c:v>
                      </c:pt>
                      <c:pt idx="133">
                        <c:v>70.471428571428731</c:v>
                      </c:pt>
                      <c:pt idx="134">
                        <c:v>74.925000000000054</c:v>
                      </c:pt>
                      <c:pt idx="135">
                        <c:v>70.521428571428643</c:v>
                      </c:pt>
                      <c:pt idx="136">
                        <c:v>75.357142857142861</c:v>
                      </c:pt>
                      <c:pt idx="137">
                        <c:v>77.110714285714238</c:v>
                      </c:pt>
                      <c:pt idx="138">
                        <c:v>79.732142857142861</c:v>
                      </c:pt>
                      <c:pt idx="139">
                        <c:v>85.54642857142855</c:v>
                      </c:pt>
                      <c:pt idx="140">
                        <c:v>89.314285714285688</c:v>
                      </c:pt>
                      <c:pt idx="141">
                        <c:v>93.885714285714258</c:v>
                      </c:pt>
                      <c:pt idx="142">
                        <c:v>90.34999999999998</c:v>
                      </c:pt>
                      <c:pt idx="143">
                        <c:v>94.060714285714312</c:v>
                      </c:pt>
                      <c:pt idx="144">
                        <c:v>97.84999999999998</c:v>
                      </c:pt>
                      <c:pt idx="145">
                        <c:v>99.417857142857173</c:v>
                      </c:pt>
                      <c:pt idx="146">
                        <c:v>100.96071428571433</c:v>
                      </c:pt>
                      <c:pt idx="147">
                        <c:v>98.121428571428623</c:v>
                      </c:pt>
                      <c:pt idx="148">
                        <c:v>95.289285714285796</c:v>
                      </c:pt>
                      <c:pt idx="149">
                        <c:v>102.06428571428569</c:v>
                      </c:pt>
                      <c:pt idx="150">
                        <c:v>100.16428571428567</c:v>
                      </c:pt>
                      <c:pt idx="151">
                        <c:v>98.707142857142699</c:v>
                      </c:pt>
                      <c:pt idx="152">
                        <c:v>97.114285714285487</c:v>
                      </c:pt>
                      <c:pt idx="153">
                        <c:v>95.496428571428368</c:v>
                      </c:pt>
                      <c:pt idx="154">
                        <c:v>93.353571428571215</c:v>
                      </c:pt>
                      <c:pt idx="155">
                        <c:v>88.342857142856957</c:v>
                      </c:pt>
                      <c:pt idx="156">
                        <c:v>87.503571428571249</c:v>
                      </c:pt>
                      <c:pt idx="157">
                        <c:v>83.346428571428333</c:v>
                      </c:pt>
                      <c:pt idx="158">
                        <c:v>81.239285714285487</c:v>
                      </c:pt>
                      <c:pt idx="159">
                        <c:v>82.639285714285506</c:v>
                      </c:pt>
                      <c:pt idx="160">
                        <c:v>81.003571428571249</c:v>
                      </c:pt>
                      <c:pt idx="161">
                        <c:v>82.342857142856957</c:v>
                      </c:pt>
                      <c:pt idx="162">
                        <c:v>82.435714285714056</c:v>
                      </c:pt>
                      <c:pt idx="163">
                        <c:v>79.042857142856903</c:v>
                      </c:pt>
                      <c:pt idx="164">
                        <c:v>72.696428571428442</c:v>
                      </c:pt>
                      <c:pt idx="165">
                        <c:v>69.824999999999946</c:v>
                      </c:pt>
                      <c:pt idx="166">
                        <c:v>69.896428571428515</c:v>
                      </c:pt>
                      <c:pt idx="167">
                        <c:v>72.978571428571357</c:v>
                      </c:pt>
                      <c:pt idx="168">
                        <c:v>78.342857142857085</c:v>
                      </c:pt>
                      <c:pt idx="169">
                        <c:v>79.610714285714238</c:v>
                      </c:pt>
                      <c:pt idx="170">
                        <c:v>89.303571428571431</c:v>
                      </c:pt>
                      <c:pt idx="171">
                        <c:v>91.117857142857247</c:v>
                      </c:pt>
                      <c:pt idx="172">
                        <c:v>92.167857142857301</c:v>
                      </c:pt>
                      <c:pt idx="173">
                        <c:v>92.667857142857301</c:v>
                      </c:pt>
                      <c:pt idx="174">
                        <c:v>94.58928571428585</c:v>
                      </c:pt>
                      <c:pt idx="175">
                        <c:v>95.292857142857301</c:v>
                      </c:pt>
                      <c:pt idx="176">
                        <c:v>98.275000000000162</c:v>
                      </c:pt>
                      <c:pt idx="177">
                        <c:v>95.596428571428859</c:v>
                      </c:pt>
                      <c:pt idx="178">
                        <c:v>95.914285714285924</c:v>
                      </c:pt>
                      <c:pt idx="179">
                        <c:v>102.18928571428594</c:v>
                      </c:pt>
                      <c:pt idx="180">
                        <c:v>103.83571428571447</c:v>
                      </c:pt>
                      <c:pt idx="181">
                        <c:v>99.739285714285998</c:v>
                      </c:pt>
                      <c:pt idx="182">
                        <c:v>94.50357142857176</c:v>
                      </c:pt>
                      <c:pt idx="183">
                        <c:v>91.932142857143191</c:v>
                      </c:pt>
                      <c:pt idx="184">
                        <c:v>83.082142857143225</c:v>
                      </c:pt>
                      <c:pt idx="185">
                        <c:v>86.507142857143137</c:v>
                      </c:pt>
                      <c:pt idx="186">
                        <c:v>85.996428571428751</c:v>
                      </c:pt>
                      <c:pt idx="187">
                        <c:v>83.196428571428697</c:v>
                      </c:pt>
                      <c:pt idx="188">
                        <c:v>85.917857142857301</c:v>
                      </c:pt>
                      <c:pt idx="189">
                        <c:v>87.407142857142915</c:v>
                      </c:pt>
                      <c:pt idx="190">
                        <c:v>82.846428571428604</c:v>
                      </c:pt>
                      <c:pt idx="191">
                        <c:v>82.753571428571377</c:v>
                      </c:pt>
                      <c:pt idx="192">
                        <c:v>82.996428571428496</c:v>
                      </c:pt>
                      <c:pt idx="193">
                        <c:v>83.457142857142827</c:v>
                      </c:pt>
                      <c:pt idx="194">
                        <c:v>77.699999999999946</c:v>
                      </c:pt>
                      <c:pt idx="195">
                        <c:v>74.846428571428461</c:v>
                      </c:pt>
                      <c:pt idx="196">
                        <c:v>76.271428571428387</c:v>
                      </c:pt>
                      <c:pt idx="197">
                        <c:v>82.73571428571411</c:v>
                      </c:pt>
                      <c:pt idx="198">
                        <c:v>84.942857142856937</c:v>
                      </c:pt>
                      <c:pt idx="199">
                        <c:v>82.553571428571303</c:v>
                      </c:pt>
                      <c:pt idx="200">
                        <c:v>81.728571428571357</c:v>
                      </c:pt>
                      <c:pt idx="201">
                        <c:v>84.492857142857119</c:v>
                      </c:pt>
                      <c:pt idx="202">
                        <c:v>78.864285714285614</c:v>
                      </c:pt>
                      <c:pt idx="203">
                        <c:v>80.392857142857139</c:v>
                      </c:pt>
                      <c:pt idx="204">
                        <c:v>85.060714285714312</c:v>
                      </c:pt>
                      <c:pt idx="205">
                        <c:v>90.367857142857247</c:v>
                      </c:pt>
                      <c:pt idx="206">
                        <c:v>92.253571428571632</c:v>
                      </c:pt>
                      <c:pt idx="207">
                        <c:v>88.571428571428825</c:v>
                      </c:pt>
                      <c:pt idx="208">
                        <c:v>90.192857142857449</c:v>
                      </c:pt>
                      <c:pt idx="209">
                        <c:v>90.982142857143117</c:v>
                      </c:pt>
                      <c:pt idx="210">
                        <c:v>88.785714285714548</c:v>
                      </c:pt>
                      <c:pt idx="211">
                        <c:v>84.40000000000029</c:v>
                      </c:pt>
                      <c:pt idx="212">
                        <c:v>82.860714285714494</c:v>
                      </c:pt>
                      <c:pt idx="213">
                        <c:v>80.939285714285816</c:v>
                      </c:pt>
                      <c:pt idx="214">
                        <c:v>84.417857142857301</c:v>
                      </c:pt>
                      <c:pt idx="215">
                        <c:v>89.807142857143063</c:v>
                      </c:pt>
                      <c:pt idx="216">
                        <c:v>91.132142857143137</c:v>
                      </c:pt>
                      <c:pt idx="217">
                        <c:v>89.710714285714474</c:v>
                      </c:pt>
                      <c:pt idx="218">
                        <c:v>88.52500000000029</c:v>
                      </c:pt>
                      <c:pt idx="219">
                        <c:v>90.464285714285978</c:v>
                      </c:pt>
                      <c:pt idx="220">
                        <c:v>92.592857142857355</c:v>
                      </c:pt>
                      <c:pt idx="221">
                        <c:v>92.11428571428587</c:v>
                      </c:pt>
                      <c:pt idx="222">
                        <c:v>93.917857142857301</c:v>
                      </c:pt>
                      <c:pt idx="223">
                        <c:v>98.471428571428731</c:v>
                      </c:pt>
                      <c:pt idx="224">
                        <c:v>103.89285714285741</c:v>
                      </c:pt>
                      <c:pt idx="225">
                        <c:v>107.56428571428594</c:v>
                      </c:pt>
                      <c:pt idx="226">
                        <c:v>131.28214285714316</c:v>
                      </c:pt>
                      <c:pt idx="227">
                        <c:v>131.39642857142891</c:v>
                      </c:pt>
                      <c:pt idx="228">
                        <c:v>125.16071428571455</c:v>
                      </c:pt>
                      <c:pt idx="229">
                        <c:v>115.99285714285725</c:v>
                      </c:pt>
                      <c:pt idx="230">
                        <c:v>115.08214285714295</c:v>
                      </c:pt>
                      <c:pt idx="231">
                        <c:v>111.72142857142873</c:v>
                      </c:pt>
                      <c:pt idx="232">
                        <c:v>111.41071428571442</c:v>
                      </c:pt>
                      <c:pt idx="233">
                        <c:v>105.47142857142873</c:v>
                      </c:pt>
                      <c:pt idx="234">
                        <c:v>105.75714285714301</c:v>
                      </c:pt>
                      <c:pt idx="235">
                        <c:v>106.53214285714292</c:v>
                      </c:pt>
                      <c:pt idx="236">
                        <c:v>106.19285714285719</c:v>
                      </c:pt>
                      <c:pt idx="237">
                        <c:v>102.20714285714295</c:v>
                      </c:pt>
                      <c:pt idx="238">
                        <c:v>97.903571428571396</c:v>
                      </c:pt>
                      <c:pt idx="239">
                        <c:v>93.039285714285668</c:v>
                      </c:pt>
                      <c:pt idx="240">
                        <c:v>69.242857142856991</c:v>
                      </c:pt>
                      <c:pt idx="241">
                        <c:v>67.317857142857065</c:v>
                      </c:pt>
                      <c:pt idx="242">
                        <c:v>66.924999999999926</c:v>
                      </c:pt>
                      <c:pt idx="243">
                        <c:v>68.696428571428569</c:v>
                      </c:pt>
                      <c:pt idx="244">
                        <c:v>71.125</c:v>
                      </c:pt>
                      <c:pt idx="245">
                        <c:v>74.439285714285688</c:v>
                      </c:pt>
                      <c:pt idx="246">
                        <c:v>72.885714285714258</c:v>
                      </c:pt>
                      <c:pt idx="247">
                        <c:v>78.139285714285634</c:v>
                      </c:pt>
                      <c:pt idx="248">
                        <c:v>78.167857142857173</c:v>
                      </c:pt>
                      <c:pt idx="249">
                        <c:v>81.914285714285796</c:v>
                      </c:pt>
                      <c:pt idx="250">
                        <c:v>82.728571428571485</c:v>
                      </c:pt>
                      <c:pt idx="251">
                        <c:v>85.589285714285708</c:v>
                      </c:pt>
                      <c:pt idx="252">
                        <c:v>85.471428571428604</c:v>
                      </c:pt>
                      <c:pt idx="253">
                        <c:v>87.91071428571442</c:v>
                      </c:pt>
                      <c:pt idx="254">
                        <c:v>91.750000000000256</c:v>
                      </c:pt>
                      <c:pt idx="255">
                        <c:v>94.592857142857355</c:v>
                      </c:pt>
                      <c:pt idx="256">
                        <c:v>95.946428571428825</c:v>
                      </c:pt>
                      <c:pt idx="257">
                        <c:v>109.65000000000016</c:v>
                      </c:pt>
                      <c:pt idx="258">
                        <c:v>124.18928571428582</c:v>
                      </c:pt>
                      <c:pt idx="259">
                        <c:v>128.63214285714301</c:v>
                      </c:pt>
                      <c:pt idx="260">
                        <c:v>151.25000000000014</c:v>
                      </c:pt>
                      <c:pt idx="261">
                        <c:v>154.28214285714304</c:v>
                      </c:pt>
                      <c:pt idx="262">
                        <c:v>159.64285714285728</c:v>
                      </c:pt>
                      <c:pt idx="263">
                        <c:v>164.73214285714297</c:v>
                      </c:pt>
                      <c:pt idx="264">
                        <c:v>164.10714285714297</c:v>
                      </c:pt>
                      <c:pt idx="265">
                        <c:v>164.39285714285728</c:v>
                      </c:pt>
                      <c:pt idx="266">
                        <c:v>168.9142857142858</c:v>
                      </c:pt>
                      <c:pt idx="267">
                        <c:v>175.68928571428569</c:v>
                      </c:pt>
                      <c:pt idx="268">
                        <c:v>181.00714285714275</c:v>
                      </c:pt>
                      <c:pt idx="269">
                        <c:v>181.65357142857141</c:v>
                      </c:pt>
                      <c:pt idx="270">
                        <c:v>181.51785714285714</c:v>
                      </c:pt>
                      <c:pt idx="271">
                        <c:v>167.75000000000014</c:v>
                      </c:pt>
                      <c:pt idx="272">
                        <c:v>162.17142857142866</c:v>
                      </c:pt>
                      <c:pt idx="273">
                        <c:v>157.96785714285721</c:v>
                      </c:pt>
                      <c:pt idx="274">
                        <c:v>143.56785714285721</c:v>
                      </c:pt>
                      <c:pt idx="275">
                        <c:v>145.73928571428573</c:v>
                      </c:pt>
                      <c:pt idx="276">
                        <c:v>137.85357142857134</c:v>
                      </c:pt>
                      <c:pt idx="277">
                        <c:v>128.54999999999993</c:v>
                      </c:pt>
                      <c:pt idx="278">
                        <c:v>125.46785714285708</c:v>
                      </c:pt>
                      <c:pt idx="279">
                        <c:v>121.61785714285712</c:v>
                      </c:pt>
                      <c:pt idx="280">
                        <c:v>117.75357142857138</c:v>
                      </c:pt>
                      <c:pt idx="281">
                        <c:v>109.61071428571424</c:v>
                      </c:pt>
                      <c:pt idx="282">
                        <c:v>104.11785714285712</c:v>
                      </c:pt>
                      <c:pt idx="283">
                        <c:v>102.21428571428558</c:v>
                      </c:pt>
                      <c:pt idx="284">
                        <c:v>102.77857142857114</c:v>
                      </c:pt>
                      <c:pt idx="285">
                        <c:v>101.40357142857101</c:v>
                      </c:pt>
                      <c:pt idx="286">
                        <c:v>90.528571428571013</c:v>
                      </c:pt>
                      <c:pt idx="287">
                        <c:v>89.157142857142517</c:v>
                      </c:pt>
                      <c:pt idx="288">
                        <c:v>80.864285714285344</c:v>
                      </c:pt>
                      <c:pt idx="289">
                        <c:v>71.817857142856809</c:v>
                      </c:pt>
                      <c:pt idx="290">
                        <c:v>71.935714285714056</c:v>
                      </c:pt>
                      <c:pt idx="291">
                        <c:v>76.564285714285433</c:v>
                      </c:pt>
                      <c:pt idx="292">
                        <c:v>77.789285714285526</c:v>
                      </c:pt>
                      <c:pt idx="293">
                        <c:v>77.999999999999872</c:v>
                      </c:pt>
                      <c:pt idx="294">
                        <c:v>77.517857142857011</c:v>
                      </c:pt>
                      <c:pt idx="295">
                        <c:v>77.210714285714204</c:v>
                      </c:pt>
                      <c:pt idx="296">
                        <c:v>76.039285714285668</c:v>
                      </c:pt>
                      <c:pt idx="297">
                        <c:v>77.464285714285708</c:v>
                      </c:pt>
                      <c:pt idx="298">
                        <c:v>77.382142857143009</c:v>
                      </c:pt>
                      <c:pt idx="299">
                        <c:v>79.728571428571613</c:v>
                      </c:pt>
                      <c:pt idx="300">
                        <c:v>82.328571428571721</c:v>
                      </c:pt>
                      <c:pt idx="301">
                        <c:v>82.014285714286032</c:v>
                      </c:pt>
                      <c:pt idx="302">
                        <c:v>88.72857142857174</c:v>
                      </c:pt>
                      <c:pt idx="303">
                        <c:v>89.514285714286032</c:v>
                      </c:pt>
                      <c:pt idx="304">
                        <c:v>92.421428571428933</c:v>
                      </c:pt>
                      <c:pt idx="305">
                        <c:v>90.875000000000526</c:v>
                      </c:pt>
                      <c:pt idx="306">
                        <c:v>94.057142857143319</c:v>
                      </c:pt>
                      <c:pt idx="307">
                        <c:v>92.989285714286126</c:v>
                      </c:pt>
                      <c:pt idx="308">
                        <c:v>97.639285714286288</c:v>
                      </c:pt>
                      <c:pt idx="309">
                        <c:v>101.1142857142864</c:v>
                      </c:pt>
                      <c:pt idx="310">
                        <c:v>103.30357142857208</c:v>
                      </c:pt>
                      <c:pt idx="311">
                        <c:v>103.99642857142928</c:v>
                      </c:pt>
                      <c:pt idx="312">
                        <c:v>106.33571428571499</c:v>
                      </c:pt>
                      <c:pt idx="313">
                        <c:v>108.41071428571506</c:v>
                      </c:pt>
                      <c:pt idx="314">
                        <c:v>111.55000000000071</c:v>
                      </c:pt>
                      <c:pt idx="315">
                        <c:v>112.02500000000055</c:v>
                      </c:pt>
                      <c:pt idx="316">
                        <c:v>110.8571428571435</c:v>
                      </c:pt>
                      <c:pt idx="317">
                        <c:v>109.49285714285777</c:v>
                      </c:pt>
                      <c:pt idx="318">
                        <c:v>110.89285714285766</c:v>
                      </c:pt>
                      <c:pt idx="319">
                        <c:v>112.15357142857179</c:v>
                      </c:pt>
                      <c:pt idx="320">
                        <c:v>109.68928571428607</c:v>
                      </c:pt>
                      <c:pt idx="321">
                        <c:v>111.25357142857176</c:v>
                      </c:pt>
                      <c:pt idx="322">
                        <c:v>106.27857142857167</c:v>
                      </c:pt>
                      <c:pt idx="323">
                        <c:v>101.05357142857156</c:v>
                      </c:pt>
                      <c:pt idx="324">
                        <c:v>96.917857142857301</c:v>
                      </c:pt>
                      <c:pt idx="325">
                        <c:v>97.33928571428585</c:v>
                      </c:pt>
                      <c:pt idx="326">
                        <c:v>92.221428571428604</c:v>
                      </c:pt>
                      <c:pt idx="327">
                        <c:v>90.539285714285796</c:v>
                      </c:pt>
                      <c:pt idx="328">
                        <c:v>85.596428571428604</c:v>
                      </c:pt>
                      <c:pt idx="329">
                        <c:v>86.68571428571444</c:v>
                      </c:pt>
                      <c:pt idx="330">
                        <c:v>86.139285714285762</c:v>
                      </c:pt>
                      <c:pt idx="331">
                        <c:v>86.81071428571444</c:v>
                      </c:pt>
                      <c:pt idx="332">
                        <c:v>83.542857142857301</c:v>
                      </c:pt>
                      <c:pt idx="333">
                        <c:v>85.867857142857375</c:v>
                      </c:pt>
                      <c:pt idx="334">
                        <c:v>89.182142857142935</c:v>
                      </c:pt>
                      <c:pt idx="335">
                        <c:v>91.28571428571442</c:v>
                      </c:pt>
                      <c:pt idx="336">
                        <c:v>94.167857142857301</c:v>
                      </c:pt>
                      <c:pt idx="337">
                        <c:v>98.503571428571632</c:v>
                      </c:pt>
                      <c:pt idx="338">
                        <c:v>100.75714285714301</c:v>
                      </c:pt>
                      <c:pt idx="339">
                        <c:v>97.710714285714332</c:v>
                      </c:pt>
                      <c:pt idx="340">
                        <c:v>102.15000000000016</c:v>
                      </c:pt>
                      <c:pt idx="341">
                        <c:v>102.33214285714295</c:v>
                      </c:pt>
                      <c:pt idx="342">
                        <c:v>103.92500000000018</c:v>
                      </c:pt>
                      <c:pt idx="343">
                        <c:v>101.04642857142868</c:v>
                      </c:pt>
                      <c:pt idx="344">
                        <c:v>100.58214285714295</c:v>
                      </c:pt>
                      <c:pt idx="345">
                        <c:v>98.842857142857085</c:v>
                      </c:pt>
                      <c:pt idx="346">
                        <c:v>99.407142857142773</c:v>
                      </c:pt>
                      <c:pt idx="347">
                        <c:v>94.91071428571415</c:v>
                      </c:pt>
                      <c:pt idx="348">
                        <c:v>94.778571428571396</c:v>
                      </c:pt>
                      <c:pt idx="349">
                        <c:v>91.310714285714184</c:v>
                      </c:pt>
                      <c:pt idx="350">
                        <c:v>89.646428571428515</c:v>
                      </c:pt>
                      <c:pt idx="351">
                        <c:v>89.482142857142733</c:v>
                      </c:pt>
                      <c:pt idx="352">
                        <c:v>85.764285714285506</c:v>
                      </c:pt>
                      <c:pt idx="353">
                        <c:v>85.146428571428387</c:v>
                      </c:pt>
                      <c:pt idx="354">
                        <c:v>82.003571428571249</c:v>
                      </c:pt>
                      <c:pt idx="355">
                        <c:v>86.528571428571269</c:v>
                      </c:pt>
                      <c:pt idx="356">
                        <c:v>83.732142857142733</c:v>
                      </c:pt>
                      <c:pt idx="357">
                        <c:v>86.582142857142699</c:v>
                      </c:pt>
                      <c:pt idx="358">
                        <c:v>81.678571428571303</c:v>
                      </c:pt>
                      <c:pt idx="359">
                        <c:v>84.33928571428558</c:v>
                      </c:pt>
                      <c:pt idx="360">
                        <c:v>86.942857142857065</c:v>
                      </c:pt>
                      <c:pt idx="361">
                        <c:v>84.332142857142827</c:v>
                      </c:pt>
                      <c:pt idx="362">
                        <c:v>80.767857142857011</c:v>
                      </c:pt>
                      <c:pt idx="363">
                        <c:v>81.471428571428461</c:v>
                      </c:pt>
                      <c:pt idx="364">
                        <c:v>77.971428571428461</c:v>
                      </c:pt>
                      <c:pt idx="365">
                        <c:v>74.896428571428387</c:v>
                      </c:pt>
                      <c:pt idx="366">
                        <c:v>77.135714285714258</c:v>
                      </c:pt>
                      <c:pt idx="367">
                        <c:v>80.410714285714292</c:v>
                      </c:pt>
                      <c:pt idx="368">
                        <c:v>82.696428571428569</c:v>
                      </c:pt>
                      <c:pt idx="369">
                        <c:v>78.810714285714312</c:v>
                      </c:pt>
                      <c:pt idx="370">
                        <c:v>81.432142857142807</c:v>
                      </c:pt>
                      <c:pt idx="371">
                        <c:v>77.892857142857139</c:v>
                      </c:pt>
                      <c:pt idx="372">
                        <c:v>78.389285714285762</c:v>
                      </c:pt>
                      <c:pt idx="373">
                        <c:v>75.850000000000108</c:v>
                      </c:pt>
                      <c:pt idx="374">
                        <c:v>77.042857142857173</c:v>
                      </c:pt>
                      <c:pt idx="375">
                        <c:v>76.721428571428604</c:v>
                      </c:pt>
                      <c:pt idx="376">
                        <c:v>76.842857142857355</c:v>
                      </c:pt>
                      <c:pt idx="377">
                        <c:v>76.503571428571632</c:v>
                      </c:pt>
                      <c:pt idx="378">
                        <c:v>82.107142857142989</c:v>
                      </c:pt>
                      <c:pt idx="379">
                        <c:v>89.085714285714474</c:v>
                      </c:pt>
                      <c:pt idx="380">
                        <c:v>90.11428571428587</c:v>
                      </c:pt>
                      <c:pt idx="381">
                        <c:v>93.328571428571578</c:v>
                      </c:pt>
                      <c:pt idx="382">
                        <c:v>96.635714285714386</c:v>
                      </c:pt>
                      <c:pt idx="383">
                        <c:v>99.449999999999946</c:v>
                      </c:pt>
                      <c:pt idx="384">
                        <c:v>103.27142857142864</c:v>
                      </c:pt>
                      <c:pt idx="385">
                        <c:v>113.47142857142873</c:v>
                      </c:pt>
                      <c:pt idx="386">
                        <c:v>118.03214285714292</c:v>
                      </c:pt>
                      <c:pt idx="387">
                        <c:v>123.52500000000002</c:v>
                      </c:pt>
                      <c:pt idx="388">
                        <c:v>124.47857142857148</c:v>
                      </c:pt>
                      <c:pt idx="389">
                        <c:v>130.44642857142858</c:v>
                      </c:pt>
                      <c:pt idx="390">
                        <c:v>134.65357142857127</c:v>
                      </c:pt>
                      <c:pt idx="391">
                        <c:v>156.54999999999993</c:v>
                      </c:pt>
                      <c:pt idx="392">
                        <c:v>163.64999999999989</c:v>
                      </c:pt>
                      <c:pt idx="393">
                        <c:v>166.48571428571424</c:v>
                      </c:pt>
                      <c:pt idx="394">
                        <c:v>169.93571428571417</c:v>
                      </c:pt>
                      <c:pt idx="395">
                        <c:v>170.03928571428565</c:v>
                      </c:pt>
                      <c:pt idx="396">
                        <c:v>175.39642857142852</c:v>
                      </c:pt>
                      <c:pt idx="397">
                        <c:v>182.2892857142858</c:v>
                      </c:pt>
                      <c:pt idx="398">
                        <c:v>184.53214285714279</c:v>
                      </c:pt>
                      <c:pt idx="399">
                        <c:v>192.97499999999985</c:v>
                      </c:pt>
                      <c:pt idx="400">
                        <c:v>207.73928571428561</c:v>
                      </c:pt>
                      <c:pt idx="401">
                        <c:v>212.30714285714279</c:v>
                      </c:pt>
                      <c:pt idx="402">
                        <c:v>210.75357142857138</c:v>
                      </c:pt>
                      <c:pt idx="403">
                        <c:v>213.29642857142855</c:v>
                      </c:pt>
                      <c:pt idx="404">
                        <c:v>226.20714285714297</c:v>
                      </c:pt>
                      <c:pt idx="405">
                        <c:v>217.45000000000007</c:v>
                      </c:pt>
                      <c:pt idx="406">
                        <c:v>211.08214285714308</c:v>
                      </c:pt>
                      <c:pt idx="407">
                        <c:v>203.08214285714308</c:v>
                      </c:pt>
                      <c:pt idx="408">
                        <c:v>212.23571428571464</c:v>
                      </c:pt>
                      <c:pt idx="409">
                        <c:v>216.10357142857174</c:v>
                      </c:pt>
                      <c:pt idx="410">
                        <c:v>215.47857142857174</c:v>
                      </c:pt>
                      <c:pt idx="411">
                        <c:v>208.83214285714323</c:v>
                      </c:pt>
                      <c:pt idx="412">
                        <c:v>207.42857142857196</c:v>
                      </c:pt>
                      <c:pt idx="413">
                        <c:v>197.08571428571472</c:v>
                      </c:pt>
                      <c:pt idx="414">
                        <c:v>183.34642857142899</c:v>
                      </c:pt>
                      <c:pt idx="415">
                        <c:v>186.68214285714319</c:v>
                      </c:pt>
                      <c:pt idx="416">
                        <c:v>185.73928571428613</c:v>
                      </c:pt>
                      <c:pt idx="417">
                        <c:v>195.23928571428613</c:v>
                      </c:pt>
                      <c:pt idx="418">
                        <c:v>180.29642857142895</c:v>
                      </c:pt>
                      <c:pt idx="419">
                        <c:v>177.56071428571457</c:v>
                      </c:pt>
                      <c:pt idx="420">
                        <c:v>173.67857142857156</c:v>
                      </c:pt>
                      <c:pt idx="421">
                        <c:v>175.48214285714297</c:v>
                      </c:pt>
                      <c:pt idx="422">
                        <c:v>162.42500000000004</c:v>
                      </c:pt>
                      <c:pt idx="423">
                        <c:v>153.51428571428576</c:v>
                      </c:pt>
                      <c:pt idx="424">
                        <c:v>151.75357142857152</c:v>
                      </c:pt>
                      <c:pt idx="425">
                        <c:v>154.08214285714283</c:v>
                      </c:pt>
                      <c:pt idx="426">
                        <c:v>151.71428571428558</c:v>
                      </c:pt>
                      <c:pt idx="427">
                        <c:v>147.31428571428569</c:v>
                      </c:pt>
                      <c:pt idx="428">
                        <c:v>142.42500000000004</c:v>
                      </c:pt>
                      <c:pt idx="429">
                        <c:v>130.98571428571435</c:v>
                      </c:pt>
                      <c:pt idx="430">
                        <c:v>130.78928571428565</c:v>
                      </c:pt>
                      <c:pt idx="431">
                        <c:v>116.41071428571429</c:v>
                      </c:pt>
                      <c:pt idx="432">
                        <c:v>118.84285714285708</c:v>
                      </c:pt>
                      <c:pt idx="433">
                        <c:v>114.48928571428574</c:v>
                      </c:pt>
                      <c:pt idx="434">
                        <c:v>117.20000000000007</c:v>
                      </c:pt>
                      <c:pt idx="435">
                        <c:v>113.93928571428582</c:v>
                      </c:pt>
                      <c:pt idx="436">
                        <c:v>119.06428571428582</c:v>
                      </c:pt>
                      <c:pt idx="437">
                        <c:v>120.6285714285715</c:v>
                      </c:pt>
                      <c:pt idx="438">
                        <c:v>115.51071428571439</c:v>
                      </c:pt>
                      <c:pt idx="439">
                        <c:v>107.36428571428587</c:v>
                      </c:pt>
                      <c:pt idx="440">
                        <c:v>106.7928571428573</c:v>
                      </c:pt>
                      <c:pt idx="441">
                        <c:v>115.50714285714288</c:v>
                      </c:pt>
                      <c:pt idx="442">
                        <c:v>118.59285714285723</c:v>
                      </c:pt>
                      <c:pt idx="443">
                        <c:v>128.80357142857156</c:v>
                      </c:pt>
                      <c:pt idx="444">
                        <c:v>138.65714285714304</c:v>
                      </c:pt>
                      <c:pt idx="445">
                        <c:v>146.55714285714294</c:v>
                      </c:pt>
                      <c:pt idx="446">
                        <c:v>144.40357142857167</c:v>
                      </c:pt>
                      <c:pt idx="447">
                        <c:v>137.83928571428598</c:v>
                      </c:pt>
                      <c:pt idx="448">
                        <c:v>137.38928571428602</c:v>
                      </c:pt>
                      <c:pt idx="449">
                        <c:v>140.42142857142881</c:v>
                      </c:pt>
                      <c:pt idx="450">
                        <c:v>133.72142857142885</c:v>
                      </c:pt>
                      <c:pt idx="451">
                        <c:v>134.07500000000033</c:v>
                      </c:pt>
                      <c:pt idx="452">
                        <c:v>142.9285714285717</c:v>
                      </c:pt>
                      <c:pt idx="453">
                        <c:v>148.0535714285717</c:v>
                      </c:pt>
                      <c:pt idx="454">
                        <c:v>155.4285714285717</c:v>
                      </c:pt>
                      <c:pt idx="455">
                        <c:v>146.13928571428602</c:v>
                      </c:pt>
                      <c:pt idx="456">
                        <c:v>149.04642857142881</c:v>
                      </c:pt>
                      <c:pt idx="457">
                        <c:v>138.16785714285729</c:v>
                      </c:pt>
                      <c:pt idx="458">
                        <c:v>128.83928571428584</c:v>
                      </c:pt>
                      <c:pt idx="459">
                        <c:v>127.8214285714287</c:v>
                      </c:pt>
                      <c:pt idx="460">
                        <c:v>131.03571428571442</c:v>
                      </c:pt>
                      <c:pt idx="461">
                        <c:v>134.58928571428584</c:v>
                      </c:pt>
                      <c:pt idx="462">
                        <c:v>135.57142857142858</c:v>
                      </c:pt>
                      <c:pt idx="463">
                        <c:v>136.2821428571429</c:v>
                      </c:pt>
                      <c:pt idx="464">
                        <c:v>141.12857142857138</c:v>
                      </c:pt>
                      <c:pt idx="465">
                        <c:v>138.87857142857138</c:v>
                      </c:pt>
                      <c:pt idx="466">
                        <c:v>130.84642857142859</c:v>
                      </c:pt>
                      <c:pt idx="467">
                        <c:v>129.22499999999997</c:v>
                      </c:pt>
                      <c:pt idx="468">
                        <c:v>125.36428571428574</c:v>
                      </c:pt>
                      <c:pt idx="469">
                        <c:v>123.21428571428571</c:v>
                      </c:pt>
                      <c:pt idx="470">
                        <c:v>119.00357142857138</c:v>
                      </c:pt>
                      <c:pt idx="471">
                        <c:v>119.44642857142857</c:v>
                      </c:pt>
                      <c:pt idx="472">
                        <c:v>117.80357142857156</c:v>
                      </c:pt>
                      <c:pt idx="473">
                        <c:v>109.67142857142881</c:v>
                      </c:pt>
                      <c:pt idx="474">
                        <c:v>108.03571428571442</c:v>
                      </c:pt>
                      <c:pt idx="475">
                        <c:v>105.04642857142868</c:v>
                      </c:pt>
                      <c:pt idx="476">
                        <c:v>110.46785714285735</c:v>
                      </c:pt>
                      <c:pt idx="477">
                        <c:v>115.07142857142883</c:v>
                      </c:pt>
                      <c:pt idx="478">
                        <c:v>112.87500000000026</c:v>
                      </c:pt>
                      <c:pt idx="479">
                        <c:v>115.71785714285735</c:v>
                      </c:pt>
                      <c:pt idx="480">
                        <c:v>121.93571428571444</c:v>
                      </c:pt>
                      <c:pt idx="481">
                        <c:v>127.81785714285732</c:v>
                      </c:pt>
                      <c:pt idx="482">
                        <c:v>124.51428571428589</c:v>
                      </c:pt>
                      <c:pt idx="483">
                        <c:v>124.74642857142875</c:v>
                      </c:pt>
                      <c:pt idx="484">
                        <c:v>127.95357142857158</c:v>
                      </c:pt>
                      <c:pt idx="485">
                        <c:v>127.50000000000013</c:v>
                      </c:pt>
                      <c:pt idx="486">
                        <c:v>131.60714285714286</c:v>
                      </c:pt>
                      <c:pt idx="487">
                        <c:v>131.42499999999993</c:v>
                      </c:pt>
                      <c:pt idx="488">
                        <c:v>128.17142857142855</c:v>
                      </c:pt>
                      <c:pt idx="489">
                        <c:v>130.25357142857138</c:v>
                      </c:pt>
                      <c:pt idx="490">
                        <c:v>122.30714285714281</c:v>
                      </c:pt>
                      <c:pt idx="491">
                        <c:v>122.28571428571415</c:v>
                      </c:pt>
                      <c:pt idx="492">
                        <c:v>125.73571428571424</c:v>
                      </c:pt>
                      <c:pt idx="493">
                        <c:v>129.06428571428569</c:v>
                      </c:pt>
                      <c:pt idx="494">
                        <c:v>125.60714285714286</c:v>
                      </c:pt>
                      <c:pt idx="495">
                        <c:v>118.96785714285708</c:v>
                      </c:pt>
                      <c:pt idx="496">
                        <c:v>113.78571428571415</c:v>
                      </c:pt>
                      <c:pt idx="497">
                        <c:v>116.32499999999995</c:v>
                      </c:pt>
                      <c:pt idx="498">
                        <c:v>117.72857142857148</c:v>
                      </c:pt>
                      <c:pt idx="499">
                        <c:v>125.84285714285723</c:v>
                      </c:pt>
                      <c:pt idx="500">
                        <c:v>119.9464285714287</c:v>
                      </c:pt>
                      <c:pt idx="501">
                        <c:v>123.34642857142873</c:v>
                      </c:pt>
                      <c:pt idx="502">
                        <c:v>131.59642857142873</c:v>
                      </c:pt>
                      <c:pt idx="503">
                        <c:v>128.67142857142866</c:v>
                      </c:pt>
                      <c:pt idx="504">
                        <c:v>127.50000000000013</c:v>
                      </c:pt>
                      <c:pt idx="505">
                        <c:v>119.36428571428587</c:v>
                      </c:pt>
                      <c:pt idx="506">
                        <c:v>118.76785714285727</c:v>
                      </c:pt>
                      <c:pt idx="507">
                        <c:v>118.46785714285723</c:v>
                      </c:pt>
                      <c:pt idx="508">
                        <c:v>128.10357142857148</c:v>
                      </c:pt>
                      <c:pt idx="509">
                        <c:v>125.8785714285715</c:v>
                      </c:pt>
                      <c:pt idx="510">
                        <c:v>132.97500000000011</c:v>
                      </c:pt>
                      <c:pt idx="511">
                        <c:v>134.67142857142866</c:v>
                      </c:pt>
                      <c:pt idx="512">
                        <c:v>130.24642857142862</c:v>
                      </c:pt>
                      <c:pt idx="513">
                        <c:v>119.54285714285717</c:v>
                      </c:pt>
                      <c:pt idx="514">
                        <c:v>124.43571428571431</c:v>
                      </c:pt>
                      <c:pt idx="515">
                        <c:v>124.43214285714281</c:v>
                      </c:pt>
                      <c:pt idx="516">
                        <c:v>121.8321428571427</c:v>
                      </c:pt>
                      <c:pt idx="517">
                        <c:v>128.32142857142858</c:v>
                      </c:pt>
                      <c:pt idx="518">
                        <c:v>132.84999999999997</c:v>
                      </c:pt>
                      <c:pt idx="519">
                        <c:v>138.85357142857134</c:v>
                      </c:pt>
                      <c:pt idx="520">
                        <c:v>138.4678571428571</c:v>
                      </c:pt>
                      <c:pt idx="521">
                        <c:v>133.6178571428571</c:v>
                      </c:pt>
                      <c:pt idx="522">
                        <c:v>121.57499999999995</c:v>
                      </c:pt>
                      <c:pt idx="523">
                        <c:v>124.95357142857132</c:v>
                      </c:pt>
                      <c:pt idx="524">
                        <c:v>121.5857142857142</c:v>
                      </c:pt>
                      <c:pt idx="525">
                        <c:v>124.40357142857127</c:v>
                      </c:pt>
                      <c:pt idx="526">
                        <c:v>125.26428571428551</c:v>
                      </c:pt>
                      <c:pt idx="527">
                        <c:v>129.19642857142844</c:v>
                      </c:pt>
                      <c:pt idx="528">
                        <c:v>124.04642857142842</c:v>
                      </c:pt>
                      <c:pt idx="529">
                        <c:v>121.63571428571426</c:v>
                      </c:pt>
                      <c:pt idx="530">
                        <c:v>114.23928571428574</c:v>
                      </c:pt>
                      <c:pt idx="531">
                        <c:v>111.86071428571424</c:v>
                      </c:pt>
                      <c:pt idx="532">
                        <c:v>110.2785714285714</c:v>
                      </c:pt>
                      <c:pt idx="533">
                        <c:v>111.19642857142857</c:v>
                      </c:pt>
                      <c:pt idx="534">
                        <c:v>107.5</c:v>
                      </c:pt>
                      <c:pt idx="535">
                        <c:v>114.24642857142862</c:v>
                      </c:pt>
                      <c:pt idx="536">
                        <c:v>117.68571428571444</c:v>
                      </c:pt>
                      <c:pt idx="537">
                        <c:v>122.17500000000018</c:v>
                      </c:pt>
                      <c:pt idx="538">
                        <c:v>123.80714285714306</c:v>
                      </c:pt>
                      <c:pt idx="539">
                        <c:v>119.63571428571451</c:v>
                      </c:pt>
                      <c:pt idx="540">
                        <c:v>117.59642857142886</c:v>
                      </c:pt>
                      <c:pt idx="541">
                        <c:v>120.1678571428573</c:v>
                      </c:pt>
                      <c:pt idx="542">
                        <c:v>126.45357142857158</c:v>
                      </c:pt>
                      <c:pt idx="543">
                        <c:v>129.13571428571439</c:v>
                      </c:pt>
                      <c:pt idx="544">
                        <c:v>134.17142857142866</c:v>
                      </c:pt>
                      <c:pt idx="545">
                        <c:v>132.23928571428573</c:v>
                      </c:pt>
                      <c:pt idx="546">
                        <c:v>137.05357142857142</c:v>
                      </c:pt>
                      <c:pt idx="547">
                        <c:v>139.7821428571429</c:v>
                      </c:pt>
                      <c:pt idx="548">
                        <c:v>143.48928571428573</c:v>
                      </c:pt>
                      <c:pt idx="549">
                        <c:v>142.11071428571424</c:v>
                      </c:pt>
                      <c:pt idx="550">
                        <c:v>143.06428571428569</c:v>
                      </c:pt>
                      <c:pt idx="551">
                        <c:v>162.78571428571428</c:v>
                      </c:pt>
                      <c:pt idx="552">
                        <c:v>168.57499999999996</c:v>
                      </c:pt>
                      <c:pt idx="553">
                        <c:v>170.27857142857141</c:v>
                      </c:pt>
                      <c:pt idx="554">
                        <c:v>194.58928571428572</c:v>
                      </c:pt>
                      <c:pt idx="555">
                        <c:v>199.9071428571429</c:v>
                      </c:pt>
                      <c:pt idx="556">
                        <c:v>197.49285714285725</c:v>
                      </c:pt>
                      <c:pt idx="557">
                        <c:v>195.35000000000011</c:v>
                      </c:pt>
                      <c:pt idx="558">
                        <c:v>193.70357142857159</c:v>
                      </c:pt>
                      <c:pt idx="559">
                        <c:v>194.82500000000022</c:v>
                      </c:pt>
                      <c:pt idx="560">
                        <c:v>197.96785714285735</c:v>
                      </c:pt>
                      <c:pt idx="561">
                        <c:v>198.17142857142881</c:v>
                      </c:pt>
                      <c:pt idx="562">
                        <c:v>193.37142857142877</c:v>
                      </c:pt>
                      <c:pt idx="563">
                        <c:v>195.87857142857163</c:v>
                      </c:pt>
                      <c:pt idx="564">
                        <c:v>192.38928571428576</c:v>
                      </c:pt>
                      <c:pt idx="565">
                        <c:v>168.62857142857152</c:v>
                      </c:pt>
                      <c:pt idx="566">
                        <c:v>161.36785714285725</c:v>
                      </c:pt>
                      <c:pt idx="567">
                        <c:v>159.67857142857156</c:v>
                      </c:pt>
                      <c:pt idx="568">
                        <c:v>137.10000000000011</c:v>
                      </c:pt>
                      <c:pt idx="569">
                        <c:v>130.30000000000004</c:v>
                      </c:pt>
                      <c:pt idx="570">
                        <c:v>132.17142857142855</c:v>
                      </c:pt>
                      <c:pt idx="571">
                        <c:v>131.19999999999996</c:v>
                      </c:pt>
                      <c:pt idx="572">
                        <c:v>136.93214285714279</c:v>
                      </c:pt>
                      <c:pt idx="573">
                        <c:v>143.16785714285717</c:v>
                      </c:pt>
                      <c:pt idx="574">
                        <c:v>136.36071428571435</c:v>
                      </c:pt>
                      <c:pt idx="575">
                        <c:v>129.07857142857145</c:v>
                      </c:pt>
                      <c:pt idx="576">
                        <c:v>135.62142857142862</c:v>
                      </c:pt>
                      <c:pt idx="577">
                        <c:v>130.6321428571429</c:v>
                      </c:pt>
                      <c:pt idx="578">
                        <c:v>127.48214285714299</c:v>
                      </c:pt>
                      <c:pt idx="579">
                        <c:v>125.27857142857154</c:v>
                      </c:pt>
                      <c:pt idx="580">
                        <c:v>123.67857142857156</c:v>
                      </c:pt>
                      <c:pt idx="581">
                        <c:v>124.26428571428576</c:v>
                      </c:pt>
                      <c:pt idx="582">
                        <c:v>119.60357142857148</c:v>
                      </c:pt>
                      <c:pt idx="583">
                        <c:v>115.2928571428573</c:v>
                      </c:pt>
                      <c:pt idx="584">
                        <c:v>118.00000000000026</c:v>
                      </c:pt>
                      <c:pt idx="585">
                        <c:v>132.19285714285746</c:v>
                      </c:pt>
                      <c:pt idx="586">
                        <c:v>126.68214285714319</c:v>
                      </c:pt>
                      <c:pt idx="587">
                        <c:v>121.69285714285745</c:v>
                      </c:pt>
                      <c:pt idx="588">
                        <c:v>121.02857142857167</c:v>
                      </c:pt>
                      <c:pt idx="589">
                        <c:v>121.84642857142886</c:v>
                      </c:pt>
                      <c:pt idx="590">
                        <c:v>115.95357142857172</c:v>
                      </c:pt>
                      <c:pt idx="591">
                        <c:v>114.46428571428598</c:v>
                      </c:pt>
                      <c:pt idx="592">
                        <c:v>111.79642857142868</c:v>
                      </c:pt>
                      <c:pt idx="593">
                        <c:v>111.63214285714288</c:v>
                      </c:pt>
                      <c:pt idx="594">
                        <c:v>122.91785714285717</c:v>
                      </c:pt>
                      <c:pt idx="595">
                        <c:v>123.09642857142873</c:v>
                      </c:pt>
                      <c:pt idx="596">
                        <c:v>126.82857142857158</c:v>
                      </c:pt>
                      <c:pt idx="597">
                        <c:v>132.01785714285728</c:v>
                      </c:pt>
                      <c:pt idx="598">
                        <c:v>127.2928571428573</c:v>
                      </c:pt>
                      <c:pt idx="599">
                        <c:v>113.31071428571444</c:v>
                      </c:pt>
                      <c:pt idx="600">
                        <c:v>116.46785714285723</c:v>
                      </c:pt>
                      <c:pt idx="601">
                        <c:v>122.5035714285715</c:v>
                      </c:pt>
                      <c:pt idx="602">
                        <c:v>123.9142857142858</c:v>
                      </c:pt>
                      <c:pt idx="603">
                        <c:v>132.38928571428576</c:v>
                      </c:pt>
                      <c:pt idx="604">
                        <c:v>143.42142857142866</c:v>
                      </c:pt>
                      <c:pt idx="605">
                        <c:v>151.64285714285728</c:v>
                      </c:pt>
                      <c:pt idx="606">
                        <c:v>163.96071428571446</c:v>
                      </c:pt>
                      <c:pt idx="607">
                        <c:v>167.25714285714315</c:v>
                      </c:pt>
                      <c:pt idx="608">
                        <c:v>165.82857142857171</c:v>
                      </c:pt>
                      <c:pt idx="609">
                        <c:v>166.72500000000011</c:v>
                      </c:pt>
                      <c:pt idx="610">
                        <c:v>176.31785714285721</c:v>
                      </c:pt>
                      <c:pt idx="611">
                        <c:v>179.58928571428584</c:v>
                      </c:pt>
                      <c:pt idx="612">
                        <c:v>182.67142857142866</c:v>
                      </c:pt>
                      <c:pt idx="613">
                        <c:v>184.22857142857148</c:v>
                      </c:pt>
                      <c:pt idx="614">
                        <c:v>180.96071428571435</c:v>
                      </c:pt>
                      <c:pt idx="615">
                        <c:v>175.83214285714283</c:v>
                      </c:pt>
                      <c:pt idx="616">
                        <c:v>182.28571428571428</c:v>
                      </c:pt>
                      <c:pt idx="617">
                        <c:v>182.43214285714279</c:v>
                      </c:pt>
                      <c:pt idx="618">
                        <c:v>188.7178571428571</c:v>
                      </c:pt>
                      <c:pt idx="619">
                        <c:v>180.27500000000003</c:v>
                      </c:pt>
                      <c:pt idx="620">
                        <c:v>174.98571428571435</c:v>
                      </c:pt>
                      <c:pt idx="621">
                        <c:v>182.97500000000011</c:v>
                      </c:pt>
                      <c:pt idx="622">
                        <c:v>180.51428571428576</c:v>
                      </c:pt>
                      <c:pt idx="623">
                        <c:v>189.27142857142866</c:v>
                      </c:pt>
                      <c:pt idx="624">
                        <c:v>181.02500000000015</c:v>
                      </c:pt>
                      <c:pt idx="625">
                        <c:v>176.88214285714301</c:v>
                      </c:pt>
                      <c:pt idx="626">
                        <c:v>172.20000000000007</c:v>
                      </c:pt>
                      <c:pt idx="627">
                        <c:v>173.80000000000004</c:v>
                      </c:pt>
                      <c:pt idx="628">
                        <c:v>170.74285714285725</c:v>
                      </c:pt>
                      <c:pt idx="629">
                        <c:v>169.22142857142873</c:v>
                      </c:pt>
                      <c:pt idx="630">
                        <c:v>164.36428571428587</c:v>
                      </c:pt>
                      <c:pt idx="631">
                        <c:v>156.50714285714301</c:v>
                      </c:pt>
                      <c:pt idx="632">
                        <c:v>148.07857142857159</c:v>
                      </c:pt>
                      <c:pt idx="633">
                        <c:v>146.28571428571442</c:v>
                      </c:pt>
                      <c:pt idx="634">
                        <c:v>148.29285714285729</c:v>
                      </c:pt>
                      <c:pt idx="635">
                        <c:v>180.95000000000007</c:v>
                      </c:pt>
                      <c:pt idx="636">
                        <c:v>195.22857142857148</c:v>
                      </c:pt>
                      <c:pt idx="637">
                        <c:v>185.01071428571439</c:v>
                      </c:pt>
                      <c:pt idx="638">
                        <c:v>188.71428571428584</c:v>
                      </c:pt>
                      <c:pt idx="639">
                        <c:v>191.97499999999997</c:v>
                      </c:pt>
                      <c:pt idx="640">
                        <c:v>190.42142857142855</c:v>
                      </c:pt>
                      <c:pt idx="641">
                        <c:v>189.8821428571429</c:v>
                      </c:pt>
                      <c:pt idx="642">
                        <c:v>206.60357142857134</c:v>
                      </c:pt>
                      <c:pt idx="643">
                        <c:v>206.65357142857141</c:v>
                      </c:pt>
                      <c:pt idx="644">
                        <c:v>211.875</c:v>
                      </c:pt>
                      <c:pt idx="645">
                        <c:v>211.22142857142859</c:v>
                      </c:pt>
                      <c:pt idx="646">
                        <c:v>214.08928571428572</c:v>
                      </c:pt>
                      <c:pt idx="647">
                        <c:v>218.29285714285717</c:v>
                      </c:pt>
                      <c:pt idx="648">
                        <c:v>219.88571428571427</c:v>
                      </c:pt>
                      <c:pt idx="649">
                        <c:v>179.87857142857152</c:v>
                      </c:pt>
                      <c:pt idx="650">
                        <c:v>162.03928571428591</c:v>
                      </c:pt>
                      <c:pt idx="651">
                        <c:v>159.3535714285716</c:v>
                      </c:pt>
                      <c:pt idx="652">
                        <c:v>158.60714285714297</c:v>
                      </c:pt>
                      <c:pt idx="653">
                        <c:v>157.33214285714308</c:v>
                      </c:pt>
                      <c:pt idx="654">
                        <c:v>159.48214285714312</c:v>
                      </c:pt>
                      <c:pt idx="655">
                        <c:v>157.68928571428594</c:v>
                      </c:pt>
                      <c:pt idx="656">
                        <c:v>145.86428571428601</c:v>
                      </c:pt>
                      <c:pt idx="657">
                        <c:v>147.28214285714304</c:v>
                      </c:pt>
                      <c:pt idx="658">
                        <c:v>135.64642857142866</c:v>
                      </c:pt>
                      <c:pt idx="659">
                        <c:v>141.71071428571435</c:v>
                      </c:pt>
                      <c:pt idx="660">
                        <c:v>130.48571428571435</c:v>
                      </c:pt>
                      <c:pt idx="661">
                        <c:v>128.66428571428565</c:v>
                      </c:pt>
                      <c:pt idx="662">
                        <c:v>119.21785714285708</c:v>
                      </c:pt>
                      <c:pt idx="663">
                        <c:v>115.19999999999982</c:v>
                      </c:pt>
                      <c:pt idx="664">
                        <c:v>112.24285714285686</c:v>
                      </c:pt>
                      <c:pt idx="665">
                        <c:v>119.385714285714</c:v>
                      </c:pt>
                      <c:pt idx="666">
                        <c:v>114.00714285714263</c:v>
                      </c:pt>
                      <c:pt idx="667">
                        <c:v>113.36785714285686</c:v>
                      </c:pt>
                      <c:pt idx="668">
                        <c:v>112.76785714285688</c:v>
                      </c:pt>
                      <c:pt idx="669">
                        <c:v>112.81785714285694</c:v>
                      </c:pt>
                      <c:pt idx="670">
                        <c:v>110.47499999999971</c:v>
                      </c:pt>
                      <c:pt idx="671">
                        <c:v>108.44642857142831</c:v>
                      </c:pt>
                      <c:pt idx="672">
                        <c:v>108.57499999999982</c:v>
                      </c:pt>
                      <c:pt idx="673">
                        <c:v>100.57142857142844</c:v>
                      </c:pt>
                      <c:pt idx="674">
                        <c:v>100.89285714285701</c:v>
                      </c:pt>
                      <c:pt idx="675">
                        <c:v>98.082142857142699</c:v>
                      </c:pt>
                      <c:pt idx="676">
                        <c:v>99.967857142856957</c:v>
                      </c:pt>
                      <c:pt idx="677">
                        <c:v>107.6785714285713</c:v>
                      </c:pt>
                      <c:pt idx="678">
                        <c:v>109.40714285714277</c:v>
                      </c:pt>
                      <c:pt idx="679">
                        <c:v>101.35357142857148</c:v>
                      </c:pt>
                      <c:pt idx="680">
                        <c:v>99.635714285714258</c:v>
                      </c:pt>
                      <c:pt idx="681">
                        <c:v>98.79642857142855</c:v>
                      </c:pt>
                      <c:pt idx="682">
                        <c:v>97.614285714285742</c:v>
                      </c:pt>
                      <c:pt idx="683">
                        <c:v>97.310714285714312</c:v>
                      </c:pt>
                      <c:pt idx="684">
                        <c:v>98.871428571428623</c:v>
                      </c:pt>
                      <c:pt idx="685">
                        <c:v>97.45357142857145</c:v>
                      </c:pt>
                      <c:pt idx="686">
                        <c:v>103.39285714285714</c:v>
                      </c:pt>
                      <c:pt idx="687">
                        <c:v>108.36785714285712</c:v>
                      </c:pt>
                      <c:pt idx="688">
                        <c:v>108.00357142857138</c:v>
                      </c:pt>
                      <c:pt idx="689">
                        <c:v>108.98571428571437</c:v>
                      </c:pt>
                      <c:pt idx="690">
                        <c:v>110.66428571428592</c:v>
                      </c:pt>
                      <c:pt idx="691">
                        <c:v>105.72500000000024</c:v>
                      </c:pt>
                      <c:pt idx="692">
                        <c:v>102.74642857142875</c:v>
                      </c:pt>
                      <c:pt idx="693">
                        <c:v>107.4178571428573</c:v>
                      </c:pt>
                      <c:pt idx="694">
                        <c:v>108.8321428571431</c:v>
                      </c:pt>
                      <c:pt idx="695">
                        <c:v>104.93571428571457</c:v>
                      </c:pt>
                      <c:pt idx="696">
                        <c:v>101.91071428571455</c:v>
                      </c:pt>
                      <c:pt idx="697">
                        <c:v>99.032142857143043</c:v>
                      </c:pt>
                      <c:pt idx="698">
                        <c:v>96.610714285714494</c:v>
                      </c:pt>
                      <c:pt idx="699">
                        <c:v>98.703571428571721</c:v>
                      </c:pt>
                      <c:pt idx="700">
                        <c:v>101.82142857142883</c:v>
                      </c:pt>
                      <c:pt idx="701">
                        <c:v>95.785714285714548</c:v>
                      </c:pt>
                      <c:pt idx="702">
                        <c:v>96.314285714285944</c:v>
                      </c:pt>
                      <c:pt idx="703">
                        <c:v>93.596428571428859</c:v>
                      </c:pt>
                      <c:pt idx="704">
                        <c:v>92.446428571428825</c:v>
                      </c:pt>
                      <c:pt idx="705">
                        <c:v>91.946428571428697</c:v>
                      </c:pt>
                      <c:pt idx="706">
                        <c:v>102.88928571428589</c:v>
                      </c:pt>
                      <c:pt idx="707">
                        <c:v>104.36785714285725</c:v>
                      </c:pt>
                      <c:pt idx="708">
                        <c:v>107.84285714285723</c:v>
                      </c:pt>
                      <c:pt idx="709">
                        <c:v>118.30357142857143</c:v>
                      </c:pt>
                      <c:pt idx="710">
                        <c:v>122.47142857142846</c:v>
                      </c:pt>
                      <c:pt idx="711">
                        <c:v>123.47499999999998</c:v>
                      </c:pt>
                      <c:pt idx="712">
                        <c:v>123.07499999999995</c:v>
                      </c:pt>
                      <c:pt idx="713">
                        <c:v>120.18214285714281</c:v>
                      </c:pt>
                      <c:pt idx="714">
                        <c:v>111.29285714285705</c:v>
                      </c:pt>
                      <c:pt idx="715">
                        <c:v>111.32857142857132</c:v>
                      </c:pt>
                      <c:pt idx="716">
                        <c:v>116.18928571428569</c:v>
                      </c:pt>
                      <c:pt idx="717">
                        <c:v>118.9285714285713</c:v>
                      </c:pt>
                      <c:pt idx="718">
                        <c:v>121.71785714285696</c:v>
                      </c:pt>
                      <c:pt idx="719">
                        <c:v>121.25357142857138</c:v>
                      </c:pt>
                      <c:pt idx="720">
                        <c:v>114.41428571428567</c:v>
                      </c:pt>
                      <c:pt idx="721">
                        <c:v>115.55357142857143</c:v>
                      </c:pt>
                      <c:pt idx="722">
                        <c:v>115.15000000000002</c:v>
                      </c:pt>
                      <c:pt idx="723">
                        <c:v>107.91071428571442</c:v>
                      </c:pt>
                      <c:pt idx="724">
                        <c:v>108.87142857142875</c:v>
                      </c:pt>
                      <c:pt idx="725">
                        <c:v>113.97142857142873</c:v>
                      </c:pt>
                      <c:pt idx="726">
                        <c:v>136.38928571428602</c:v>
                      </c:pt>
                      <c:pt idx="727">
                        <c:v>141.46428571428598</c:v>
                      </c:pt>
                      <c:pt idx="728">
                        <c:v>155.8678571428575</c:v>
                      </c:pt>
                      <c:pt idx="729">
                        <c:v>162.26071428571464</c:v>
                      </c:pt>
                      <c:pt idx="730">
                        <c:v>156.08214285714323</c:v>
                      </c:pt>
                      <c:pt idx="731">
                        <c:v>155.11428571428613</c:v>
                      </c:pt>
                      <c:pt idx="732">
                        <c:v>153.05357142857181</c:v>
                      </c:pt>
                      <c:pt idx="733">
                        <c:v>155.56071428571471</c:v>
                      </c:pt>
                      <c:pt idx="734">
                        <c:v>154.5000000000004</c:v>
                      </c:pt>
                      <c:pt idx="735">
                        <c:v>149.41785714285757</c:v>
                      </c:pt>
                      <c:pt idx="736">
                        <c:v>151.91428571428605</c:v>
                      </c:pt>
                      <c:pt idx="737">
                        <c:v>151.32857142857171</c:v>
                      </c:pt>
                      <c:pt idx="738">
                        <c:v>153.89285714285754</c:v>
                      </c:pt>
                      <c:pt idx="739">
                        <c:v>153.42500000000032</c:v>
                      </c:pt>
                      <c:pt idx="740">
                        <c:v>132.20000000000022</c:v>
                      </c:pt>
                      <c:pt idx="741">
                        <c:v>140.48214285714312</c:v>
                      </c:pt>
                      <c:pt idx="742">
                        <c:v>128.04285714285743</c:v>
                      </c:pt>
                      <c:pt idx="743">
                        <c:v>129.41785714285743</c:v>
                      </c:pt>
                      <c:pt idx="744">
                        <c:v>134.76071428571453</c:v>
                      </c:pt>
                      <c:pt idx="745">
                        <c:v>166.65000000000029</c:v>
                      </c:pt>
                      <c:pt idx="746">
                        <c:v>186.87500000000026</c:v>
                      </c:pt>
                      <c:pt idx="747">
                        <c:v>191.28214285714304</c:v>
                      </c:pt>
                      <c:pt idx="748">
                        <c:v>202.4142857142858</c:v>
                      </c:pt>
                      <c:pt idx="749">
                        <c:v>207.31071428571431</c:v>
                      </c:pt>
                      <c:pt idx="750">
                        <c:v>226.30000000000004</c:v>
                      </c:pt>
                      <c:pt idx="751">
                        <c:v>266.84642857142859</c:v>
                      </c:pt>
                      <c:pt idx="752">
                        <c:v>268.73571428571421</c:v>
                      </c:pt>
                      <c:pt idx="753">
                        <c:v>332.55357142857144</c:v>
                      </c:pt>
                      <c:pt idx="754">
                        <c:v>456.32142857142856</c:v>
                      </c:pt>
                      <c:pt idx="755">
                        <c:v>497.58928571428572</c:v>
                      </c:pt>
                      <c:pt idx="756">
                        <c:v>526.78928571428571</c:v>
                      </c:pt>
                      <c:pt idx="757">
                        <c:v>563.18928571428569</c:v>
                      </c:pt>
                      <c:pt idx="758">
                        <c:v>603.12142857142862</c:v>
                      </c:pt>
                      <c:pt idx="759">
                        <c:v>618.0999999999998</c:v>
                      </c:pt>
                      <c:pt idx="760">
                        <c:v>673.67499999999995</c:v>
                      </c:pt>
                      <c:pt idx="761">
                        <c:v>693.36428571428564</c:v>
                      </c:pt>
                      <c:pt idx="762">
                        <c:v>726.61071428571438</c:v>
                      </c:pt>
                      <c:pt idx="763">
                        <c:v>748.4</c:v>
                      </c:pt>
                      <c:pt idx="764">
                        <c:v>755.11428571428576</c:v>
                      </c:pt>
                      <c:pt idx="765">
                        <c:v>735.74642857142862</c:v>
                      </c:pt>
                      <c:pt idx="766">
                        <c:v>753.40714285714296</c:v>
                      </c:pt>
                      <c:pt idx="767">
                        <c:v>710.69642857142867</c:v>
                      </c:pt>
                      <c:pt idx="768">
                        <c:v>600.28571428571445</c:v>
                      </c:pt>
                      <c:pt idx="769">
                        <c:v>597.83928571428589</c:v>
                      </c:pt>
                      <c:pt idx="770">
                        <c:v>594.44285714285729</c:v>
                      </c:pt>
                      <c:pt idx="771">
                        <c:v>570.88571428571447</c:v>
                      </c:pt>
                      <c:pt idx="772">
                        <c:v>534.38928571428596</c:v>
                      </c:pt>
                      <c:pt idx="773">
                        <c:v>513.75714285714309</c:v>
                      </c:pt>
                      <c:pt idx="774">
                        <c:v>448.16785714285737</c:v>
                      </c:pt>
                      <c:pt idx="775">
                        <c:v>436.18571428571443</c:v>
                      </c:pt>
                      <c:pt idx="776">
                        <c:v>395.30000000000018</c:v>
                      </c:pt>
                      <c:pt idx="777">
                        <c:v>387.76785714285739</c:v>
                      </c:pt>
                      <c:pt idx="778">
                        <c:v>371.15357142857164</c:v>
                      </c:pt>
                      <c:pt idx="779">
                        <c:v>354.482142857143</c:v>
                      </c:pt>
                      <c:pt idx="780">
                        <c:v>337.11785714285725</c:v>
                      </c:pt>
                      <c:pt idx="781">
                        <c:v>322.51428571428579</c:v>
                      </c:pt>
                      <c:pt idx="782">
                        <c:v>313.86071428571438</c:v>
                      </c:pt>
                      <c:pt idx="783">
                        <c:v>270.21785714285721</c:v>
                      </c:pt>
                      <c:pt idx="784">
                        <c:v>260.92142857142869</c:v>
                      </c:pt>
                      <c:pt idx="785">
                        <c:v>277.7821428571429</c:v>
                      </c:pt>
                      <c:pt idx="786">
                        <c:v>279.66428571428577</c:v>
                      </c:pt>
                      <c:pt idx="787">
                        <c:v>266.26071428571441</c:v>
                      </c:pt>
                      <c:pt idx="788">
                        <c:v>257.26071428571441</c:v>
                      </c:pt>
                      <c:pt idx="789">
                        <c:v>246.56071428571445</c:v>
                      </c:pt>
                      <c:pt idx="790">
                        <c:v>251.62142857142877</c:v>
                      </c:pt>
                      <c:pt idx="791">
                        <c:v>242.7642857142859</c:v>
                      </c:pt>
                      <c:pt idx="792">
                        <c:v>246.90714285714304</c:v>
                      </c:pt>
                      <c:pt idx="793">
                        <c:v>255.06428571428594</c:v>
                      </c:pt>
                      <c:pt idx="794">
                        <c:v>251.29642857142881</c:v>
                      </c:pt>
                      <c:pt idx="795">
                        <c:v>257.87857142857177</c:v>
                      </c:pt>
                      <c:pt idx="796">
                        <c:v>261.10000000000025</c:v>
                      </c:pt>
                      <c:pt idx="797">
                        <c:v>262.61785714285736</c:v>
                      </c:pt>
                      <c:pt idx="798">
                        <c:v>247.95714285714308</c:v>
                      </c:pt>
                      <c:pt idx="799">
                        <c:v>218.42142857142881</c:v>
                      </c:pt>
                      <c:pt idx="800">
                        <c:v>215.30000000000018</c:v>
                      </c:pt>
                      <c:pt idx="801">
                        <c:v>222.80714285714308</c:v>
                      </c:pt>
                      <c:pt idx="802">
                        <c:v>226.93214285714308</c:v>
                      </c:pt>
                      <c:pt idx="803">
                        <c:v>225.73214285714312</c:v>
                      </c:pt>
                      <c:pt idx="804">
                        <c:v>238.37142857142877</c:v>
                      </c:pt>
                      <c:pt idx="805">
                        <c:v>237.00000000000014</c:v>
                      </c:pt>
                      <c:pt idx="806">
                        <c:v>228.82500000000007</c:v>
                      </c:pt>
                      <c:pt idx="807">
                        <c:v>221.2642857142859</c:v>
                      </c:pt>
                      <c:pt idx="808">
                        <c:v>223.93214285714308</c:v>
                      </c:pt>
                      <c:pt idx="809">
                        <c:v>215.22142857142873</c:v>
                      </c:pt>
                      <c:pt idx="810">
                        <c:v>220.92142857142881</c:v>
                      </c:pt>
                      <c:pt idx="811">
                        <c:v>213.8535714285716</c:v>
                      </c:pt>
                      <c:pt idx="812">
                        <c:v>222.34285714285735</c:v>
                      </c:pt>
                      <c:pt idx="813">
                        <c:v>237.81428571428583</c:v>
                      </c:pt>
                      <c:pt idx="814">
                        <c:v>244.01785714285728</c:v>
                      </c:pt>
                      <c:pt idx="815">
                        <c:v>243.1392857142859</c:v>
                      </c:pt>
                      <c:pt idx="816">
                        <c:v>242.66071428571453</c:v>
                      </c:pt>
                      <c:pt idx="817">
                        <c:v>252.0142857142859</c:v>
                      </c:pt>
                      <c:pt idx="818">
                        <c:v>236.54642857142881</c:v>
                      </c:pt>
                      <c:pt idx="819">
                        <c:v>231.63928571428602</c:v>
                      </c:pt>
                      <c:pt idx="820">
                        <c:v>229.33214285714323</c:v>
                      </c:pt>
                      <c:pt idx="821">
                        <c:v>235.34285714285747</c:v>
                      </c:pt>
                      <c:pt idx="822">
                        <c:v>236.44285714285746</c:v>
                      </c:pt>
                      <c:pt idx="823">
                        <c:v>229.85357142857174</c:v>
                      </c:pt>
                      <c:pt idx="824">
                        <c:v>220.77857142857178</c:v>
                      </c:pt>
                      <c:pt idx="825">
                        <c:v>223.56071428571457</c:v>
                      </c:pt>
                      <c:pt idx="826">
                        <c:v>219.83928571428584</c:v>
                      </c:pt>
                      <c:pt idx="827">
                        <c:v>203.63571428571453</c:v>
                      </c:pt>
                      <c:pt idx="828">
                        <c:v>189.32142857142884</c:v>
                      </c:pt>
                      <c:pt idx="829">
                        <c:v>180.16071428571442</c:v>
                      </c:pt>
                      <c:pt idx="830">
                        <c:v>176.45357142857145</c:v>
                      </c:pt>
                      <c:pt idx="831">
                        <c:v>167.51071428571439</c:v>
                      </c:pt>
                      <c:pt idx="832">
                        <c:v>163.77142857142877</c:v>
                      </c:pt>
                      <c:pt idx="833">
                        <c:v>162.9071428571429</c:v>
                      </c:pt>
                      <c:pt idx="834">
                        <c:v>158.08214285714297</c:v>
                      </c:pt>
                      <c:pt idx="835">
                        <c:v>157.56071428571431</c:v>
                      </c:pt>
                      <c:pt idx="836">
                        <c:v>161.15000000000003</c:v>
                      </c:pt>
                      <c:pt idx="837">
                        <c:v>164.26785714285714</c:v>
                      </c:pt>
                      <c:pt idx="838">
                        <c:v>168.58214285714283</c:v>
                      </c:pt>
                      <c:pt idx="839">
                        <c:v>165.64642857142866</c:v>
                      </c:pt>
                      <c:pt idx="840">
                        <c:v>164.64642857142866</c:v>
                      </c:pt>
                      <c:pt idx="841">
                        <c:v>180.69285714285721</c:v>
                      </c:pt>
                      <c:pt idx="842">
                        <c:v>184.83571428571435</c:v>
                      </c:pt>
                      <c:pt idx="843">
                        <c:v>180.05000000000004</c:v>
                      </c:pt>
                      <c:pt idx="844">
                        <c:v>182.04285714285717</c:v>
                      </c:pt>
                      <c:pt idx="845">
                        <c:v>185.38928571428565</c:v>
                      </c:pt>
                      <c:pt idx="846">
                        <c:v>187.15714285714265</c:v>
                      </c:pt>
                      <c:pt idx="847">
                        <c:v>193.27499999999989</c:v>
                      </c:pt>
                      <c:pt idx="848">
                        <c:v>192.89285714285703</c:v>
                      </c:pt>
                      <c:pt idx="849">
                        <c:v>189.88571428571427</c:v>
                      </c:pt>
                      <c:pt idx="850">
                        <c:v>187.73571428571424</c:v>
                      </c:pt>
                      <c:pt idx="851">
                        <c:v>188.13571428571413</c:v>
                      </c:pt>
                      <c:pt idx="852">
                        <c:v>183.6464285714284</c:v>
                      </c:pt>
                      <c:pt idx="853">
                        <c:v>182.96071428571409</c:v>
                      </c:pt>
                      <c:pt idx="854">
                        <c:v>178.12142857142837</c:v>
                      </c:pt>
                      <c:pt idx="855">
                        <c:v>155.64999999999978</c:v>
                      </c:pt>
                      <c:pt idx="856">
                        <c:v>154.41071428571402</c:v>
                      </c:pt>
                      <c:pt idx="857">
                        <c:v>151.1464285714284</c:v>
                      </c:pt>
                      <c:pt idx="858">
                        <c:v>160.56071428571417</c:v>
                      </c:pt>
                      <c:pt idx="859">
                        <c:v>155.28214285714279</c:v>
                      </c:pt>
                      <c:pt idx="860">
                        <c:v>154.01428571428576</c:v>
                      </c:pt>
                      <c:pt idx="861">
                        <c:v>143.6642857142858</c:v>
                      </c:pt>
                      <c:pt idx="862">
                        <c:v>146.22142857142859</c:v>
                      </c:pt>
                      <c:pt idx="863">
                        <c:v>139.96428571428572</c:v>
                      </c:pt>
                      <c:pt idx="864">
                        <c:v>135.5</c:v>
                      </c:pt>
                      <c:pt idx="865">
                        <c:v>131.2285714285716</c:v>
                      </c:pt>
                      <c:pt idx="866">
                        <c:v>127.10357142857161</c:v>
                      </c:pt>
                      <c:pt idx="867">
                        <c:v>123.75357142857163</c:v>
                      </c:pt>
                      <c:pt idx="868">
                        <c:v>125.81785714285745</c:v>
                      </c:pt>
                      <c:pt idx="869">
                        <c:v>151.57142857142895</c:v>
                      </c:pt>
                      <c:pt idx="870">
                        <c:v>158.95357142857185</c:v>
                      </c:pt>
                      <c:pt idx="871">
                        <c:v>161.1500000000004</c:v>
                      </c:pt>
                      <c:pt idx="872">
                        <c:v>146.6500000000004</c:v>
                      </c:pt>
                      <c:pt idx="873">
                        <c:v>154.24642857142902</c:v>
                      </c:pt>
                      <c:pt idx="874">
                        <c:v>152.21785714285747</c:v>
                      </c:pt>
                      <c:pt idx="875">
                        <c:v>157.81785714285746</c:v>
                      </c:pt>
                      <c:pt idx="876">
                        <c:v>155.04642857142895</c:v>
                      </c:pt>
                      <c:pt idx="877">
                        <c:v>157.63571428571464</c:v>
                      </c:pt>
                      <c:pt idx="878">
                        <c:v>152.83214285714323</c:v>
                      </c:pt>
                      <c:pt idx="879">
                        <c:v>157.90714285714316</c:v>
                      </c:pt>
                      <c:pt idx="880">
                        <c:v>157.11071428571464</c:v>
                      </c:pt>
                      <c:pt idx="881">
                        <c:v>161.02142857142891</c:v>
                      </c:pt>
                      <c:pt idx="882">
                        <c:v>160.72857142857174</c:v>
                      </c:pt>
                      <c:pt idx="883">
                        <c:v>139.26785714285739</c:v>
                      </c:pt>
                      <c:pt idx="884">
                        <c:v>145.32857142857159</c:v>
                      </c:pt>
                      <c:pt idx="885">
                        <c:v>149.48928571428587</c:v>
                      </c:pt>
                      <c:pt idx="886">
                        <c:v>158.98928571428587</c:v>
                      </c:pt>
                      <c:pt idx="887">
                        <c:v>167.17857142857156</c:v>
                      </c:pt>
                      <c:pt idx="888">
                        <c:v>177.10714285714297</c:v>
                      </c:pt>
                      <c:pt idx="889">
                        <c:v>181.43214285714294</c:v>
                      </c:pt>
                      <c:pt idx="890">
                        <c:v>180.71785714285721</c:v>
                      </c:pt>
                      <c:pt idx="891">
                        <c:v>176.33928571428572</c:v>
                      </c:pt>
                      <c:pt idx="892">
                        <c:v>184.76785714285714</c:v>
                      </c:pt>
                      <c:pt idx="893">
                        <c:v>183.22499999999997</c:v>
                      </c:pt>
                      <c:pt idx="894">
                        <c:v>188.63571428571427</c:v>
                      </c:pt>
                      <c:pt idx="895">
                        <c:v>190.41071428571428</c:v>
                      </c:pt>
                      <c:pt idx="896">
                        <c:v>192.57142857142858</c:v>
                      </c:pt>
                      <c:pt idx="897">
                        <c:v>191.90357142857152</c:v>
                      </c:pt>
                      <c:pt idx="898">
                        <c:v>180.85000000000011</c:v>
                      </c:pt>
                      <c:pt idx="899">
                        <c:v>174.81785714285721</c:v>
                      </c:pt>
                      <c:pt idx="900">
                        <c:v>172.61428571428573</c:v>
                      </c:pt>
                      <c:pt idx="901">
                        <c:v>171.79285714285717</c:v>
                      </c:pt>
                      <c:pt idx="902">
                        <c:v>161.68571428571431</c:v>
                      </c:pt>
                      <c:pt idx="903">
                        <c:v>156.46785714285721</c:v>
                      </c:pt>
                      <c:pt idx="904">
                        <c:v>156.60714285714297</c:v>
                      </c:pt>
                      <c:pt idx="905">
                        <c:v>167.33928571428584</c:v>
                      </c:pt>
                      <c:pt idx="906">
                        <c:v>161.42857142857156</c:v>
                      </c:pt>
                      <c:pt idx="907">
                        <c:v>156.34642857142873</c:v>
                      </c:pt>
                      <c:pt idx="908">
                        <c:v>161.50714285714301</c:v>
                      </c:pt>
                      <c:pt idx="909">
                        <c:v>163.65000000000015</c:v>
                      </c:pt>
                      <c:pt idx="910">
                        <c:v>169.28571428571442</c:v>
                      </c:pt>
                      <c:pt idx="911">
                        <c:v>170.0321428571429</c:v>
                      </c:pt>
                      <c:pt idx="912">
                        <c:v>176.06428571428583</c:v>
                      </c:pt>
                      <c:pt idx="913">
                        <c:v>181.09642857142873</c:v>
                      </c:pt>
                      <c:pt idx="914">
                        <c:v>179.42500000000018</c:v>
                      </c:pt>
                      <c:pt idx="915">
                        <c:v>169.77500000000015</c:v>
                      </c:pt>
                      <c:pt idx="916">
                        <c:v>177.51071428571439</c:v>
                      </c:pt>
                      <c:pt idx="917">
                        <c:v>178.19285714285721</c:v>
                      </c:pt>
                      <c:pt idx="918">
                        <c:v>186</c:v>
                      </c:pt>
                      <c:pt idx="919">
                        <c:v>182.44642857142858</c:v>
                      </c:pt>
                      <c:pt idx="920">
                        <c:v>188.84642857142859</c:v>
                      </c:pt>
                      <c:pt idx="921">
                        <c:v>191.40714285714279</c:v>
                      </c:pt>
                      <c:pt idx="922">
                        <c:v>185.33214285714271</c:v>
                      </c:pt>
                      <c:pt idx="923">
                        <c:v>177.03928571428554</c:v>
                      </c:pt>
                      <c:pt idx="924">
                        <c:v>168.13928571428551</c:v>
                      </c:pt>
                      <c:pt idx="925">
                        <c:v>167.29642857142829</c:v>
                      </c:pt>
                      <c:pt idx="926">
                        <c:v>166.72499999999971</c:v>
                      </c:pt>
                      <c:pt idx="927">
                        <c:v>166.02142857142826</c:v>
                      </c:pt>
                      <c:pt idx="928">
                        <c:v>165.3749999999996</c:v>
                      </c:pt>
                      <c:pt idx="929">
                        <c:v>161.53214285714253</c:v>
                      </c:pt>
                      <c:pt idx="930">
                        <c:v>165.84999999999971</c:v>
                      </c:pt>
                      <c:pt idx="931">
                        <c:v>170.77857142857115</c:v>
                      </c:pt>
                      <c:pt idx="932">
                        <c:v>163.97499999999971</c:v>
                      </c:pt>
                      <c:pt idx="933">
                        <c:v>162.20357142857119</c:v>
                      </c:pt>
                      <c:pt idx="934">
                        <c:v>159.49285714285685</c:v>
                      </c:pt>
                      <c:pt idx="935">
                        <c:v>156.51428571428551</c:v>
                      </c:pt>
                      <c:pt idx="936">
                        <c:v>155.18928571428555</c:v>
                      </c:pt>
                      <c:pt idx="937">
                        <c:v>160.73928571428547</c:v>
                      </c:pt>
                      <c:pt idx="938">
                        <c:v>160.67142857142841</c:v>
                      </c:pt>
                      <c:pt idx="939">
                        <c:v>162.60357142857134</c:v>
                      </c:pt>
                      <c:pt idx="940">
                        <c:v>156.84999999999997</c:v>
                      </c:pt>
                      <c:pt idx="941">
                        <c:v>158.24642857142848</c:v>
                      </c:pt>
                      <c:pt idx="942">
                        <c:v>156.07142857142858</c:v>
                      </c:pt>
                      <c:pt idx="943">
                        <c:v>156.16785714285703</c:v>
                      </c:pt>
                      <c:pt idx="944">
                        <c:v>144.28571428571416</c:v>
                      </c:pt>
                      <c:pt idx="945">
                        <c:v>136.82499999999996</c:v>
                      </c:pt>
                      <c:pt idx="946">
                        <c:v>136.1178571428571</c:v>
                      </c:pt>
                      <c:pt idx="947">
                        <c:v>168.52500000000003</c:v>
                      </c:pt>
                      <c:pt idx="948">
                        <c:v>177.56785714285721</c:v>
                      </c:pt>
                      <c:pt idx="949">
                        <c:v>185.0071428571429</c:v>
                      </c:pt>
                      <c:pt idx="950">
                        <c:v>187.63571428571427</c:v>
                      </c:pt>
                      <c:pt idx="951">
                        <c:v>188.17857142857142</c:v>
                      </c:pt>
                      <c:pt idx="952">
                        <c:v>186.78571428571428</c:v>
                      </c:pt>
                      <c:pt idx="953">
                        <c:v>183.51785714285703</c:v>
                      </c:pt>
                      <c:pt idx="954">
                        <c:v>180.17857142857116</c:v>
                      </c:pt>
                      <c:pt idx="955">
                        <c:v>173.22142857142848</c:v>
                      </c:pt>
                      <c:pt idx="956">
                        <c:v>179.39642857142852</c:v>
                      </c:pt>
                      <c:pt idx="957">
                        <c:v>179.55000000000004</c:v>
                      </c:pt>
                      <c:pt idx="958">
                        <c:v>182.92857142857142</c:v>
                      </c:pt>
                      <c:pt idx="959">
                        <c:v>182.93928571428569</c:v>
                      </c:pt>
                      <c:pt idx="960">
                        <c:v>187.94642857142844</c:v>
                      </c:pt>
                      <c:pt idx="961">
                        <c:v>152.12857142857123</c:v>
                      </c:pt>
                      <c:pt idx="962">
                        <c:v>143.83571428571409</c:v>
                      </c:pt>
                      <c:pt idx="963">
                        <c:v>144.15714285714265</c:v>
                      </c:pt>
                      <c:pt idx="964">
                        <c:v>141.84285714285696</c:v>
                      </c:pt>
                      <c:pt idx="965">
                        <c:v>149.92142857142841</c:v>
                      </c:pt>
                      <c:pt idx="966">
                        <c:v>157.88571428571413</c:v>
                      </c:pt>
                      <c:pt idx="967">
                        <c:v>171.09642857142848</c:v>
                      </c:pt>
                      <c:pt idx="968">
                        <c:v>174.69642857142858</c:v>
                      </c:pt>
                      <c:pt idx="969">
                        <c:v>186.83928571428572</c:v>
                      </c:pt>
                      <c:pt idx="970">
                        <c:v>191.16071428571416</c:v>
                      </c:pt>
                      <c:pt idx="971">
                        <c:v>199.26071428571413</c:v>
                      </c:pt>
                      <c:pt idx="972">
                        <c:v>209.66071428571416</c:v>
                      </c:pt>
                      <c:pt idx="973">
                        <c:v>221.6785714285713</c:v>
                      </c:pt>
                      <c:pt idx="974">
                        <c:v>230.90714285714279</c:v>
                      </c:pt>
                      <c:pt idx="975">
                        <c:v>271.95357142857148</c:v>
                      </c:pt>
                      <c:pt idx="976">
                        <c:v>289.55714285714294</c:v>
                      </c:pt>
                      <c:pt idx="977">
                        <c:v>297.33571428571435</c:v>
                      </c:pt>
                      <c:pt idx="978">
                        <c:v>302.18214285714294</c:v>
                      </c:pt>
                      <c:pt idx="979">
                        <c:v>294.25357142857149</c:v>
                      </c:pt>
                      <c:pt idx="980">
                        <c:v>296.21071428571435</c:v>
                      </c:pt>
                      <c:pt idx="981">
                        <c:v>289.39285714285728</c:v>
                      </c:pt>
                      <c:pt idx="982">
                        <c:v>292.22500000000008</c:v>
                      </c:pt>
                      <c:pt idx="983">
                        <c:v>282.92500000000007</c:v>
                      </c:pt>
                      <c:pt idx="984">
                        <c:v>275.42857142857156</c:v>
                      </c:pt>
                      <c:pt idx="985">
                        <c:v>270.52857142857152</c:v>
                      </c:pt>
                      <c:pt idx="986">
                        <c:v>260.80357142857156</c:v>
                      </c:pt>
                      <c:pt idx="987">
                        <c:v>252.87142857142877</c:v>
                      </c:pt>
                      <c:pt idx="988">
                        <c:v>243.78571428571442</c:v>
                      </c:pt>
                      <c:pt idx="989">
                        <c:v>211.11071428571435</c:v>
                      </c:pt>
                      <c:pt idx="990">
                        <c:v>207.33214285714297</c:v>
                      </c:pt>
                      <c:pt idx="991">
                        <c:v>201.30000000000018</c:v>
                      </c:pt>
                      <c:pt idx="992">
                        <c:v>244.54642857142881</c:v>
                      </c:pt>
                      <c:pt idx="993">
                        <c:v>247.77142857142877</c:v>
                      </c:pt>
                      <c:pt idx="994">
                        <c:v>272.23928571428587</c:v>
                      </c:pt>
                      <c:pt idx="995">
                        <c:v>276.33928571428584</c:v>
                      </c:pt>
                      <c:pt idx="996">
                        <c:v>278.30714285714294</c:v>
                      </c:pt>
                      <c:pt idx="997">
                        <c:v>294.94285714285718</c:v>
                      </c:pt>
                      <c:pt idx="998">
                        <c:v>305.07142857142856</c:v>
                      </c:pt>
                      <c:pt idx="999">
                        <c:v>308.56071428571431</c:v>
                      </c:pt>
                      <c:pt idx="1000">
                        <c:v>310.62857142857149</c:v>
                      </c:pt>
                      <c:pt idx="1001">
                        <c:v>315.01428571428579</c:v>
                      </c:pt>
                      <c:pt idx="1002">
                        <c:v>310.79285714285732</c:v>
                      </c:pt>
                      <c:pt idx="1003">
                        <c:v>322.82857142857159</c:v>
                      </c:pt>
                      <c:pt idx="1004">
                        <c:v>318.17500000000018</c:v>
                      </c:pt>
                      <c:pt idx="1005">
                        <c:v>315.21428571428584</c:v>
                      </c:pt>
                      <c:pt idx="1006">
                        <c:v>274.32142857142856</c:v>
                      </c:pt>
                      <c:pt idx="1007">
                        <c:v>289.07857142857148</c:v>
                      </c:pt>
                      <c:pt idx="1008">
                        <c:v>278.70714285714297</c:v>
                      </c:pt>
                      <c:pt idx="1009">
                        <c:v>272.91428571428577</c:v>
                      </c:pt>
                      <c:pt idx="1010">
                        <c:v>270.97857142857163</c:v>
                      </c:pt>
                      <c:pt idx="1011">
                        <c:v>266.55357142857156</c:v>
                      </c:pt>
                      <c:pt idx="1012">
                        <c:v>265.982142857143</c:v>
                      </c:pt>
                      <c:pt idx="1013">
                        <c:v>272.87500000000011</c:v>
                      </c:pt>
                      <c:pt idx="1014">
                        <c:v>281.99285714285725</c:v>
                      </c:pt>
                      <c:pt idx="1015">
                        <c:v>279.58214285714286</c:v>
                      </c:pt>
                      <c:pt idx="1016">
                        <c:v>286.125</c:v>
                      </c:pt>
                      <c:pt idx="1017">
                        <c:v>289.68928571428569</c:v>
                      </c:pt>
                      <c:pt idx="1018">
                        <c:v>285.0499999999999</c:v>
                      </c:pt>
                      <c:pt idx="1019">
                        <c:v>290.90714285714279</c:v>
                      </c:pt>
                      <c:pt idx="1020">
                        <c:v>286.01428571428579</c:v>
                      </c:pt>
                      <c:pt idx="1021">
                        <c:v>269.13571428571441</c:v>
                      </c:pt>
                      <c:pt idx="1022">
                        <c:v>281.54285714285714</c:v>
                      </c:pt>
                      <c:pt idx="1023">
                        <c:v>287.18571428571431</c:v>
                      </c:pt>
                      <c:pt idx="1024">
                        <c:v>291.09999999999997</c:v>
                      </c:pt>
                      <c:pt idx="1025">
                        <c:v>280.61428571428576</c:v>
                      </c:pt>
                      <c:pt idx="1026">
                        <c:v>290.18214285714294</c:v>
                      </c:pt>
                      <c:pt idx="1027">
                        <c:v>287.9714285714287</c:v>
                      </c:pt>
                      <c:pt idx="1028">
                        <c:v>283.57857142857159</c:v>
                      </c:pt>
                      <c:pt idx="1029">
                        <c:v>284.44642857142884</c:v>
                      </c:pt>
                      <c:pt idx="1030">
                        <c:v>283.81428571428597</c:v>
                      </c:pt>
                      <c:pt idx="1031">
                        <c:v>263.77142857142877</c:v>
                      </c:pt>
                      <c:pt idx="1032">
                        <c:v>264.70714285714297</c:v>
                      </c:pt>
                      <c:pt idx="1033">
                        <c:v>262.82857142857159</c:v>
                      </c:pt>
                      <c:pt idx="1034">
                        <c:v>267.78571428571439</c:v>
                      </c:pt>
                      <c:pt idx="1035">
                        <c:v>276.74642857142862</c:v>
                      </c:pt>
                      <c:pt idx="1036">
                        <c:v>251.52142857142866</c:v>
                      </c:pt>
                      <c:pt idx="1037">
                        <c:v>243.65714285714304</c:v>
                      </c:pt>
                      <c:pt idx="1038">
                        <c:v>235.75000000000014</c:v>
                      </c:pt>
                      <c:pt idx="1039">
                        <c:v>234.81785714285721</c:v>
                      </c:pt>
                      <c:pt idx="1040">
                        <c:v>214.89642857142866</c:v>
                      </c:pt>
                      <c:pt idx="1041">
                        <c:v>207.01785714285714</c:v>
                      </c:pt>
                      <c:pt idx="1042">
                        <c:v>202.4678571428571</c:v>
                      </c:pt>
                      <c:pt idx="1043">
                        <c:v>197.53571428571428</c:v>
                      </c:pt>
                      <c:pt idx="1044">
                        <c:v>199.76428571428565</c:v>
                      </c:pt>
                      <c:pt idx="1045">
                        <c:v>202.63214285714275</c:v>
                      </c:pt>
                      <c:pt idx="1046">
                        <c:v>193.81071428571417</c:v>
                      </c:pt>
                      <c:pt idx="1047">
                        <c:v>190.27499999999989</c:v>
                      </c:pt>
                      <c:pt idx="1048">
                        <c:v>193.89285714285703</c:v>
                      </c:pt>
                      <c:pt idx="1049">
                        <c:v>181.46428571428558</c:v>
                      </c:pt>
                      <c:pt idx="1050">
                        <c:v>173.26071428571413</c:v>
                      </c:pt>
                      <c:pt idx="1051">
                        <c:v>171.68928571428543</c:v>
                      </c:pt>
                      <c:pt idx="1052">
                        <c:v>168.87857142857112</c:v>
                      </c:pt>
                      <c:pt idx="1053">
                        <c:v>170.90714285714265</c:v>
                      </c:pt>
                      <c:pt idx="1054">
                        <c:v>173.46428571428547</c:v>
                      </c:pt>
                      <c:pt idx="1055">
                        <c:v>167.33928571428547</c:v>
                      </c:pt>
                      <c:pt idx="1056">
                        <c:v>161.26071428571413</c:v>
                      </c:pt>
                      <c:pt idx="1057">
                        <c:v>158.92142857142841</c:v>
                      </c:pt>
                      <c:pt idx="1058">
                        <c:v>148.70357142857134</c:v>
                      </c:pt>
                      <c:pt idx="1059">
                        <c:v>140.42499999999993</c:v>
                      </c:pt>
                      <c:pt idx="1060">
                        <c:v>138.01785714285714</c:v>
                      </c:pt>
                      <c:pt idx="1061">
                        <c:v>141.40357142857141</c:v>
                      </c:pt>
                      <c:pt idx="1062">
                        <c:v>128.49999999999986</c:v>
                      </c:pt>
                      <c:pt idx="1063">
                        <c:v>128.18928571428555</c:v>
                      </c:pt>
                      <c:pt idx="1064">
                        <c:v>133.76428571428565</c:v>
                      </c:pt>
                      <c:pt idx="1065">
                        <c:v>130.16071428571428</c:v>
                      </c:pt>
                      <c:pt idx="1066">
                        <c:v>132.13571428571439</c:v>
                      </c:pt>
                      <c:pt idx="1067">
                        <c:v>131.97500000000011</c:v>
                      </c:pt>
                      <c:pt idx="1068">
                        <c:v>140.49642857142862</c:v>
                      </c:pt>
                      <c:pt idx="1069">
                        <c:v>150.26785714285728</c:v>
                      </c:pt>
                      <c:pt idx="1070">
                        <c:v>150.43571428571445</c:v>
                      </c:pt>
                      <c:pt idx="1071">
                        <c:v>156.46428571428584</c:v>
                      </c:pt>
                      <c:pt idx="1072">
                        <c:v>158.62857142857152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FB1-47D2-83BB-922044241431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 Nifty'!$AD$15:$AD$1087</c15:sqref>
                        </c15:formulaRef>
                      </c:ext>
                    </c:extLst>
                    <c:numCache>
                      <c:formatCode>0.000</c:formatCode>
                      <c:ptCount val="1073"/>
                      <c:pt idx="0">
                        <c:v>7.2586253689317197E-3</c:v>
                      </c:pt>
                      <c:pt idx="1">
                        <c:v>7.4727891156462752E-3</c:v>
                      </c:pt>
                      <c:pt idx="2">
                        <c:v>7.6569442423101161E-3</c:v>
                      </c:pt>
                      <c:pt idx="3">
                        <c:v>8.0059643968258022E-3</c:v>
                      </c:pt>
                      <c:pt idx="4">
                        <c:v>8.1898166267177202E-3</c:v>
                      </c:pt>
                      <c:pt idx="5">
                        <c:v>8.2675952709883593E-3</c:v>
                      </c:pt>
                      <c:pt idx="6">
                        <c:v>8.390481698752391E-3</c:v>
                      </c:pt>
                      <c:pt idx="7">
                        <c:v>8.64562010363998E-3</c:v>
                      </c:pt>
                      <c:pt idx="8">
                        <c:v>9.4039057458300442E-3</c:v>
                      </c:pt>
                      <c:pt idx="9">
                        <c:v>9.5794468990345518E-3</c:v>
                      </c:pt>
                      <c:pt idx="10">
                        <c:v>9.3168056992893305E-3</c:v>
                      </c:pt>
                      <c:pt idx="11">
                        <c:v>9.4212242117555616E-3</c:v>
                      </c:pt>
                      <c:pt idx="12">
                        <c:v>9.448786303947132E-3</c:v>
                      </c:pt>
                      <c:pt idx="13">
                        <c:v>9.6155722350859917E-3</c:v>
                      </c:pt>
                      <c:pt idx="14">
                        <c:v>1.0115192476273656E-2</c:v>
                      </c:pt>
                      <c:pt idx="15">
                        <c:v>9.7970693730555138E-3</c:v>
                      </c:pt>
                      <c:pt idx="16">
                        <c:v>9.7564445479096391E-3</c:v>
                      </c:pt>
                      <c:pt idx="17">
                        <c:v>9.4328778655614499E-3</c:v>
                      </c:pt>
                      <c:pt idx="18">
                        <c:v>9.2226464689953679E-3</c:v>
                      </c:pt>
                      <c:pt idx="19">
                        <c:v>8.9905414220482743E-3</c:v>
                      </c:pt>
                      <c:pt idx="20">
                        <c:v>9.1953791578921959E-3</c:v>
                      </c:pt>
                      <c:pt idx="21">
                        <c:v>9.1755478385821994E-3</c:v>
                      </c:pt>
                      <c:pt idx="22">
                        <c:v>8.1020296700388458E-3</c:v>
                      </c:pt>
                      <c:pt idx="23">
                        <c:v>7.9029161824782333E-3</c:v>
                      </c:pt>
                      <c:pt idx="24">
                        <c:v>8.0824595557225515E-3</c:v>
                      </c:pt>
                      <c:pt idx="25">
                        <c:v>7.8220316029252324E-3</c:v>
                      </c:pt>
                      <c:pt idx="26">
                        <c:v>7.8093850329461053E-3</c:v>
                      </c:pt>
                      <c:pt idx="27">
                        <c:v>7.8328103989242521E-3</c:v>
                      </c:pt>
                      <c:pt idx="28">
                        <c:v>7.8392083419302639E-3</c:v>
                      </c:pt>
                      <c:pt idx="29">
                        <c:v>7.9983276516369661E-3</c:v>
                      </c:pt>
                      <c:pt idx="30">
                        <c:v>7.8063794068270846E-3</c:v>
                      </c:pt>
                      <c:pt idx="31">
                        <c:v>7.6416784430671375E-3</c:v>
                      </c:pt>
                      <c:pt idx="32">
                        <c:v>7.4309911171957111E-3</c:v>
                      </c:pt>
                      <c:pt idx="33">
                        <c:v>7.4974784265381617E-3</c:v>
                      </c:pt>
                      <c:pt idx="34">
                        <c:v>7.4671707122960602E-3</c:v>
                      </c:pt>
                      <c:pt idx="35">
                        <c:v>8.3281262204170908E-3</c:v>
                      </c:pt>
                      <c:pt idx="36">
                        <c:v>8.0633534649462366E-3</c:v>
                      </c:pt>
                      <c:pt idx="37">
                        <c:v>8.1523435062098235E-3</c:v>
                      </c:pt>
                      <c:pt idx="38">
                        <c:v>7.9838021273082229E-3</c:v>
                      </c:pt>
                      <c:pt idx="39">
                        <c:v>7.8825151411472238E-3</c:v>
                      </c:pt>
                      <c:pt idx="40">
                        <c:v>7.9127377698595923E-3</c:v>
                      </c:pt>
                      <c:pt idx="41">
                        <c:v>8.0910692654994065E-3</c:v>
                      </c:pt>
                      <c:pt idx="42">
                        <c:v>7.7160894959257551E-3</c:v>
                      </c:pt>
                      <c:pt idx="43">
                        <c:v>7.5707070667505681E-3</c:v>
                      </c:pt>
                      <c:pt idx="44">
                        <c:v>7.7415585841318765E-3</c:v>
                      </c:pt>
                      <c:pt idx="45">
                        <c:v>7.9653912878213749E-3</c:v>
                      </c:pt>
                      <c:pt idx="46">
                        <c:v>7.6870960406414971E-3</c:v>
                      </c:pt>
                      <c:pt idx="47">
                        <c:v>7.4665371894439628E-3</c:v>
                      </c:pt>
                      <c:pt idx="48">
                        <c:v>7.0489565957843822E-3</c:v>
                      </c:pt>
                      <c:pt idx="49">
                        <c:v>6.0680185061396646E-3</c:v>
                      </c:pt>
                      <c:pt idx="50">
                        <c:v>6.1722598522167462E-3</c:v>
                      </c:pt>
                      <c:pt idx="51">
                        <c:v>6.0624911242968763E-3</c:v>
                      </c:pt>
                      <c:pt idx="52">
                        <c:v>6.263574429641895E-3</c:v>
                      </c:pt>
                      <c:pt idx="53">
                        <c:v>6.4598973043951983E-3</c:v>
                      </c:pt>
                      <c:pt idx="54">
                        <c:v>6.6694943365035661E-3</c:v>
                      </c:pt>
                      <c:pt idx="55">
                        <c:v>6.6001886871113573E-3</c:v>
                      </c:pt>
                      <c:pt idx="56">
                        <c:v>6.436970682143525E-3</c:v>
                      </c:pt>
                      <c:pt idx="57">
                        <c:v>6.4063576860327763E-3</c:v>
                      </c:pt>
                      <c:pt idx="58">
                        <c:v>6.7839366225099862E-3</c:v>
                      </c:pt>
                      <c:pt idx="59">
                        <c:v>6.7798773959443668E-3</c:v>
                      </c:pt>
                      <c:pt idx="60">
                        <c:v>6.8352044534302049E-3</c:v>
                      </c:pt>
                      <c:pt idx="61">
                        <c:v>7.3879587946847859E-3</c:v>
                      </c:pt>
                      <c:pt idx="62">
                        <c:v>7.9976805632292671E-3</c:v>
                      </c:pt>
                      <c:pt idx="63">
                        <c:v>7.8688769783018964E-3</c:v>
                      </c:pt>
                      <c:pt idx="64">
                        <c:v>7.9591453050481386E-3</c:v>
                      </c:pt>
                      <c:pt idx="65">
                        <c:v>7.8168832141672466E-3</c:v>
                      </c:pt>
                      <c:pt idx="66">
                        <c:v>7.6101175998002342E-3</c:v>
                      </c:pt>
                      <c:pt idx="67">
                        <c:v>7.9040376994752252E-3</c:v>
                      </c:pt>
                      <c:pt idx="68">
                        <c:v>7.6589185457153468E-3</c:v>
                      </c:pt>
                      <c:pt idx="69">
                        <c:v>7.3163099022634818E-3</c:v>
                      </c:pt>
                      <c:pt idx="70">
                        <c:v>7.576474466792645E-3</c:v>
                      </c:pt>
                      <c:pt idx="71">
                        <c:v>7.6462028347719481E-3</c:v>
                      </c:pt>
                      <c:pt idx="72">
                        <c:v>6.9413728433540857E-3</c:v>
                      </c:pt>
                      <c:pt idx="73">
                        <c:v>7.1151155948711419E-3</c:v>
                      </c:pt>
                      <c:pt idx="74">
                        <c:v>7.0257735394085585E-3</c:v>
                      </c:pt>
                      <c:pt idx="75">
                        <c:v>6.5509809046520717E-3</c:v>
                      </c:pt>
                      <c:pt idx="76">
                        <c:v>6.051167291641491E-3</c:v>
                      </c:pt>
                      <c:pt idx="77">
                        <c:v>6.0851146063887586E-3</c:v>
                      </c:pt>
                      <c:pt idx="78">
                        <c:v>5.9033861739049062E-3</c:v>
                      </c:pt>
                      <c:pt idx="79">
                        <c:v>6.3781096252432138E-3</c:v>
                      </c:pt>
                      <c:pt idx="80">
                        <c:v>6.878343219740935E-3</c:v>
                      </c:pt>
                      <c:pt idx="81">
                        <c:v>6.6715641952983917E-3</c:v>
                      </c:pt>
                      <c:pt idx="82">
                        <c:v>7.0045483688022745E-3</c:v>
                      </c:pt>
                      <c:pt idx="83">
                        <c:v>7.4173267232700959E-3</c:v>
                      </c:pt>
                      <c:pt idx="84">
                        <c:v>7.9865712048089177E-3</c:v>
                      </c:pt>
                      <c:pt idx="85">
                        <c:v>8.3854302303001498E-3</c:v>
                      </c:pt>
                      <c:pt idx="86">
                        <c:v>8.7395397489539936E-3</c:v>
                      </c:pt>
                      <c:pt idx="87">
                        <c:v>8.5395509576318435E-3</c:v>
                      </c:pt>
                      <c:pt idx="88">
                        <c:v>8.4396475142685095E-3</c:v>
                      </c:pt>
                      <c:pt idx="89">
                        <c:v>8.3939330978599815E-3</c:v>
                      </c:pt>
                      <c:pt idx="90">
                        <c:v>8.3546469627431216E-3</c:v>
                      </c:pt>
                      <c:pt idx="91">
                        <c:v>8.1163198618649894E-3</c:v>
                      </c:pt>
                      <c:pt idx="92">
                        <c:v>8.0872606774668628E-3</c:v>
                      </c:pt>
                      <c:pt idx="93">
                        <c:v>7.7213989575317466E-3</c:v>
                      </c:pt>
                      <c:pt idx="94">
                        <c:v>7.2195154311660084E-3</c:v>
                      </c:pt>
                      <c:pt idx="95">
                        <c:v>7.3003215776141113E-3</c:v>
                      </c:pt>
                      <c:pt idx="96">
                        <c:v>7.2425808251540998E-3</c:v>
                      </c:pt>
                      <c:pt idx="97">
                        <c:v>6.8819000581057466E-3</c:v>
                      </c:pt>
                      <c:pt idx="98">
                        <c:v>6.120953153265548E-3</c:v>
                      </c:pt>
                      <c:pt idx="99">
                        <c:v>5.6891557013716825E-3</c:v>
                      </c:pt>
                      <c:pt idx="100">
                        <c:v>5.2911154313667833E-3</c:v>
                      </c:pt>
                      <c:pt idx="101">
                        <c:v>5.6431984803062994E-3</c:v>
                      </c:pt>
                      <c:pt idx="102">
                        <c:v>5.5585059302531315E-3</c:v>
                      </c:pt>
                      <c:pt idx="103">
                        <c:v>5.6525062097955549E-3</c:v>
                      </c:pt>
                      <c:pt idx="104">
                        <c:v>6.0558388631817301E-3</c:v>
                      </c:pt>
                      <c:pt idx="105">
                        <c:v>6.2248396368386636E-3</c:v>
                      </c:pt>
                      <c:pt idx="106">
                        <c:v>6.9211054156452087E-3</c:v>
                      </c:pt>
                      <c:pt idx="107">
                        <c:v>7.0343615672368272E-3</c:v>
                      </c:pt>
                      <c:pt idx="108">
                        <c:v>7.3522629702257591E-3</c:v>
                      </c:pt>
                      <c:pt idx="109">
                        <c:v>7.4045092189563289E-3</c:v>
                      </c:pt>
                      <c:pt idx="110">
                        <c:v>7.6342245477220433E-3</c:v>
                      </c:pt>
                      <c:pt idx="111">
                        <c:v>7.5452245864989758E-3</c:v>
                      </c:pt>
                      <c:pt idx="112">
                        <c:v>7.4407309973381431E-3</c:v>
                      </c:pt>
                      <c:pt idx="113">
                        <c:v>7.4795400393659946E-3</c:v>
                      </c:pt>
                      <c:pt idx="114">
                        <c:v>7.4484299624137948E-3</c:v>
                      </c:pt>
                      <c:pt idx="115">
                        <c:v>7.606288857094249E-3</c:v>
                      </c:pt>
                      <c:pt idx="116">
                        <c:v>7.7056996963339106E-3</c:v>
                      </c:pt>
                      <c:pt idx="117">
                        <c:v>7.5972104818258345E-3</c:v>
                      </c:pt>
                      <c:pt idx="118">
                        <c:v>7.3348474532613358E-3</c:v>
                      </c:pt>
                      <c:pt idx="119">
                        <c:v>7.1871980850480533E-3</c:v>
                      </c:pt>
                      <c:pt idx="120">
                        <c:v>6.5008660385518198E-3</c:v>
                      </c:pt>
                      <c:pt idx="121">
                        <c:v>6.8913103871374422E-3</c:v>
                      </c:pt>
                      <c:pt idx="122">
                        <c:v>6.8132090688481448E-3</c:v>
                      </c:pt>
                      <c:pt idx="123">
                        <c:v>6.6703360349956902E-3</c:v>
                      </c:pt>
                      <c:pt idx="124">
                        <c:v>6.4667783063144654E-3</c:v>
                      </c:pt>
                      <c:pt idx="125">
                        <c:v>6.5571009711504853E-3</c:v>
                      </c:pt>
                      <c:pt idx="126">
                        <c:v>6.5745989144150481E-3</c:v>
                      </c:pt>
                      <c:pt idx="127">
                        <c:v>6.6346350073574903E-3</c:v>
                      </c:pt>
                      <c:pt idx="128">
                        <c:v>7.0888717551865783E-3</c:v>
                      </c:pt>
                      <c:pt idx="129">
                        <c:v>6.663408508786316E-3</c:v>
                      </c:pt>
                      <c:pt idx="130">
                        <c:v>6.8157156021076554E-3</c:v>
                      </c:pt>
                      <c:pt idx="131">
                        <c:v>6.7858908269190074E-3</c:v>
                      </c:pt>
                      <c:pt idx="132">
                        <c:v>6.7452106470729089E-3</c:v>
                      </c:pt>
                      <c:pt idx="133">
                        <c:v>6.9904503051679608E-3</c:v>
                      </c:pt>
                      <c:pt idx="134">
                        <c:v>7.4712443099382306E-3</c:v>
                      </c:pt>
                      <c:pt idx="135">
                        <c:v>6.9830110477699416E-3</c:v>
                      </c:pt>
                      <c:pt idx="136">
                        <c:v>7.475091295309327E-3</c:v>
                      </c:pt>
                      <c:pt idx="137">
                        <c:v>7.7282668222509324E-3</c:v>
                      </c:pt>
                      <c:pt idx="138">
                        <c:v>8.0578214105247962E-3</c:v>
                      </c:pt>
                      <c:pt idx="139">
                        <c:v>8.7499863013198193E-3</c:v>
                      </c:pt>
                      <c:pt idx="140">
                        <c:v>9.133974454967473E-3</c:v>
                      </c:pt>
                      <c:pt idx="141">
                        <c:v>9.5515203660156527E-3</c:v>
                      </c:pt>
                      <c:pt idx="142">
                        <c:v>9.1006154373029519E-3</c:v>
                      </c:pt>
                      <c:pt idx="143">
                        <c:v>9.5309265665938104E-3</c:v>
                      </c:pt>
                      <c:pt idx="144">
                        <c:v>9.9139306683417826E-3</c:v>
                      </c:pt>
                      <c:pt idx="145">
                        <c:v>1.0133821634254846E-2</c:v>
                      </c:pt>
                      <c:pt idx="146">
                        <c:v>1.0290563070605885E-2</c:v>
                      </c:pt>
                      <c:pt idx="147">
                        <c:v>9.9393667515628673E-3</c:v>
                      </c:pt>
                      <c:pt idx="148">
                        <c:v>9.6195932376938447E-3</c:v>
                      </c:pt>
                      <c:pt idx="149">
                        <c:v>1.0331438983124374E-2</c:v>
                      </c:pt>
                      <c:pt idx="150">
                        <c:v>1.0168704927721192E-2</c:v>
                      </c:pt>
                      <c:pt idx="151">
                        <c:v>9.9997105518329146E-3</c:v>
                      </c:pt>
                      <c:pt idx="152">
                        <c:v>9.764842258582998E-3</c:v>
                      </c:pt>
                      <c:pt idx="153">
                        <c:v>9.5410559068266933E-3</c:v>
                      </c:pt>
                      <c:pt idx="154">
                        <c:v>9.3869855634561294E-3</c:v>
                      </c:pt>
                      <c:pt idx="155">
                        <c:v>8.9005503113537242E-3</c:v>
                      </c:pt>
                      <c:pt idx="156">
                        <c:v>8.787043047580774E-3</c:v>
                      </c:pt>
                      <c:pt idx="157">
                        <c:v>8.3566207697673214E-3</c:v>
                      </c:pt>
                      <c:pt idx="158">
                        <c:v>8.1275453290999989E-3</c:v>
                      </c:pt>
                      <c:pt idx="159">
                        <c:v>8.2187255807345105E-3</c:v>
                      </c:pt>
                      <c:pt idx="160">
                        <c:v>8.0161871774934446E-3</c:v>
                      </c:pt>
                      <c:pt idx="161">
                        <c:v>8.1629820659397112E-3</c:v>
                      </c:pt>
                      <c:pt idx="162">
                        <c:v>8.1781056925029211E-3</c:v>
                      </c:pt>
                      <c:pt idx="163">
                        <c:v>7.7936163619460562E-3</c:v>
                      </c:pt>
                      <c:pt idx="164">
                        <c:v>7.1441908655438934E-3</c:v>
                      </c:pt>
                      <c:pt idx="165">
                        <c:v>6.8657817109144493E-3</c:v>
                      </c:pt>
                      <c:pt idx="166">
                        <c:v>6.8851605458594345E-3</c:v>
                      </c:pt>
                      <c:pt idx="167">
                        <c:v>7.2362405545352681E-3</c:v>
                      </c:pt>
                      <c:pt idx="168">
                        <c:v>7.86180202136047E-3</c:v>
                      </c:pt>
                      <c:pt idx="169">
                        <c:v>8.0725124631248618E-3</c:v>
                      </c:pt>
                      <c:pt idx="170">
                        <c:v>9.0221575964005186E-3</c:v>
                      </c:pt>
                      <c:pt idx="171">
                        <c:v>9.3712281660631846E-3</c:v>
                      </c:pt>
                      <c:pt idx="172">
                        <c:v>9.4026286699472363E-3</c:v>
                      </c:pt>
                      <c:pt idx="173">
                        <c:v>9.3651194687071546E-3</c:v>
                      </c:pt>
                      <c:pt idx="174">
                        <c:v>9.587108208171843E-3</c:v>
                      </c:pt>
                      <c:pt idx="175">
                        <c:v>9.5954946272135029E-3</c:v>
                      </c:pt>
                      <c:pt idx="176">
                        <c:v>9.8966777776659E-3</c:v>
                      </c:pt>
                      <c:pt idx="177">
                        <c:v>9.5679669884228147E-3</c:v>
                      </c:pt>
                      <c:pt idx="178">
                        <c:v>9.5635031422532119E-3</c:v>
                      </c:pt>
                      <c:pt idx="179">
                        <c:v>1.0166065033255666E-2</c:v>
                      </c:pt>
                      <c:pt idx="180">
                        <c:v>1.0364914582323265E-2</c:v>
                      </c:pt>
                      <c:pt idx="181">
                        <c:v>9.8459314624171762E-3</c:v>
                      </c:pt>
                      <c:pt idx="182">
                        <c:v>9.2469247973162184E-3</c:v>
                      </c:pt>
                      <c:pt idx="183">
                        <c:v>8.9771784854616836E-3</c:v>
                      </c:pt>
                      <c:pt idx="184">
                        <c:v>8.1222155496278453E-3</c:v>
                      </c:pt>
                      <c:pt idx="185">
                        <c:v>8.4713337926548473E-3</c:v>
                      </c:pt>
                      <c:pt idx="186">
                        <c:v>8.4517374517374694E-3</c:v>
                      </c:pt>
                      <c:pt idx="187">
                        <c:v>8.1540743769195189E-3</c:v>
                      </c:pt>
                      <c:pt idx="188">
                        <c:v>8.3132904831018199E-3</c:v>
                      </c:pt>
                      <c:pt idx="189">
                        <c:v>8.5028057799901666E-3</c:v>
                      </c:pt>
                      <c:pt idx="190">
                        <c:v>7.9882777525242116E-3</c:v>
                      </c:pt>
                      <c:pt idx="191">
                        <c:v>7.9722137162950204E-3</c:v>
                      </c:pt>
                      <c:pt idx="192">
                        <c:v>7.9995401099192294E-3</c:v>
                      </c:pt>
                      <c:pt idx="193">
                        <c:v>8.0226810338849073E-3</c:v>
                      </c:pt>
                      <c:pt idx="194">
                        <c:v>7.4290085094177215E-3</c:v>
                      </c:pt>
                      <c:pt idx="195">
                        <c:v>7.1488608624343062E-3</c:v>
                      </c:pt>
                      <c:pt idx="196">
                        <c:v>7.296885805582189E-3</c:v>
                      </c:pt>
                      <c:pt idx="197">
                        <c:v>7.8757664644519432E-3</c:v>
                      </c:pt>
                      <c:pt idx="198">
                        <c:v>8.1596973254553957E-3</c:v>
                      </c:pt>
                      <c:pt idx="199">
                        <c:v>7.9488112374835763E-3</c:v>
                      </c:pt>
                      <c:pt idx="200">
                        <c:v>7.9031617481998169E-3</c:v>
                      </c:pt>
                      <c:pt idx="201">
                        <c:v>8.1694809903656868E-3</c:v>
                      </c:pt>
                      <c:pt idx="202">
                        <c:v>7.6867648543371535E-3</c:v>
                      </c:pt>
                      <c:pt idx="203">
                        <c:v>7.8817299329265126E-3</c:v>
                      </c:pt>
                      <c:pt idx="204">
                        <c:v>8.360597040074141E-3</c:v>
                      </c:pt>
                      <c:pt idx="205">
                        <c:v>8.7355828186970515E-3</c:v>
                      </c:pt>
                      <c:pt idx="206">
                        <c:v>8.958701395810854E-3</c:v>
                      </c:pt>
                      <c:pt idx="207">
                        <c:v>8.5586182524958285E-3</c:v>
                      </c:pt>
                      <c:pt idx="208">
                        <c:v>8.6863383647643282E-3</c:v>
                      </c:pt>
                      <c:pt idx="209">
                        <c:v>8.7749453008316731E-3</c:v>
                      </c:pt>
                      <c:pt idx="210">
                        <c:v>8.5648826032282219E-3</c:v>
                      </c:pt>
                      <c:pt idx="211">
                        <c:v>8.1309820280249419E-3</c:v>
                      </c:pt>
                      <c:pt idx="212">
                        <c:v>7.9742771904258002E-3</c:v>
                      </c:pt>
                      <c:pt idx="213">
                        <c:v>7.7838211373178392E-3</c:v>
                      </c:pt>
                      <c:pt idx="214">
                        <c:v>8.1790738618433226E-3</c:v>
                      </c:pt>
                      <c:pt idx="215">
                        <c:v>8.7284617413881868E-3</c:v>
                      </c:pt>
                      <c:pt idx="216">
                        <c:v>8.962862271116338E-3</c:v>
                      </c:pt>
                      <c:pt idx="217">
                        <c:v>8.8591362421518577E-3</c:v>
                      </c:pt>
                      <c:pt idx="218">
                        <c:v>8.7549696382301454E-3</c:v>
                      </c:pt>
                      <c:pt idx="219">
                        <c:v>8.9746315192744033E-3</c:v>
                      </c:pt>
                      <c:pt idx="220">
                        <c:v>9.0595232271275718E-3</c:v>
                      </c:pt>
                      <c:pt idx="221">
                        <c:v>8.9276195460593604E-3</c:v>
                      </c:pt>
                      <c:pt idx="222">
                        <c:v>9.0892060450461446E-3</c:v>
                      </c:pt>
                      <c:pt idx="223">
                        <c:v>9.6155053336551208E-3</c:v>
                      </c:pt>
                      <c:pt idx="224">
                        <c:v>1.0126206860061347E-2</c:v>
                      </c:pt>
                      <c:pt idx="225">
                        <c:v>1.0378796076196196E-2</c:v>
                      </c:pt>
                      <c:pt idx="226">
                        <c:v>1.2869221208885496E-2</c:v>
                      </c:pt>
                      <c:pt idx="227">
                        <c:v>1.2603913513261704E-2</c:v>
                      </c:pt>
                      <c:pt idx="228">
                        <c:v>1.1951939866855858E-2</c:v>
                      </c:pt>
                      <c:pt idx="229">
                        <c:v>1.1078168660495994E-2</c:v>
                      </c:pt>
                      <c:pt idx="230">
                        <c:v>1.1002011726192192E-2</c:v>
                      </c:pt>
                      <c:pt idx="231">
                        <c:v>1.0634008839804565E-2</c:v>
                      </c:pt>
                      <c:pt idx="232">
                        <c:v>1.0581319620639606E-2</c:v>
                      </c:pt>
                      <c:pt idx="233">
                        <c:v>1.0036295420252044E-2</c:v>
                      </c:pt>
                      <c:pt idx="234">
                        <c:v>1.0070526332256647E-2</c:v>
                      </c:pt>
                      <c:pt idx="235">
                        <c:v>1.0107413933315268E-2</c:v>
                      </c:pt>
                      <c:pt idx="236">
                        <c:v>1.0093274703131996E-2</c:v>
                      </c:pt>
                      <c:pt idx="237">
                        <c:v>9.7430607332659337E-3</c:v>
                      </c:pt>
                      <c:pt idx="238">
                        <c:v>9.3257039438545842E-3</c:v>
                      </c:pt>
                      <c:pt idx="239">
                        <c:v>8.8188896411645189E-3</c:v>
                      </c:pt>
                      <c:pt idx="240">
                        <c:v>6.518109707841553E-3</c:v>
                      </c:pt>
                      <c:pt idx="241">
                        <c:v>6.3238054083650363E-3</c:v>
                      </c:pt>
                      <c:pt idx="242">
                        <c:v>6.2876093931294227E-3</c:v>
                      </c:pt>
                      <c:pt idx="243">
                        <c:v>6.4625354372719124E-3</c:v>
                      </c:pt>
                      <c:pt idx="244">
                        <c:v>6.6536322517575415E-3</c:v>
                      </c:pt>
                      <c:pt idx="245">
                        <c:v>6.943963219616202E-3</c:v>
                      </c:pt>
                      <c:pt idx="246">
                        <c:v>6.7775445681341135E-3</c:v>
                      </c:pt>
                      <c:pt idx="247">
                        <c:v>7.2994965519312116E-3</c:v>
                      </c:pt>
                      <c:pt idx="248">
                        <c:v>7.1941334630580434E-3</c:v>
                      </c:pt>
                      <c:pt idx="249">
                        <c:v>7.5706363876419406E-3</c:v>
                      </c:pt>
                      <c:pt idx="250">
                        <c:v>7.5796941159532259E-3</c:v>
                      </c:pt>
                      <c:pt idx="251">
                        <c:v>7.7891643996346738E-3</c:v>
                      </c:pt>
                      <c:pt idx="252">
                        <c:v>7.71472412414736E-3</c:v>
                      </c:pt>
                      <c:pt idx="253">
                        <c:v>7.9191707310795802E-3</c:v>
                      </c:pt>
                      <c:pt idx="254">
                        <c:v>8.2351621227420846E-3</c:v>
                      </c:pt>
                      <c:pt idx="255">
                        <c:v>8.5240676338390817E-3</c:v>
                      </c:pt>
                      <c:pt idx="256">
                        <c:v>8.691586970869537E-3</c:v>
                      </c:pt>
                      <c:pt idx="257">
                        <c:v>9.9102966762320225E-3</c:v>
                      </c:pt>
                      <c:pt idx="258">
                        <c:v>1.1364319702991016E-2</c:v>
                      </c:pt>
                      <c:pt idx="259">
                        <c:v>1.2101998575326277E-2</c:v>
                      </c:pt>
                      <c:pt idx="260">
                        <c:v>1.4657712137070216E-2</c:v>
                      </c:pt>
                      <c:pt idx="261">
                        <c:v>1.4561787905346206E-2</c:v>
                      </c:pt>
                      <c:pt idx="262">
                        <c:v>1.5202633762770906E-2</c:v>
                      </c:pt>
                      <c:pt idx="263">
                        <c:v>1.5871983548882626E-2</c:v>
                      </c:pt>
                      <c:pt idx="264">
                        <c:v>1.560102128121903E-2</c:v>
                      </c:pt>
                      <c:pt idx="265">
                        <c:v>1.5554248949082911E-2</c:v>
                      </c:pt>
                      <c:pt idx="266">
                        <c:v>1.6034162095018421E-2</c:v>
                      </c:pt>
                      <c:pt idx="267">
                        <c:v>1.6580091891046554E-2</c:v>
                      </c:pt>
                      <c:pt idx="268">
                        <c:v>1.7288170282439612E-2</c:v>
                      </c:pt>
                      <c:pt idx="269">
                        <c:v>1.7476772313697462E-2</c:v>
                      </c:pt>
                      <c:pt idx="270">
                        <c:v>1.7444163232749242E-2</c:v>
                      </c:pt>
                      <c:pt idx="271">
                        <c:v>1.621556307394878E-2</c:v>
                      </c:pt>
                      <c:pt idx="272">
                        <c:v>1.590149811947136E-2</c:v>
                      </c:pt>
                      <c:pt idx="273">
                        <c:v>1.5468467491772843E-2</c:v>
                      </c:pt>
                      <c:pt idx="274">
                        <c:v>1.3946751228177307E-2</c:v>
                      </c:pt>
                      <c:pt idx="275">
                        <c:v>1.4210633720367381E-2</c:v>
                      </c:pt>
                      <c:pt idx="276">
                        <c:v>1.3330777625816782E-2</c:v>
                      </c:pt>
                      <c:pt idx="277">
                        <c:v>1.24146522835041E-2</c:v>
                      </c:pt>
                      <c:pt idx="278">
                        <c:v>1.2035978775071668E-2</c:v>
                      </c:pt>
                      <c:pt idx="279">
                        <c:v>1.1675669226058755E-2</c:v>
                      </c:pt>
                      <c:pt idx="280">
                        <c:v>1.1306097563484706E-2</c:v>
                      </c:pt>
                      <c:pt idx="281">
                        <c:v>1.0457939938147164E-2</c:v>
                      </c:pt>
                      <c:pt idx="282">
                        <c:v>9.9716853800377453E-3</c:v>
                      </c:pt>
                      <c:pt idx="283">
                        <c:v>9.6759928542353123E-3</c:v>
                      </c:pt>
                      <c:pt idx="284">
                        <c:v>9.7144207399405616E-3</c:v>
                      </c:pt>
                      <c:pt idx="285">
                        <c:v>9.5834168713770252E-3</c:v>
                      </c:pt>
                      <c:pt idx="286">
                        <c:v>8.5701032280225894E-3</c:v>
                      </c:pt>
                      <c:pt idx="287">
                        <c:v>8.4272299043108723E-3</c:v>
                      </c:pt>
                      <c:pt idx="288">
                        <c:v>7.6415382164658902E-3</c:v>
                      </c:pt>
                      <c:pt idx="289">
                        <c:v>6.7760686064731041E-3</c:v>
                      </c:pt>
                      <c:pt idx="290">
                        <c:v>6.8090958323952103E-3</c:v>
                      </c:pt>
                      <c:pt idx="291">
                        <c:v>7.177172854096265E-3</c:v>
                      </c:pt>
                      <c:pt idx="292">
                        <c:v>7.251389952392032E-3</c:v>
                      </c:pt>
                      <c:pt idx="293">
                        <c:v>7.2362927915390922E-3</c:v>
                      </c:pt>
                      <c:pt idx="294">
                        <c:v>7.2309073064645282E-3</c:v>
                      </c:pt>
                      <c:pt idx="295">
                        <c:v>7.2328199198799263E-3</c:v>
                      </c:pt>
                      <c:pt idx="296">
                        <c:v>7.1198166390559568E-3</c:v>
                      </c:pt>
                      <c:pt idx="297">
                        <c:v>7.2025630365394749E-3</c:v>
                      </c:pt>
                      <c:pt idx="298">
                        <c:v>7.2218181769700572E-3</c:v>
                      </c:pt>
                      <c:pt idx="299">
                        <c:v>7.4011205781918414E-3</c:v>
                      </c:pt>
                      <c:pt idx="300">
                        <c:v>7.6566555308807422E-3</c:v>
                      </c:pt>
                      <c:pt idx="301">
                        <c:v>7.5862939282559678E-3</c:v>
                      </c:pt>
                      <c:pt idx="302">
                        <c:v>8.2044033776621506E-3</c:v>
                      </c:pt>
                      <c:pt idx="303">
                        <c:v>8.3112542154811665E-3</c:v>
                      </c:pt>
                      <c:pt idx="304">
                        <c:v>8.5861602165950325E-3</c:v>
                      </c:pt>
                      <c:pt idx="305">
                        <c:v>8.4983120271572409E-3</c:v>
                      </c:pt>
                      <c:pt idx="306">
                        <c:v>8.8482730815751011E-3</c:v>
                      </c:pt>
                      <c:pt idx="307">
                        <c:v>8.8283342160424688E-3</c:v>
                      </c:pt>
                      <c:pt idx="308">
                        <c:v>9.2768917543264873E-3</c:v>
                      </c:pt>
                      <c:pt idx="309">
                        <c:v>9.6760082023240566E-3</c:v>
                      </c:pt>
                      <c:pt idx="310">
                        <c:v>9.8125023322715756E-3</c:v>
                      </c:pt>
                      <c:pt idx="311">
                        <c:v>9.7842156902276118E-3</c:v>
                      </c:pt>
                      <c:pt idx="312">
                        <c:v>9.9705778541591822E-3</c:v>
                      </c:pt>
                      <c:pt idx="313">
                        <c:v>1.0256550609344939E-2</c:v>
                      </c:pt>
                      <c:pt idx="314">
                        <c:v>1.0463125806073463E-2</c:v>
                      </c:pt>
                      <c:pt idx="315">
                        <c:v>1.0445221445221496E-2</c:v>
                      </c:pt>
                      <c:pt idx="316">
                        <c:v>1.0329395916694014E-2</c:v>
                      </c:pt>
                      <c:pt idx="317">
                        <c:v>1.0330781807472404E-2</c:v>
                      </c:pt>
                      <c:pt idx="318">
                        <c:v>1.0456904419515562E-2</c:v>
                      </c:pt>
                      <c:pt idx="319">
                        <c:v>1.0456965705095153E-2</c:v>
                      </c:pt>
                      <c:pt idx="320">
                        <c:v>1.0227963738400203E-2</c:v>
                      </c:pt>
                      <c:pt idx="321">
                        <c:v>1.0331629691785736E-2</c:v>
                      </c:pt>
                      <c:pt idx="322">
                        <c:v>9.8424767135031795E-3</c:v>
                      </c:pt>
                      <c:pt idx="323">
                        <c:v>9.3050742334125133E-3</c:v>
                      </c:pt>
                      <c:pt idx="324">
                        <c:v>8.9540192945142295E-3</c:v>
                      </c:pt>
                      <c:pt idx="325">
                        <c:v>9.0137731644544927E-3</c:v>
                      </c:pt>
                      <c:pt idx="326">
                        <c:v>8.5311614365865332E-3</c:v>
                      </c:pt>
                      <c:pt idx="327">
                        <c:v>8.4144317578332527E-3</c:v>
                      </c:pt>
                      <c:pt idx="328">
                        <c:v>7.980870153603532E-3</c:v>
                      </c:pt>
                      <c:pt idx="329">
                        <c:v>8.0266036672636942E-3</c:v>
                      </c:pt>
                      <c:pt idx="330">
                        <c:v>8.0278550159864834E-3</c:v>
                      </c:pt>
                      <c:pt idx="331">
                        <c:v>8.0492458737142433E-3</c:v>
                      </c:pt>
                      <c:pt idx="332">
                        <c:v>7.7830488443543424E-3</c:v>
                      </c:pt>
                      <c:pt idx="333">
                        <c:v>7.9420133596801081E-3</c:v>
                      </c:pt>
                      <c:pt idx="334">
                        <c:v>8.3660546770302942E-3</c:v>
                      </c:pt>
                      <c:pt idx="335">
                        <c:v>8.6191373174250366E-3</c:v>
                      </c:pt>
                      <c:pt idx="336">
                        <c:v>8.8017625557057881E-3</c:v>
                      </c:pt>
                      <c:pt idx="337">
                        <c:v>9.2535060055022669E-3</c:v>
                      </c:pt>
                      <c:pt idx="338">
                        <c:v>9.4024078589359013E-3</c:v>
                      </c:pt>
                      <c:pt idx="339">
                        <c:v>9.0809635998043044E-3</c:v>
                      </c:pt>
                      <c:pt idx="340">
                        <c:v>9.5218120805369271E-3</c:v>
                      </c:pt>
                      <c:pt idx="341">
                        <c:v>9.464463257614554E-3</c:v>
                      </c:pt>
                      <c:pt idx="342">
                        <c:v>9.546095447176146E-3</c:v>
                      </c:pt>
                      <c:pt idx="343">
                        <c:v>9.2390374394415858E-3</c:v>
                      </c:pt>
                      <c:pt idx="344">
                        <c:v>9.1596523865898321E-3</c:v>
                      </c:pt>
                      <c:pt idx="345">
                        <c:v>8.946674252611973E-3</c:v>
                      </c:pt>
                      <c:pt idx="346">
                        <c:v>9.0205709463335258E-3</c:v>
                      </c:pt>
                      <c:pt idx="347">
                        <c:v>8.6699808885237709E-3</c:v>
                      </c:pt>
                      <c:pt idx="348">
                        <c:v>8.5732506052447408E-3</c:v>
                      </c:pt>
                      <c:pt idx="349">
                        <c:v>8.2993518799247597E-3</c:v>
                      </c:pt>
                      <c:pt idx="350">
                        <c:v>8.1753160887719223E-3</c:v>
                      </c:pt>
                      <c:pt idx="351">
                        <c:v>8.1185032532337803E-3</c:v>
                      </c:pt>
                      <c:pt idx="352">
                        <c:v>7.7202525622725275E-3</c:v>
                      </c:pt>
                      <c:pt idx="353">
                        <c:v>7.6309758533275127E-3</c:v>
                      </c:pt>
                      <c:pt idx="354">
                        <c:v>7.3550421487063094E-3</c:v>
                      </c:pt>
                      <c:pt idx="355">
                        <c:v>7.7021773878720766E-3</c:v>
                      </c:pt>
                      <c:pt idx="356">
                        <c:v>7.3934687714637543E-3</c:v>
                      </c:pt>
                      <c:pt idx="357">
                        <c:v>7.6418484428193026E-3</c:v>
                      </c:pt>
                      <c:pt idx="358">
                        <c:v>7.1774103953507083E-3</c:v>
                      </c:pt>
                      <c:pt idx="359">
                        <c:v>7.434769851134582E-3</c:v>
                      </c:pt>
                      <c:pt idx="360">
                        <c:v>7.689974981678495E-3</c:v>
                      </c:pt>
                      <c:pt idx="361">
                        <c:v>7.3845039563528352E-3</c:v>
                      </c:pt>
                      <c:pt idx="362">
                        <c:v>7.0649134809733002E-3</c:v>
                      </c:pt>
                      <c:pt idx="363">
                        <c:v>7.1289505017328517E-3</c:v>
                      </c:pt>
                      <c:pt idx="364">
                        <c:v>6.7813035807469529E-3</c:v>
                      </c:pt>
                      <c:pt idx="365">
                        <c:v>6.5326147903557253E-3</c:v>
                      </c:pt>
                      <c:pt idx="366">
                        <c:v>6.7817578939435783E-3</c:v>
                      </c:pt>
                      <c:pt idx="367">
                        <c:v>7.0568212804769121E-3</c:v>
                      </c:pt>
                      <c:pt idx="368">
                        <c:v>7.2414319364818057E-3</c:v>
                      </c:pt>
                      <c:pt idx="369">
                        <c:v>6.8891990022259498E-3</c:v>
                      </c:pt>
                      <c:pt idx="370">
                        <c:v>7.0694067477628433E-3</c:v>
                      </c:pt>
                      <c:pt idx="371">
                        <c:v>6.7271088607220118E-3</c:v>
                      </c:pt>
                      <c:pt idx="372">
                        <c:v>6.7489989809930958E-3</c:v>
                      </c:pt>
                      <c:pt idx="373">
                        <c:v>6.5500863557858471E-3</c:v>
                      </c:pt>
                      <c:pt idx="374">
                        <c:v>6.632363177532857E-3</c:v>
                      </c:pt>
                      <c:pt idx="375">
                        <c:v>6.5378294479274479E-3</c:v>
                      </c:pt>
                      <c:pt idx="376">
                        <c:v>6.5387324778319643E-3</c:v>
                      </c:pt>
                      <c:pt idx="377">
                        <c:v>6.5303944881409844E-3</c:v>
                      </c:pt>
                      <c:pt idx="378">
                        <c:v>7.0123104327562552E-3</c:v>
                      </c:pt>
                      <c:pt idx="379">
                        <c:v>7.5784413032342823E-3</c:v>
                      </c:pt>
                      <c:pt idx="380">
                        <c:v>7.7463357486395237E-3</c:v>
                      </c:pt>
                      <c:pt idx="381">
                        <c:v>8.0769342514309082E-3</c:v>
                      </c:pt>
                      <c:pt idx="382">
                        <c:v>8.368286242522581E-3</c:v>
                      </c:pt>
                      <c:pt idx="383">
                        <c:v>8.6103896103896065E-3</c:v>
                      </c:pt>
                      <c:pt idx="384">
                        <c:v>8.907009295127704E-3</c:v>
                      </c:pt>
                      <c:pt idx="385">
                        <c:v>9.8681533707080105E-3</c:v>
                      </c:pt>
                      <c:pt idx="386">
                        <c:v>1.0416469677542993E-2</c:v>
                      </c:pt>
                      <c:pt idx="387">
                        <c:v>1.075767472240366E-2</c:v>
                      </c:pt>
                      <c:pt idx="388">
                        <c:v>1.0838360594564344E-2</c:v>
                      </c:pt>
                      <c:pt idx="389">
                        <c:v>1.1454676487320356E-2</c:v>
                      </c:pt>
                      <c:pt idx="390">
                        <c:v>1.186484841580686E-2</c:v>
                      </c:pt>
                      <c:pt idx="391">
                        <c:v>1.3847916178311263E-2</c:v>
                      </c:pt>
                      <c:pt idx="392">
                        <c:v>1.4644950557071896E-2</c:v>
                      </c:pt>
                      <c:pt idx="393">
                        <c:v>1.5176316923794153E-2</c:v>
                      </c:pt>
                      <c:pt idx="394">
                        <c:v>1.5261265214116996E-2</c:v>
                      </c:pt>
                      <c:pt idx="395">
                        <c:v>1.5355514129614454E-2</c:v>
                      </c:pt>
                      <c:pt idx="396">
                        <c:v>1.584430249064395E-2</c:v>
                      </c:pt>
                      <c:pt idx="397">
                        <c:v>1.6676359501810064E-2</c:v>
                      </c:pt>
                      <c:pt idx="398">
                        <c:v>1.6758509965457399E-2</c:v>
                      </c:pt>
                      <c:pt idx="399">
                        <c:v>1.7947823660714273E-2</c:v>
                      </c:pt>
                      <c:pt idx="400">
                        <c:v>1.9687195386115013E-2</c:v>
                      </c:pt>
                      <c:pt idx="401">
                        <c:v>2.0664707935364641E-2</c:v>
                      </c:pt>
                      <c:pt idx="402">
                        <c:v>2.0284368204714302E-2</c:v>
                      </c:pt>
                      <c:pt idx="403">
                        <c:v>2.0641556568917974E-2</c:v>
                      </c:pt>
                      <c:pt idx="404">
                        <c:v>2.2158162640591939E-2</c:v>
                      </c:pt>
                      <c:pt idx="405">
                        <c:v>2.1051052068559929E-2</c:v>
                      </c:pt>
                      <c:pt idx="406">
                        <c:v>2.0102008262152277E-2</c:v>
                      </c:pt>
                      <c:pt idx="407">
                        <c:v>1.9284130533721053E-2</c:v>
                      </c:pt>
                      <c:pt idx="408">
                        <c:v>1.9853668314847018E-2</c:v>
                      </c:pt>
                      <c:pt idx="409">
                        <c:v>2.0905830649953733E-2</c:v>
                      </c:pt>
                      <c:pt idx="410">
                        <c:v>2.0709137090684452E-2</c:v>
                      </c:pt>
                      <c:pt idx="411">
                        <c:v>2.0554344769403862E-2</c:v>
                      </c:pt>
                      <c:pt idx="412">
                        <c:v>2.0212284670262797E-2</c:v>
                      </c:pt>
                      <c:pt idx="413">
                        <c:v>1.9436460974922555E-2</c:v>
                      </c:pt>
                      <c:pt idx="414">
                        <c:v>1.8120459031391846E-2</c:v>
                      </c:pt>
                      <c:pt idx="415">
                        <c:v>1.8502157422844293E-2</c:v>
                      </c:pt>
                      <c:pt idx="416">
                        <c:v>1.8095483975126274E-2</c:v>
                      </c:pt>
                      <c:pt idx="417">
                        <c:v>1.9082922238496947E-2</c:v>
                      </c:pt>
                      <c:pt idx="418">
                        <c:v>1.7269524726314177E-2</c:v>
                      </c:pt>
                      <c:pt idx="419">
                        <c:v>1.6926664850878414E-2</c:v>
                      </c:pt>
                      <c:pt idx="420">
                        <c:v>1.6465935524502529E-2</c:v>
                      </c:pt>
                      <c:pt idx="421">
                        <c:v>1.6594134521406054E-2</c:v>
                      </c:pt>
                      <c:pt idx="422">
                        <c:v>1.529497622298602E-2</c:v>
                      </c:pt>
                      <c:pt idx="423">
                        <c:v>1.4481113641570207E-2</c:v>
                      </c:pt>
                      <c:pt idx="424">
                        <c:v>1.4314889155707569E-2</c:v>
                      </c:pt>
                      <c:pt idx="425">
                        <c:v>1.4719419070318717E-2</c:v>
                      </c:pt>
                      <c:pt idx="426">
                        <c:v>1.4238787960045574E-2</c:v>
                      </c:pt>
                      <c:pt idx="427">
                        <c:v>1.3888206135888122E-2</c:v>
                      </c:pt>
                      <c:pt idx="428">
                        <c:v>1.3363264042334597E-2</c:v>
                      </c:pt>
                      <c:pt idx="429">
                        <c:v>1.2201743296293838E-2</c:v>
                      </c:pt>
                      <c:pt idx="430">
                        <c:v>1.2167577050356839E-2</c:v>
                      </c:pt>
                      <c:pt idx="431">
                        <c:v>1.0908919309138593E-2</c:v>
                      </c:pt>
                      <c:pt idx="432">
                        <c:v>1.1192636727697632E-2</c:v>
                      </c:pt>
                      <c:pt idx="433">
                        <c:v>1.0828355516762892E-2</c:v>
                      </c:pt>
                      <c:pt idx="434">
                        <c:v>1.1045245926358752E-2</c:v>
                      </c:pt>
                      <c:pt idx="435">
                        <c:v>1.0648581134891828E-2</c:v>
                      </c:pt>
                      <c:pt idx="436">
                        <c:v>1.103872925809595E-2</c:v>
                      </c:pt>
                      <c:pt idx="437">
                        <c:v>1.1039495875223895E-2</c:v>
                      </c:pt>
                      <c:pt idx="438">
                        <c:v>1.0538193007641935E-2</c:v>
                      </c:pt>
                      <c:pt idx="439">
                        <c:v>9.8339205160665761E-3</c:v>
                      </c:pt>
                      <c:pt idx="440">
                        <c:v>9.8423421495949254E-3</c:v>
                      </c:pt>
                      <c:pt idx="441">
                        <c:v>1.0744700572284376E-2</c:v>
                      </c:pt>
                      <c:pt idx="442">
                        <c:v>1.1119557173329948E-2</c:v>
                      </c:pt>
                      <c:pt idx="443">
                        <c:v>1.2171662116144635E-2</c:v>
                      </c:pt>
                      <c:pt idx="444">
                        <c:v>1.3390356625508745E-2</c:v>
                      </c:pt>
                      <c:pt idx="445">
                        <c:v>1.3813114312643067E-2</c:v>
                      </c:pt>
                      <c:pt idx="446">
                        <c:v>1.3328432649105538E-2</c:v>
                      </c:pt>
                      <c:pt idx="447">
                        <c:v>1.27546889468616E-2</c:v>
                      </c:pt>
                      <c:pt idx="448">
                        <c:v>1.2656599467928681E-2</c:v>
                      </c:pt>
                      <c:pt idx="449">
                        <c:v>1.2927769155903959E-2</c:v>
                      </c:pt>
                      <c:pt idx="450">
                        <c:v>1.22009159322286E-2</c:v>
                      </c:pt>
                      <c:pt idx="451">
                        <c:v>1.2294255192334173E-2</c:v>
                      </c:pt>
                      <c:pt idx="452">
                        <c:v>1.3040928050052162E-2</c:v>
                      </c:pt>
                      <c:pt idx="453">
                        <c:v>1.3761480071995921E-2</c:v>
                      </c:pt>
                      <c:pt idx="454">
                        <c:v>1.4611175534875814E-2</c:v>
                      </c:pt>
                      <c:pt idx="455">
                        <c:v>1.3530162551086567E-2</c:v>
                      </c:pt>
                      <c:pt idx="456">
                        <c:v>1.373693472116984E-2</c:v>
                      </c:pt>
                      <c:pt idx="457">
                        <c:v>1.2606556308654862E-2</c:v>
                      </c:pt>
                      <c:pt idx="458">
                        <c:v>1.1809337871785465E-2</c:v>
                      </c:pt>
                      <c:pt idx="459">
                        <c:v>1.1714323681917665E-2</c:v>
                      </c:pt>
                      <c:pt idx="460">
                        <c:v>1.2094915915775356E-2</c:v>
                      </c:pt>
                      <c:pt idx="461">
                        <c:v>1.253164918964109E-2</c:v>
                      </c:pt>
                      <c:pt idx="462">
                        <c:v>1.2482407565733227E-2</c:v>
                      </c:pt>
                      <c:pt idx="463">
                        <c:v>1.2630411756917785E-2</c:v>
                      </c:pt>
                      <c:pt idx="464">
                        <c:v>1.2956371429096026E-2</c:v>
                      </c:pt>
                      <c:pt idx="465">
                        <c:v>1.2772792369039949E-2</c:v>
                      </c:pt>
                      <c:pt idx="466">
                        <c:v>1.2033017309388822E-2</c:v>
                      </c:pt>
                      <c:pt idx="467">
                        <c:v>1.1950947706222627E-2</c:v>
                      </c:pt>
                      <c:pt idx="468">
                        <c:v>1.1602271668073627E-2</c:v>
                      </c:pt>
                      <c:pt idx="469">
                        <c:v>1.1273036204417723E-2</c:v>
                      </c:pt>
                      <c:pt idx="470">
                        <c:v>1.0874907719451462E-2</c:v>
                      </c:pt>
                      <c:pt idx="471">
                        <c:v>1.0898396767466111E-2</c:v>
                      </c:pt>
                      <c:pt idx="472">
                        <c:v>1.0777953570987467E-2</c:v>
                      </c:pt>
                      <c:pt idx="473">
                        <c:v>1.0015655577299434E-2</c:v>
                      </c:pt>
                      <c:pt idx="474">
                        <c:v>9.8921574975359659E-3</c:v>
                      </c:pt>
                      <c:pt idx="475">
                        <c:v>9.6771943539116518E-3</c:v>
                      </c:pt>
                      <c:pt idx="476">
                        <c:v>1.0134712282428576E-2</c:v>
                      </c:pt>
                      <c:pt idx="477">
                        <c:v>1.0669679697672563E-2</c:v>
                      </c:pt>
                      <c:pt idx="478">
                        <c:v>1.0569760418763867E-2</c:v>
                      </c:pt>
                      <c:pt idx="479">
                        <c:v>1.0805664127636321E-2</c:v>
                      </c:pt>
                      <c:pt idx="480">
                        <c:v>1.1407641937301085E-2</c:v>
                      </c:pt>
                      <c:pt idx="481">
                        <c:v>1.1758772506242623E-2</c:v>
                      </c:pt>
                      <c:pt idx="482">
                        <c:v>1.1436969386817847E-2</c:v>
                      </c:pt>
                      <c:pt idx="483">
                        <c:v>1.1404866389781382E-2</c:v>
                      </c:pt>
                      <c:pt idx="484">
                        <c:v>1.1646277202657004E-2</c:v>
                      </c:pt>
                      <c:pt idx="485">
                        <c:v>1.1507168288951777E-2</c:v>
                      </c:pt>
                      <c:pt idx="486">
                        <c:v>1.1910202567173865E-2</c:v>
                      </c:pt>
                      <c:pt idx="487">
                        <c:v>1.2035256410256403E-2</c:v>
                      </c:pt>
                      <c:pt idx="488">
                        <c:v>1.1743762925731038E-2</c:v>
                      </c:pt>
                      <c:pt idx="489">
                        <c:v>1.1964852446281019E-2</c:v>
                      </c:pt>
                      <c:pt idx="490">
                        <c:v>1.13234772855926E-2</c:v>
                      </c:pt>
                      <c:pt idx="491">
                        <c:v>1.1301926476743237E-2</c:v>
                      </c:pt>
                      <c:pt idx="492">
                        <c:v>1.1631533528128311E-2</c:v>
                      </c:pt>
                      <c:pt idx="493">
                        <c:v>1.2116948774055015E-2</c:v>
                      </c:pt>
                      <c:pt idx="494">
                        <c:v>1.1782757708040886E-2</c:v>
                      </c:pt>
                      <c:pt idx="495">
                        <c:v>1.1066828882260576E-2</c:v>
                      </c:pt>
                      <c:pt idx="496">
                        <c:v>1.0545478617767761E-2</c:v>
                      </c:pt>
                      <c:pt idx="497">
                        <c:v>1.0745660628342859E-2</c:v>
                      </c:pt>
                      <c:pt idx="498">
                        <c:v>1.0906853013578978E-2</c:v>
                      </c:pt>
                      <c:pt idx="499">
                        <c:v>1.1592810588688168E-2</c:v>
                      </c:pt>
                      <c:pt idx="500">
                        <c:v>1.104174063991795E-2</c:v>
                      </c:pt>
                      <c:pt idx="501">
                        <c:v>1.1318574430515496E-2</c:v>
                      </c:pt>
                      <c:pt idx="502">
                        <c:v>1.2117646439785702E-2</c:v>
                      </c:pt>
                      <c:pt idx="503">
                        <c:v>1.1640312157321921E-2</c:v>
                      </c:pt>
                      <c:pt idx="504">
                        <c:v>1.1471088358869638E-2</c:v>
                      </c:pt>
                      <c:pt idx="505">
                        <c:v>1.0784873683836902E-2</c:v>
                      </c:pt>
                      <c:pt idx="506">
                        <c:v>1.0725025252427535E-2</c:v>
                      </c:pt>
                      <c:pt idx="507">
                        <c:v>1.0524816178220356E-2</c:v>
                      </c:pt>
                      <c:pt idx="508">
                        <c:v>1.1435776774555569E-2</c:v>
                      </c:pt>
                      <c:pt idx="509">
                        <c:v>1.1073890238852439E-2</c:v>
                      </c:pt>
                      <c:pt idx="510">
                        <c:v>1.1674714661984206E-2</c:v>
                      </c:pt>
                      <c:pt idx="511">
                        <c:v>1.170521532095597E-2</c:v>
                      </c:pt>
                      <c:pt idx="512">
                        <c:v>1.1301159523943812E-2</c:v>
                      </c:pt>
                      <c:pt idx="513">
                        <c:v>1.0332095119974172E-2</c:v>
                      </c:pt>
                      <c:pt idx="514">
                        <c:v>1.0755077963665729E-2</c:v>
                      </c:pt>
                      <c:pt idx="515">
                        <c:v>1.0896079900624595E-2</c:v>
                      </c:pt>
                      <c:pt idx="516">
                        <c:v>1.0715228043724071E-2</c:v>
                      </c:pt>
                      <c:pt idx="517">
                        <c:v>1.1137997714742024E-2</c:v>
                      </c:pt>
                      <c:pt idx="518">
                        <c:v>1.1593861406012049E-2</c:v>
                      </c:pt>
                      <c:pt idx="519">
                        <c:v>1.1878994903633444E-2</c:v>
                      </c:pt>
                      <c:pt idx="520">
                        <c:v>1.1815470095472139E-2</c:v>
                      </c:pt>
                      <c:pt idx="521">
                        <c:v>1.1358247624552731E-2</c:v>
                      </c:pt>
                      <c:pt idx="522">
                        <c:v>1.0313191893657266E-2</c:v>
                      </c:pt>
                      <c:pt idx="523">
                        <c:v>1.0652523789834681E-2</c:v>
                      </c:pt>
                      <c:pt idx="524">
                        <c:v>1.0391941391941386E-2</c:v>
                      </c:pt>
                      <c:pt idx="525">
                        <c:v>1.0577860376980318E-2</c:v>
                      </c:pt>
                      <c:pt idx="526">
                        <c:v>1.0699262088299247E-2</c:v>
                      </c:pt>
                      <c:pt idx="527">
                        <c:v>1.1023586055582631E-2</c:v>
                      </c:pt>
                      <c:pt idx="528">
                        <c:v>1.0649087532047201E-2</c:v>
                      </c:pt>
                      <c:pt idx="529">
                        <c:v>1.0445316812856527E-2</c:v>
                      </c:pt>
                      <c:pt idx="530">
                        <c:v>9.7724357858062477E-3</c:v>
                      </c:pt>
                      <c:pt idx="531">
                        <c:v>9.5133811822094485E-3</c:v>
                      </c:pt>
                      <c:pt idx="532">
                        <c:v>9.2991459169045783E-3</c:v>
                      </c:pt>
                      <c:pt idx="533">
                        <c:v>9.4907461034139263E-3</c:v>
                      </c:pt>
                      <c:pt idx="534">
                        <c:v>9.242422288423759E-3</c:v>
                      </c:pt>
                      <c:pt idx="535">
                        <c:v>9.8468776511061278E-3</c:v>
                      </c:pt>
                      <c:pt idx="536">
                        <c:v>1.0046800920773829E-2</c:v>
                      </c:pt>
                      <c:pt idx="537">
                        <c:v>1.0380248004452031E-2</c:v>
                      </c:pt>
                      <c:pt idx="538">
                        <c:v>1.0487686815514026E-2</c:v>
                      </c:pt>
                      <c:pt idx="539">
                        <c:v>1.018080982084354E-2</c:v>
                      </c:pt>
                      <c:pt idx="540">
                        <c:v>1.0020999452188229E-2</c:v>
                      </c:pt>
                      <c:pt idx="541">
                        <c:v>1.0296189488810592E-2</c:v>
                      </c:pt>
                      <c:pt idx="542">
                        <c:v>1.0821871752552125E-2</c:v>
                      </c:pt>
                      <c:pt idx="543">
                        <c:v>1.1219533991234884E-2</c:v>
                      </c:pt>
                      <c:pt idx="544">
                        <c:v>1.1791662220101829E-2</c:v>
                      </c:pt>
                      <c:pt idx="545">
                        <c:v>1.1672635335359319E-2</c:v>
                      </c:pt>
                      <c:pt idx="546">
                        <c:v>1.2160812364448534E-2</c:v>
                      </c:pt>
                      <c:pt idx="547">
                        <c:v>1.2513956263340785E-2</c:v>
                      </c:pt>
                      <c:pt idx="548">
                        <c:v>1.272564526182959E-2</c:v>
                      </c:pt>
                      <c:pt idx="549">
                        <c:v>1.2699852482425233E-2</c:v>
                      </c:pt>
                      <c:pt idx="550">
                        <c:v>1.2677440814029807E-2</c:v>
                      </c:pt>
                      <c:pt idx="551">
                        <c:v>1.3971703468832494E-2</c:v>
                      </c:pt>
                      <c:pt idx="552">
                        <c:v>1.4183845183003783E-2</c:v>
                      </c:pt>
                      <c:pt idx="553">
                        <c:v>1.4503890174662391E-2</c:v>
                      </c:pt>
                      <c:pt idx="554">
                        <c:v>1.6368546914054989E-2</c:v>
                      </c:pt>
                      <c:pt idx="555">
                        <c:v>1.6991537926336613E-2</c:v>
                      </c:pt>
                      <c:pt idx="556">
                        <c:v>1.6653556159749828E-2</c:v>
                      </c:pt>
                      <c:pt idx="557">
                        <c:v>1.633497784095661E-2</c:v>
                      </c:pt>
                      <c:pt idx="558">
                        <c:v>1.6254799686874016E-2</c:v>
                      </c:pt>
                      <c:pt idx="559">
                        <c:v>1.6420143278550375E-2</c:v>
                      </c:pt>
                      <c:pt idx="560">
                        <c:v>1.6495946766340919E-2</c:v>
                      </c:pt>
                      <c:pt idx="561">
                        <c:v>1.6594978798694385E-2</c:v>
                      </c:pt>
                      <c:pt idx="562">
                        <c:v>1.6006044836081729E-2</c:v>
                      </c:pt>
                      <c:pt idx="563">
                        <c:v>1.6262635966738201E-2</c:v>
                      </c:pt>
                      <c:pt idx="564">
                        <c:v>1.6194111691241374E-2</c:v>
                      </c:pt>
                      <c:pt idx="565">
                        <c:v>1.4111118483066726E-2</c:v>
                      </c:pt>
                      <c:pt idx="566">
                        <c:v>1.3475395168505825E-2</c:v>
                      </c:pt>
                      <c:pt idx="567">
                        <c:v>1.3350995307592491E-2</c:v>
                      </c:pt>
                      <c:pt idx="568">
                        <c:v>1.1535209312304652E-2</c:v>
                      </c:pt>
                      <c:pt idx="569">
                        <c:v>1.0949533825488132E-2</c:v>
                      </c:pt>
                      <c:pt idx="570">
                        <c:v>1.1177335089909771E-2</c:v>
                      </c:pt>
                      <c:pt idx="571">
                        <c:v>1.1212716861806679E-2</c:v>
                      </c:pt>
                      <c:pt idx="572">
                        <c:v>1.1655138493115617E-2</c:v>
                      </c:pt>
                      <c:pt idx="573">
                        <c:v>1.2268025462112869E-2</c:v>
                      </c:pt>
                      <c:pt idx="574">
                        <c:v>1.1517876374009263E-2</c:v>
                      </c:pt>
                      <c:pt idx="575">
                        <c:v>1.100395316606464E-2</c:v>
                      </c:pt>
                      <c:pt idx="576">
                        <c:v>1.1607398853259669E-2</c:v>
                      </c:pt>
                      <c:pt idx="577">
                        <c:v>1.1094119088666816E-2</c:v>
                      </c:pt>
                      <c:pt idx="578">
                        <c:v>1.0733756529113014E-2</c:v>
                      </c:pt>
                      <c:pt idx="579">
                        <c:v>1.0520803465704673E-2</c:v>
                      </c:pt>
                      <c:pt idx="580">
                        <c:v>1.040360458010957E-2</c:v>
                      </c:pt>
                      <c:pt idx="581">
                        <c:v>1.0433258808628238E-2</c:v>
                      </c:pt>
                      <c:pt idx="582">
                        <c:v>1.0006155059698109E-2</c:v>
                      </c:pt>
                      <c:pt idx="583">
                        <c:v>9.650239357742835E-3</c:v>
                      </c:pt>
                      <c:pt idx="584">
                        <c:v>9.8382934729593051E-3</c:v>
                      </c:pt>
                      <c:pt idx="585">
                        <c:v>1.1231434178952877E-2</c:v>
                      </c:pt>
                      <c:pt idx="586">
                        <c:v>1.0974469530694572E-2</c:v>
                      </c:pt>
                      <c:pt idx="587">
                        <c:v>1.0536634238959041E-2</c:v>
                      </c:pt>
                      <c:pt idx="588">
                        <c:v>1.0478437386945882E-2</c:v>
                      </c:pt>
                      <c:pt idx="589">
                        <c:v>1.0522144090796966E-2</c:v>
                      </c:pt>
                      <c:pt idx="590">
                        <c:v>1.000984736886569E-2</c:v>
                      </c:pt>
                      <c:pt idx="591">
                        <c:v>9.8801739897098444E-3</c:v>
                      </c:pt>
                      <c:pt idx="592">
                        <c:v>9.5976604801927042E-3</c:v>
                      </c:pt>
                      <c:pt idx="593">
                        <c:v>9.588660366870486E-3</c:v>
                      </c:pt>
                      <c:pt idx="594">
                        <c:v>1.05644459751232E-2</c:v>
                      </c:pt>
                      <c:pt idx="595">
                        <c:v>1.0790596618213822E-2</c:v>
                      </c:pt>
                      <c:pt idx="596">
                        <c:v>1.1155697881384962E-2</c:v>
                      </c:pt>
                      <c:pt idx="597">
                        <c:v>1.1662406383672832E-2</c:v>
                      </c:pt>
                      <c:pt idx="598">
                        <c:v>1.1274782409542678E-2</c:v>
                      </c:pt>
                      <c:pt idx="599">
                        <c:v>1.0027363732845532E-2</c:v>
                      </c:pt>
                      <c:pt idx="600">
                        <c:v>1.0297776935707978E-2</c:v>
                      </c:pt>
                      <c:pt idx="601">
                        <c:v>1.0889206349206357E-2</c:v>
                      </c:pt>
                      <c:pt idx="602">
                        <c:v>1.1205292349746196E-2</c:v>
                      </c:pt>
                      <c:pt idx="603">
                        <c:v>1.1928682126638593E-2</c:v>
                      </c:pt>
                      <c:pt idx="604">
                        <c:v>1.3109819796291469E-2</c:v>
                      </c:pt>
                      <c:pt idx="605">
                        <c:v>1.3884165642085449E-2</c:v>
                      </c:pt>
                      <c:pt idx="606">
                        <c:v>1.5131808803074565E-2</c:v>
                      </c:pt>
                      <c:pt idx="607">
                        <c:v>1.5274624918460562E-2</c:v>
                      </c:pt>
                      <c:pt idx="608">
                        <c:v>1.5217958449519745E-2</c:v>
                      </c:pt>
                      <c:pt idx="609">
                        <c:v>1.5009452646741098E-2</c:v>
                      </c:pt>
                      <c:pt idx="610">
                        <c:v>1.5843099752256017E-2</c:v>
                      </c:pt>
                      <c:pt idx="611">
                        <c:v>1.6327634598674968E-2</c:v>
                      </c:pt>
                      <c:pt idx="612">
                        <c:v>1.6667101147028164E-2</c:v>
                      </c:pt>
                      <c:pt idx="613">
                        <c:v>1.6622776658507383E-2</c:v>
                      </c:pt>
                      <c:pt idx="614">
                        <c:v>1.6361876172995629E-2</c:v>
                      </c:pt>
                      <c:pt idx="615">
                        <c:v>1.5965146670644467E-2</c:v>
                      </c:pt>
                      <c:pt idx="616">
                        <c:v>1.6707518907254939E-2</c:v>
                      </c:pt>
                      <c:pt idx="617">
                        <c:v>1.7038745375145263E-2</c:v>
                      </c:pt>
                      <c:pt idx="618">
                        <c:v>1.7237026153854178E-2</c:v>
                      </c:pt>
                      <c:pt idx="619">
                        <c:v>1.6255635707844909E-2</c:v>
                      </c:pt>
                      <c:pt idx="620">
                        <c:v>1.5760645094050486E-2</c:v>
                      </c:pt>
                      <c:pt idx="621">
                        <c:v>1.6933427729268768E-2</c:v>
                      </c:pt>
                      <c:pt idx="622">
                        <c:v>1.6400102273508958E-2</c:v>
                      </c:pt>
                      <c:pt idx="623">
                        <c:v>1.7305765671390309E-2</c:v>
                      </c:pt>
                      <c:pt idx="624">
                        <c:v>1.671668667466988E-2</c:v>
                      </c:pt>
                      <c:pt idx="625">
                        <c:v>1.6255458199969031E-2</c:v>
                      </c:pt>
                      <c:pt idx="626">
                        <c:v>1.5798165137614686E-2</c:v>
                      </c:pt>
                      <c:pt idx="627">
                        <c:v>1.5873015873015876E-2</c:v>
                      </c:pt>
                      <c:pt idx="628">
                        <c:v>1.5484211985495221E-2</c:v>
                      </c:pt>
                      <c:pt idx="629">
                        <c:v>1.5276621565242751E-2</c:v>
                      </c:pt>
                      <c:pt idx="630">
                        <c:v>1.4955803977642027E-2</c:v>
                      </c:pt>
                      <c:pt idx="631">
                        <c:v>1.421964882769507E-2</c:v>
                      </c:pt>
                      <c:pt idx="632">
                        <c:v>1.3471547034745571E-2</c:v>
                      </c:pt>
                      <c:pt idx="633">
                        <c:v>1.3433216645382114E-2</c:v>
                      </c:pt>
                      <c:pt idx="634">
                        <c:v>1.3690382771522751E-2</c:v>
                      </c:pt>
                      <c:pt idx="635">
                        <c:v>1.6851839779468608E-2</c:v>
                      </c:pt>
                      <c:pt idx="636">
                        <c:v>1.6976545137659588E-2</c:v>
                      </c:pt>
                      <c:pt idx="637">
                        <c:v>1.5904434009938784E-2</c:v>
                      </c:pt>
                      <c:pt idx="638">
                        <c:v>1.627345314421964E-2</c:v>
                      </c:pt>
                      <c:pt idx="639">
                        <c:v>1.6686731017458156E-2</c:v>
                      </c:pt>
                      <c:pt idx="640">
                        <c:v>1.641705565750742E-2</c:v>
                      </c:pt>
                      <c:pt idx="641">
                        <c:v>1.6441435869524883E-2</c:v>
                      </c:pt>
                      <c:pt idx="642">
                        <c:v>1.7866099224193303E-2</c:v>
                      </c:pt>
                      <c:pt idx="643">
                        <c:v>1.8201910566752817E-2</c:v>
                      </c:pt>
                      <c:pt idx="644">
                        <c:v>1.8553302159407346E-2</c:v>
                      </c:pt>
                      <c:pt idx="645">
                        <c:v>1.8817305226477732E-2</c:v>
                      </c:pt>
                      <c:pt idx="646">
                        <c:v>1.9222555148803645E-2</c:v>
                      </c:pt>
                      <c:pt idx="647">
                        <c:v>1.9357523534203298E-2</c:v>
                      </c:pt>
                      <c:pt idx="648">
                        <c:v>1.9476752094680905E-2</c:v>
                      </c:pt>
                      <c:pt idx="649">
                        <c:v>1.5874907018671919E-2</c:v>
                      </c:pt>
                      <c:pt idx="650">
                        <c:v>1.4257495311502296E-2</c:v>
                      </c:pt>
                      <c:pt idx="651">
                        <c:v>1.3907139864952489E-2</c:v>
                      </c:pt>
                      <c:pt idx="652">
                        <c:v>1.3815411665670158E-2</c:v>
                      </c:pt>
                      <c:pt idx="653">
                        <c:v>1.3599224048088292E-2</c:v>
                      </c:pt>
                      <c:pt idx="654">
                        <c:v>1.369233382618174E-2</c:v>
                      </c:pt>
                      <c:pt idx="655">
                        <c:v>1.3581902690664366E-2</c:v>
                      </c:pt>
                      <c:pt idx="656">
                        <c:v>1.2499456771564358E-2</c:v>
                      </c:pt>
                      <c:pt idx="657">
                        <c:v>1.2678811237314749E-2</c:v>
                      </c:pt>
                      <c:pt idx="658">
                        <c:v>1.1618537779137359E-2</c:v>
                      </c:pt>
                      <c:pt idx="659">
                        <c:v>1.2142486861118648E-2</c:v>
                      </c:pt>
                      <c:pt idx="660">
                        <c:v>1.1009315853101454E-2</c:v>
                      </c:pt>
                      <c:pt idx="661">
                        <c:v>1.0830281498334237E-2</c:v>
                      </c:pt>
                      <c:pt idx="662">
                        <c:v>9.9973045822102369E-3</c:v>
                      </c:pt>
                      <c:pt idx="663">
                        <c:v>9.6321472915856521E-3</c:v>
                      </c:pt>
                      <c:pt idx="664">
                        <c:v>9.3690303286136176E-3</c:v>
                      </c:pt>
                      <c:pt idx="665">
                        <c:v>9.9979661909148313E-3</c:v>
                      </c:pt>
                      <c:pt idx="666">
                        <c:v>9.4776514236072362E-3</c:v>
                      </c:pt>
                      <c:pt idx="667">
                        <c:v>9.4450388775093406E-3</c:v>
                      </c:pt>
                      <c:pt idx="668">
                        <c:v>9.46960608837937E-3</c:v>
                      </c:pt>
                      <c:pt idx="669">
                        <c:v>9.4646250313849406E-3</c:v>
                      </c:pt>
                      <c:pt idx="670">
                        <c:v>9.3030012126111318E-3</c:v>
                      </c:pt>
                      <c:pt idx="671">
                        <c:v>9.1032005851950232E-3</c:v>
                      </c:pt>
                      <c:pt idx="672">
                        <c:v>9.096850139709841E-3</c:v>
                      </c:pt>
                      <c:pt idx="673">
                        <c:v>8.4386162587202929E-3</c:v>
                      </c:pt>
                      <c:pt idx="674">
                        <c:v>8.4221961987125411E-3</c:v>
                      </c:pt>
                      <c:pt idx="675">
                        <c:v>8.1685086931873145E-3</c:v>
                      </c:pt>
                      <c:pt idx="676">
                        <c:v>8.3490226116503773E-3</c:v>
                      </c:pt>
                      <c:pt idx="677">
                        <c:v>9.0272271950982801E-3</c:v>
                      </c:pt>
                      <c:pt idx="678">
                        <c:v>9.0262100112731801E-3</c:v>
                      </c:pt>
                      <c:pt idx="679">
                        <c:v>8.3773321124078082E-3</c:v>
                      </c:pt>
                      <c:pt idx="680">
                        <c:v>8.2208702488656415E-3</c:v>
                      </c:pt>
                      <c:pt idx="681">
                        <c:v>8.1147963688610984E-3</c:v>
                      </c:pt>
                      <c:pt idx="682">
                        <c:v>8.0447908713463367E-3</c:v>
                      </c:pt>
                      <c:pt idx="683">
                        <c:v>8.0442022225108954E-3</c:v>
                      </c:pt>
                      <c:pt idx="684">
                        <c:v>8.2324939068125977E-3</c:v>
                      </c:pt>
                      <c:pt idx="685">
                        <c:v>8.0657461620680868E-3</c:v>
                      </c:pt>
                      <c:pt idx="686">
                        <c:v>8.5695104219455243E-3</c:v>
                      </c:pt>
                      <c:pt idx="687">
                        <c:v>9.1408785220835516E-3</c:v>
                      </c:pt>
                      <c:pt idx="688">
                        <c:v>9.0211967247933855E-3</c:v>
                      </c:pt>
                      <c:pt idx="689">
                        <c:v>9.1523490009375544E-3</c:v>
                      </c:pt>
                      <c:pt idx="690">
                        <c:v>9.2228308072194575E-3</c:v>
                      </c:pt>
                      <c:pt idx="691">
                        <c:v>8.7663293353841508E-3</c:v>
                      </c:pt>
                      <c:pt idx="692">
                        <c:v>8.4550000264503617E-3</c:v>
                      </c:pt>
                      <c:pt idx="693">
                        <c:v>8.8777289637641671E-3</c:v>
                      </c:pt>
                      <c:pt idx="694">
                        <c:v>8.9148216626100171E-3</c:v>
                      </c:pt>
                      <c:pt idx="695">
                        <c:v>8.581311887549849E-3</c:v>
                      </c:pt>
                      <c:pt idx="696">
                        <c:v>8.3055463061494136E-3</c:v>
                      </c:pt>
                      <c:pt idx="697">
                        <c:v>8.0741391690529046E-3</c:v>
                      </c:pt>
                      <c:pt idx="698">
                        <c:v>7.8801882785585978E-3</c:v>
                      </c:pt>
                      <c:pt idx="699">
                        <c:v>8.1438590287600428E-3</c:v>
                      </c:pt>
                      <c:pt idx="700">
                        <c:v>8.3264311473360882E-3</c:v>
                      </c:pt>
                      <c:pt idx="701">
                        <c:v>7.7705570637608898E-3</c:v>
                      </c:pt>
                      <c:pt idx="702">
                        <c:v>7.8327222369381239E-3</c:v>
                      </c:pt>
                      <c:pt idx="703">
                        <c:v>7.6380618960766814E-3</c:v>
                      </c:pt>
                      <c:pt idx="704">
                        <c:v>7.5453537411079592E-3</c:v>
                      </c:pt>
                      <c:pt idx="705">
                        <c:v>7.4787243437197991E-3</c:v>
                      </c:pt>
                      <c:pt idx="706">
                        <c:v>8.4322347924737865E-3</c:v>
                      </c:pt>
                      <c:pt idx="707">
                        <c:v>8.6050679294774977E-3</c:v>
                      </c:pt>
                      <c:pt idx="708">
                        <c:v>8.9892269788743109E-3</c:v>
                      </c:pt>
                      <c:pt idx="709">
                        <c:v>9.7120199183633269E-3</c:v>
                      </c:pt>
                      <c:pt idx="710">
                        <c:v>9.9613594995732677E-3</c:v>
                      </c:pt>
                      <c:pt idx="711">
                        <c:v>1.0013624530643027E-2</c:v>
                      </c:pt>
                      <c:pt idx="712">
                        <c:v>9.9576048349905699E-3</c:v>
                      </c:pt>
                      <c:pt idx="713">
                        <c:v>9.7208003346282417E-3</c:v>
                      </c:pt>
                      <c:pt idx="714">
                        <c:v>9.0047135898876206E-3</c:v>
                      </c:pt>
                      <c:pt idx="715">
                        <c:v>9.0181102817797742E-3</c:v>
                      </c:pt>
                      <c:pt idx="716">
                        <c:v>9.3599888599646911E-3</c:v>
                      </c:pt>
                      <c:pt idx="717">
                        <c:v>9.7379468781838303E-3</c:v>
                      </c:pt>
                      <c:pt idx="718">
                        <c:v>9.9396812045793367E-3</c:v>
                      </c:pt>
                      <c:pt idx="719">
                        <c:v>9.9888845672012894E-3</c:v>
                      </c:pt>
                      <c:pt idx="720">
                        <c:v>9.3745702053942663E-3</c:v>
                      </c:pt>
                      <c:pt idx="721">
                        <c:v>9.4958497662943845E-3</c:v>
                      </c:pt>
                      <c:pt idx="722">
                        <c:v>9.4969855421488027E-3</c:v>
                      </c:pt>
                      <c:pt idx="723">
                        <c:v>8.9076400222639525E-3</c:v>
                      </c:pt>
                      <c:pt idx="724">
                        <c:v>8.9860533998670101E-3</c:v>
                      </c:pt>
                      <c:pt idx="725">
                        <c:v>9.4164803750540118E-3</c:v>
                      </c:pt>
                      <c:pt idx="726">
                        <c:v>1.1414380044546864E-2</c:v>
                      </c:pt>
                      <c:pt idx="727">
                        <c:v>1.219730002709829E-2</c:v>
                      </c:pt>
                      <c:pt idx="728">
                        <c:v>1.325294253404111E-2</c:v>
                      </c:pt>
                      <c:pt idx="729">
                        <c:v>1.3563150312054285E-2</c:v>
                      </c:pt>
                      <c:pt idx="730">
                        <c:v>1.2902656288565106E-2</c:v>
                      </c:pt>
                      <c:pt idx="731">
                        <c:v>1.2785180588615242E-2</c:v>
                      </c:pt>
                      <c:pt idx="732">
                        <c:v>1.2668267283737884E-2</c:v>
                      </c:pt>
                      <c:pt idx="733">
                        <c:v>1.2850257052344542E-2</c:v>
                      </c:pt>
                      <c:pt idx="734">
                        <c:v>1.269541280634363E-2</c:v>
                      </c:pt>
                      <c:pt idx="735">
                        <c:v>1.2227420612513815E-2</c:v>
                      </c:pt>
                      <c:pt idx="736">
                        <c:v>1.2453113454023401E-2</c:v>
                      </c:pt>
                      <c:pt idx="737">
                        <c:v>1.2464618568904606E-2</c:v>
                      </c:pt>
                      <c:pt idx="738">
                        <c:v>1.2797317107360881E-2</c:v>
                      </c:pt>
                      <c:pt idx="739">
                        <c:v>1.2669281585466584E-2</c:v>
                      </c:pt>
                      <c:pt idx="740">
                        <c:v>1.0923001925158451E-2</c:v>
                      </c:pt>
                      <c:pt idx="741">
                        <c:v>1.1755188450598347E-2</c:v>
                      </c:pt>
                      <c:pt idx="742">
                        <c:v>1.0779243192017396E-2</c:v>
                      </c:pt>
                      <c:pt idx="743">
                        <c:v>1.1023996213077683E-2</c:v>
                      </c:pt>
                      <c:pt idx="744">
                        <c:v>1.1552222118128862E-2</c:v>
                      </c:pt>
                      <c:pt idx="745">
                        <c:v>1.464411247803166E-2</c:v>
                      </c:pt>
                      <c:pt idx="746">
                        <c:v>1.6562527696534633E-2</c:v>
                      </c:pt>
                      <c:pt idx="747">
                        <c:v>1.7109468139888822E-2</c:v>
                      </c:pt>
                      <c:pt idx="748">
                        <c:v>1.7915305327682308E-2</c:v>
                      </c:pt>
                      <c:pt idx="749">
                        <c:v>1.8354771000935338E-2</c:v>
                      </c:pt>
                      <c:pt idx="750">
                        <c:v>2.0748238508473956E-2</c:v>
                      </c:pt>
                      <c:pt idx="751">
                        <c:v>2.5092758272345275E-2</c:v>
                      </c:pt>
                      <c:pt idx="752">
                        <c:v>2.5882654019437266E-2</c:v>
                      </c:pt>
                      <c:pt idx="753">
                        <c:v>3.3451382242799955E-2</c:v>
                      </c:pt>
                      <c:pt idx="754">
                        <c:v>5.1043521823232886E-2</c:v>
                      </c:pt>
                      <c:pt idx="755">
                        <c:v>5.2298545963411852E-2</c:v>
                      </c:pt>
                      <c:pt idx="756">
                        <c:v>5.7104839128047924E-2</c:v>
                      </c:pt>
                      <c:pt idx="757">
                        <c:v>6.2294876028878919E-2</c:v>
                      </c:pt>
                      <c:pt idx="758">
                        <c:v>7.4357996630698683E-2</c:v>
                      </c:pt>
                      <c:pt idx="759">
                        <c:v>7.5058592089764273E-2</c:v>
                      </c:pt>
                      <c:pt idx="760">
                        <c:v>8.5809726397309827E-2</c:v>
                      </c:pt>
                      <c:pt idx="761">
                        <c:v>8.799988396137727E-2</c:v>
                      </c:pt>
                      <c:pt idx="762">
                        <c:v>9.3854314094177715E-2</c:v>
                      </c:pt>
                      <c:pt idx="763">
                        <c:v>8.9204088322059658E-2</c:v>
                      </c:pt>
                      <c:pt idx="764">
                        <c:v>8.4477441863624353E-2</c:v>
                      </c:pt>
                      <c:pt idx="765">
                        <c:v>8.7173747461069748E-2</c:v>
                      </c:pt>
                      <c:pt idx="766">
                        <c:v>8.8641348650760982E-2</c:v>
                      </c:pt>
                      <c:pt idx="767">
                        <c:v>8.3044686675792082E-2</c:v>
                      </c:pt>
                      <c:pt idx="768">
                        <c:v>7.2676454869512741E-2</c:v>
                      </c:pt>
                      <c:pt idx="769">
                        <c:v>7.0743095157799016E-2</c:v>
                      </c:pt>
                      <c:pt idx="770">
                        <c:v>6.7951858383957162E-2</c:v>
                      </c:pt>
                      <c:pt idx="771">
                        <c:v>6.4072470739137424E-2</c:v>
                      </c:pt>
                      <c:pt idx="772">
                        <c:v>5.9310686538766477E-2</c:v>
                      </c:pt>
                      <c:pt idx="773">
                        <c:v>5.5904237004243011E-2</c:v>
                      </c:pt>
                      <c:pt idx="774">
                        <c:v>5.0087212667190899E-2</c:v>
                      </c:pt>
                      <c:pt idx="775">
                        <c:v>4.6675838874875808E-2</c:v>
                      </c:pt>
                      <c:pt idx="776">
                        <c:v>4.2359395845500206E-2</c:v>
                      </c:pt>
                      <c:pt idx="777">
                        <c:v>4.2937184174914038E-2</c:v>
                      </c:pt>
                      <c:pt idx="778">
                        <c:v>4.1234704080499014E-2</c:v>
                      </c:pt>
                      <c:pt idx="779">
                        <c:v>3.8530667701863371E-2</c:v>
                      </c:pt>
                      <c:pt idx="780">
                        <c:v>3.6783181357649457E-2</c:v>
                      </c:pt>
                      <c:pt idx="781">
                        <c:v>3.4939877441136857E-2</c:v>
                      </c:pt>
                      <c:pt idx="782">
                        <c:v>3.3464198132606288E-2</c:v>
                      </c:pt>
                      <c:pt idx="783">
                        <c:v>2.8670329670329679E-2</c:v>
                      </c:pt>
                      <c:pt idx="784">
                        <c:v>2.6884288415299672E-2</c:v>
                      </c:pt>
                      <c:pt idx="785">
                        <c:v>2.9493246573991921E-2</c:v>
                      </c:pt>
                      <c:pt idx="786">
                        <c:v>2.9716744842661329E-2</c:v>
                      </c:pt>
                      <c:pt idx="787">
                        <c:v>2.8894428541198204E-2</c:v>
                      </c:pt>
                      <c:pt idx="788">
                        <c:v>2.8093204871002076E-2</c:v>
                      </c:pt>
                      <c:pt idx="789">
                        <c:v>2.6373232603377345E-2</c:v>
                      </c:pt>
                      <c:pt idx="790">
                        <c:v>2.6952171315030634E-2</c:v>
                      </c:pt>
                      <c:pt idx="791">
                        <c:v>2.6566457180377097E-2</c:v>
                      </c:pt>
                      <c:pt idx="792">
                        <c:v>2.5905963010538675E-2</c:v>
                      </c:pt>
                      <c:pt idx="793">
                        <c:v>2.759719182401605E-2</c:v>
                      </c:pt>
                      <c:pt idx="794">
                        <c:v>2.7422282811607308E-2</c:v>
                      </c:pt>
                      <c:pt idx="795">
                        <c:v>2.8313413639500636E-2</c:v>
                      </c:pt>
                      <c:pt idx="796">
                        <c:v>2.9104893545870054E-2</c:v>
                      </c:pt>
                      <c:pt idx="797">
                        <c:v>2.9497184383376375E-2</c:v>
                      </c:pt>
                      <c:pt idx="798">
                        <c:v>2.7341479436000297E-2</c:v>
                      </c:pt>
                      <c:pt idx="799">
                        <c:v>2.4265273021022153E-2</c:v>
                      </c:pt>
                      <c:pt idx="800">
                        <c:v>2.3600598510301305E-2</c:v>
                      </c:pt>
                      <c:pt idx="801">
                        <c:v>2.4541069491201412E-2</c:v>
                      </c:pt>
                      <c:pt idx="802">
                        <c:v>2.4327277516497443E-2</c:v>
                      </c:pt>
                      <c:pt idx="803">
                        <c:v>2.4017379303216731E-2</c:v>
                      </c:pt>
                      <c:pt idx="804">
                        <c:v>2.4675748158302799E-2</c:v>
                      </c:pt>
                      <c:pt idx="805">
                        <c:v>2.4107783152016369E-2</c:v>
                      </c:pt>
                      <c:pt idx="806">
                        <c:v>2.269897875675167E-2</c:v>
                      </c:pt>
                      <c:pt idx="807">
                        <c:v>2.1994024543675661E-2</c:v>
                      </c:pt>
                      <c:pt idx="808">
                        <c:v>2.2244951682748787E-2</c:v>
                      </c:pt>
                      <c:pt idx="809">
                        <c:v>2.0907666537602728E-2</c:v>
                      </c:pt>
                      <c:pt idx="810">
                        <c:v>2.1675645332086834E-2</c:v>
                      </c:pt>
                      <c:pt idx="811">
                        <c:v>2.1222895874934537E-2</c:v>
                      </c:pt>
                      <c:pt idx="812">
                        <c:v>2.2097502175817428E-2</c:v>
                      </c:pt>
                      <c:pt idx="813">
                        <c:v>2.4773869795433657E-2</c:v>
                      </c:pt>
                      <c:pt idx="814">
                        <c:v>2.4708417171382589E-2</c:v>
                      </c:pt>
                      <c:pt idx="815">
                        <c:v>2.4269878741512745E-2</c:v>
                      </c:pt>
                      <c:pt idx="816">
                        <c:v>2.4591540466647535E-2</c:v>
                      </c:pt>
                      <c:pt idx="817">
                        <c:v>2.5596510714303872E-2</c:v>
                      </c:pt>
                      <c:pt idx="818">
                        <c:v>2.3519640122837793E-2</c:v>
                      </c:pt>
                      <c:pt idx="819">
                        <c:v>2.2603365116538449E-2</c:v>
                      </c:pt>
                      <c:pt idx="820">
                        <c:v>2.2204786272059414E-2</c:v>
                      </c:pt>
                      <c:pt idx="821">
                        <c:v>2.2415099782162381E-2</c:v>
                      </c:pt>
                      <c:pt idx="822">
                        <c:v>2.3189766294905597E-2</c:v>
                      </c:pt>
                      <c:pt idx="823">
                        <c:v>2.2320973370484699E-2</c:v>
                      </c:pt>
                      <c:pt idx="824">
                        <c:v>2.1556407641997264E-2</c:v>
                      </c:pt>
                      <c:pt idx="825">
                        <c:v>2.1673360570597631E-2</c:v>
                      </c:pt>
                      <c:pt idx="826">
                        <c:v>2.1413577923437815E-2</c:v>
                      </c:pt>
                      <c:pt idx="827">
                        <c:v>1.9484713429341029E-2</c:v>
                      </c:pt>
                      <c:pt idx="828">
                        <c:v>1.7864472649259867E-2</c:v>
                      </c:pt>
                      <c:pt idx="829">
                        <c:v>1.6836427159631837E-2</c:v>
                      </c:pt>
                      <c:pt idx="830">
                        <c:v>1.6396135573511317E-2</c:v>
                      </c:pt>
                      <c:pt idx="831">
                        <c:v>1.5510753986074955E-2</c:v>
                      </c:pt>
                      <c:pt idx="832">
                        <c:v>1.5268710796845851E-2</c:v>
                      </c:pt>
                      <c:pt idx="833">
                        <c:v>1.5122641459390934E-2</c:v>
                      </c:pt>
                      <c:pt idx="834">
                        <c:v>1.459035717252374E-2</c:v>
                      </c:pt>
                      <c:pt idx="835">
                        <c:v>1.4652857767273417E-2</c:v>
                      </c:pt>
                      <c:pt idx="836">
                        <c:v>1.5086126193596708E-2</c:v>
                      </c:pt>
                      <c:pt idx="837">
                        <c:v>1.5420013061500357E-2</c:v>
                      </c:pt>
                      <c:pt idx="838">
                        <c:v>1.5680163594834377E-2</c:v>
                      </c:pt>
                      <c:pt idx="839">
                        <c:v>1.5120623329203895E-2</c:v>
                      </c:pt>
                      <c:pt idx="840">
                        <c:v>1.4802805857545519E-2</c:v>
                      </c:pt>
                      <c:pt idx="841">
                        <c:v>1.6152471876680091E-2</c:v>
                      </c:pt>
                      <c:pt idx="842">
                        <c:v>1.6619899048740876E-2</c:v>
                      </c:pt>
                      <c:pt idx="843">
                        <c:v>1.6229639711913758E-2</c:v>
                      </c:pt>
                      <c:pt idx="844">
                        <c:v>1.6251432346382648E-2</c:v>
                      </c:pt>
                      <c:pt idx="845">
                        <c:v>1.6649688425757824E-2</c:v>
                      </c:pt>
                      <c:pt idx="846">
                        <c:v>1.6574753390290447E-2</c:v>
                      </c:pt>
                      <c:pt idx="847">
                        <c:v>1.7174427852296802E-2</c:v>
                      </c:pt>
                      <c:pt idx="848">
                        <c:v>1.7340788063527443E-2</c:v>
                      </c:pt>
                      <c:pt idx="849">
                        <c:v>1.727222993948482E-2</c:v>
                      </c:pt>
                      <c:pt idx="850">
                        <c:v>1.7160485766518668E-2</c:v>
                      </c:pt>
                      <c:pt idx="851">
                        <c:v>1.6900593275695448E-2</c:v>
                      </c:pt>
                      <c:pt idx="852">
                        <c:v>1.6484354913889981E-2</c:v>
                      </c:pt>
                      <c:pt idx="853">
                        <c:v>1.6391538562943057E-2</c:v>
                      </c:pt>
                      <c:pt idx="854">
                        <c:v>1.5797979465224089E-2</c:v>
                      </c:pt>
                      <c:pt idx="855">
                        <c:v>1.3714079288788622E-2</c:v>
                      </c:pt>
                      <c:pt idx="856">
                        <c:v>1.3740786506283841E-2</c:v>
                      </c:pt>
                      <c:pt idx="857">
                        <c:v>1.3330725209594855E-2</c:v>
                      </c:pt>
                      <c:pt idx="858">
                        <c:v>1.4156358852376722E-2</c:v>
                      </c:pt>
                      <c:pt idx="859">
                        <c:v>1.3775123228091248E-2</c:v>
                      </c:pt>
                      <c:pt idx="860">
                        <c:v>1.3657502125077438E-2</c:v>
                      </c:pt>
                      <c:pt idx="861">
                        <c:v>1.2561745416208924E-2</c:v>
                      </c:pt>
                      <c:pt idx="862">
                        <c:v>1.2942240093063249E-2</c:v>
                      </c:pt>
                      <c:pt idx="863">
                        <c:v>1.2283333469153132E-2</c:v>
                      </c:pt>
                      <c:pt idx="864">
                        <c:v>1.187549572525975E-2</c:v>
                      </c:pt>
                      <c:pt idx="865">
                        <c:v>1.1397354637511157E-2</c:v>
                      </c:pt>
                      <c:pt idx="866">
                        <c:v>1.1070968175438263E-2</c:v>
                      </c:pt>
                      <c:pt idx="867">
                        <c:v>1.0677524044535563E-2</c:v>
                      </c:pt>
                      <c:pt idx="868">
                        <c:v>1.0815040670373526E-2</c:v>
                      </c:pt>
                      <c:pt idx="869">
                        <c:v>1.2883358853150385E-2</c:v>
                      </c:pt>
                      <c:pt idx="870">
                        <c:v>1.388283235108251E-2</c:v>
                      </c:pt>
                      <c:pt idx="871">
                        <c:v>1.4036967353053936E-2</c:v>
                      </c:pt>
                      <c:pt idx="872">
                        <c:v>1.2665224394267217E-2</c:v>
                      </c:pt>
                      <c:pt idx="873">
                        <c:v>1.3550178863992499E-2</c:v>
                      </c:pt>
                      <c:pt idx="874">
                        <c:v>1.3409965302292947E-2</c:v>
                      </c:pt>
                      <c:pt idx="875">
                        <c:v>1.3907107608640947E-2</c:v>
                      </c:pt>
                      <c:pt idx="876">
                        <c:v>1.3788032776472116E-2</c:v>
                      </c:pt>
                      <c:pt idx="877">
                        <c:v>1.3899447083030789E-2</c:v>
                      </c:pt>
                      <c:pt idx="878">
                        <c:v>1.3370673192289266E-2</c:v>
                      </c:pt>
                      <c:pt idx="879">
                        <c:v>1.3708942779876214E-2</c:v>
                      </c:pt>
                      <c:pt idx="880">
                        <c:v>1.369401193988596E-2</c:v>
                      </c:pt>
                      <c:pt idx="881">
                        <c:v>1.397888935327409E-2</c:v>
                      </c:pt>
                      <c:pt idx="882">
                        <c:v>1.3950921918980274E-2</c:v>
                      </c:pt>
                      <c:pt idx="883">
                        <c:v>1.2031156669447578E-2</c:v>
                      </c:pt>
                      <c:pt idx="884">
                        <c:v>1.2647109831440261E-2</c:v>
                      </c:pt>
                      <c:pt idx="885">
                        <c:v>1.3249894588362824E-2</c:v>
                      </c:pt>
                      <c:pt idx="886">
                        <c:v>1.414759747944775E-2</c:v>
                      </c:pt>
                      <c:pt idx="887">
                        <c:v>1.5180249655274411E-2</c:v>
                      </c:pt>
                      <c:pt idx="888">
                        <c:v>1.62384547828291E-2</c:v>
                      </c:pt>
                      <c:pt idx="889">
                        <c:v>1.6310119909127459E-2</c:v>
                      </c:pt>
                      <c:pt idx="890">
                        <c:v>1.6032457163134953E-2</c:v>
                      </c:pt>
                      <c:pt idx="891">
                        <c:v>1.5674672839815797E-2</c:v>
                      </c:pt>
                      <c:pt idx="892">
                        <c:v>1.6269502332795366E-2</c:v>
                      </c:pt>
                      <c:pt idx="893">
                        <c:v>1.5988150138960999E-2</c:v>
                      </c:pt>
                      <c:pt idx="894">
                        <c:v>1.6286550537087996E-2</c:v>
                      </c:pt>
                      <c:pt idx="895">
                        <c:v>1.6307662567345768E-2</c:v>
                      </c:pt>
                      <c:pt idx="896">
                        <c:v>1.6287589533411306E-2</c:v>
                      </c:pt>
                      <c:pt idx="897">
                        <c:v>1.6174466179101826E-2</c:v>
                      </c:pt>
                      <c:pt idx="898">
                        <c:v>1.5133891213389131E-2</c:v>
                      </c:pt>
                      <c:pt idx="899">
                        <c:v>1.4663897794588602E-2</c:v>
                      </c:pt>
                      <c:pt idx="900">
                        <c:v>1.450211176575783E-2</c:v>
                      </c:pt>
                      <c:pt idx="901">
                        <c:v>1.4335304628948603E-2</c:v>
                      </c:pt>
                      <c:pt idx="902">
                        <c:v>1.3794355868299127E-2</c:v>
                      </c:pt>
                      <c:pt idx="903">
                        <c:v>1.320376001711839E-2</c:v>
                      </c:pt>
                      <c:pt idx="904">
                        <c:v>1.3209773002778731E-2</c:v>
                      </c:pt>
                      <c:pt idx="905">
                        <c:v>1.4001822881647178E-2</c:v>
                      </c:pt>
                      <c:pt idx="906">
                        <c:v>1.3577520432365936E-2</c:v>
                      </c:pt>
                      <c:pt idx="907">
                        <c:v>1.3100924130335909E-2</c:v>
                      </c:pt>
                      <c:pt idx="908">
                        <c:v>1.3534439464943416E-2</c:v>
                      </c:pt>
                      <c:pt idx="909">
                        <c:v>1.385584502451127E-2</c:v>
                      </c:pt>
                      <c:pt idx="910">
                        <c:v>1.4247960197090783E-2</c:v>
                      </c:pt>
                      <c:pt idx="911">
                        <c:v>1.4620132661835159E-2</c:v>
                      </c:pt>
                      <c:pt idx="912">
                        <c:v>1.5112879086544219E-2</c:v>
                      </c:pt>
                      <c:pt idx="913">
                        <c:v>1.5500650815185009E-2</c:v>
                      </c:pt>
                      <c:pt idx="914">
                        <c:v>1.5270667636908349E-2</c:v>
                      </c:pt>
                      <c:pt idx="915">
                        <c:v>1.4358933155159376E-2</c:v>
                      </c:pt>
                      <c:pt idx="916">
                        <c:v>1.4682866276998456E-2</c:v>
                      </c:pt>
                      <c:pt idx="917">
                        <c:v>1.465413836814918E-2</c:v>
                      </c:pt>
                      <c:pt idx="918">
                        <c:v>1.5007685387274936E-2</c:v>
                      </c:pt>
                      <c:pt idx="919">
                        <c:v>1.4499841334808533E-2</c:v>
                      </c:pt>
                      <c:pt idx="920">
                        <c:v>1.4879170230966639E-2</c:v>
                      </c:pt>
                      <c:pt idx="921">
                        <c:v>1.5059511399022254E-2</c:v>
                      </c:pt>
                      <c:pt idx="922">
                        <c:v>1.4679657417140673E-2</c:v>
                      </c:pt>
                      <c:pt idx="923">
                        <c:v>1.3825793495844244E-2</c:v>
                      </c:pt>
                      <c:pt idx="924">
                        <c:v>1.30363774715093E-2</c:v>
                      </c:pt>
                      <c:pt idx="925">
                        <c:v>1.3005362286087408E-2</c:v>
                      </c:pt>
                      <c:pt idx="926">
                        <c:v>1.2966938099349005E-2</c:v>
                      </c:pt>
                      <c:pt idx="927">
                        <c:v>1.2975441953835919E-2</c:v>
                      </c:pt>
                      <c:pt idx="928">
                        <c:v>1.2784140322125518E-2</c:v>
                      </c:pt>
                      <c:pt idx="929">
                        <c:v>1.2447380240509703E-2</c:v>
                      </c:pt>
                      <c:pt idx="930">
                        <c:v>1.2631234220477277E-2</c:v>
                      </c:pt>
                      <c:pt idx="931">
                        <c:v>1.3217490716687718E-2</c:v>
                      </c:pt>
                      <c:pt idx="932">
                        <c:v>1.257187763551328E-2</c:v>
                      </c:pt>
                      <c:pt idx="933">
                        <c:v>1.2447515265794734E-2</c:v>
                      </c:pt>
                      <c:pt idx="934">
                        <c:v>1.2133901672412347E-2</c:v>
                      </c:pt>
                      <c:pt idx="935">
                        <c:v>1.184798759400202E-2</c:v>
                      </c:pt>
                      <c:pt idx="936">
                        <c:v>1.1738800147825716E-2</c:v>
                      </c:pt>
                      <c:pt idx="937">
                        <c:v>1.2114626378430041E-2</c:v>
                      </c:pt>
                      <c:pt idx="938">
                        <c:v>1.1989465644216567E-2</c:v>
                      </c:pt>
                      <c:pt idx="939">
                        <c:v>1.2082567706857139E-2</c:v>
                      </c:pt>
                      <c:pt idx="940">
                        <c:v>1.1614904992520842E-2</c:v>
                      </c:pt>
                      <c:pt idx="941">
                        <c:v>1.1695880190939348E-2</c:v>
                      </c:pt>
                      <c:pt idx="942">
                        <c:v>1.1518186610437534E-2</c:v>
                      </c:pt>
                      <c:pt idx="943">
                        <c:v>1.1542297119586183E-2</c:v>
                      </c:pt>
                      <c:pt idx="944">
                        <c:v>1.0568833451927495E-2</c:v>
                      </c:pt>
                      <c:pt idx="945">
                        <c:v>9.9798324598928505E-3</c:v>
                      </c:pt>
                      <c:pt idx="946">
                        <c:v>9.89235802170489E-3</c:v>
                      </c:pt>
                      <c:pt idx="947">
                        <c:v>1.2272295306998542E-2</c:v>
                      </c:pt>
                      <c:pt idx="948">
                        <c:v>1.3311033601665471E-2</c:v>
                      </c:pt>
                      <c:pt idx="949">
                        <c:v>1.372471821697889E-2</c:v>
                      </c:pt>
                      <c:pt idx="950">
                        <c:v>1.3721025830670768E-2</c:v>
                      </c:pt>
                      <c:pt idx="951">
                        <c:v>1.3591807253779084E-2</c:v>
                      </c:pt>
                      <c:pt idx="952">
                        <c:v>1.3389944893848203E-2</c:v>
                      </c:pt>
                      <c:pt idx="953">
                        <c:v>1.312811053314665E-2</c:v>
                      </c:pt>
                      <c:pt idx="954">
                        <c:v>1.2899289912627426E-2</c:v>
                      </c:pt>
                      <c:pt idx="955">
                        <c:v>1.2371103518145741E-2</c:v>
                      </c:pt>
                      <c:pt idx="956">
                        <c:v>1.2723150962512661E-2</c:v>
                      </c:pt>
                      <c:pt idx="957">
                        <c:v>1.2724837351703025E-2</c:v>
                      </c:pt>
                      <c:pt idx="958">
                        <c:v>1.2837137774418255E-2</c:v>
                      </c:pt>
                      <c:pt idx="959">
                        <c:v>1.2882957564685157E-2</c:v>
                      </c:pt>
                      <c:pt idx="960">
                        <c:v>1.3160592995688569E-2</c:v>
                      </c:pt>
                      <c:pt idx="961">
                        <c:v>1.0525743543110167E-2</c:v>
                      </c:pt>
                      <c:pt idx="962">
                        <c:v>9.9347778896058912E-3</c:v>
                      </c:pt>
                      <c:pt idx="963">
                        <c:v>9.8374927310667607E-3</c:v>
                      </c:pt>
                      <c:pt idx="964">
                        <c:v>9.7285910248873092E-3</c:v>
                      </c:pt>
                      <c:pt idx="965">
                        <c:v>1.0265075561207012E-2</c:v>
                      </c:pt>
                      <c:pt idx="966">
                        <c:v>1.0919923524965531E-2</c:v>
                      </c:pt>
                      <c:pt idx="967">
                        <c:v>1.1897808043630505E-2</c:v>
                      </c:pt>
                      <c:pt idx="968">
                        <c:v>1.198110064957332E-2</c:v>
                      </c:pt>
                      <c:pt idx="969">
                        <c:v>1.2700608434767453E-2</c:v>
                      </c:pt>
                      <c:pt idx="970">
                        <c:v>1.3099480181300223E-2</c:v>
                      </c:pt>
                      <c:pt idx="971">
                        <c:v>1.3765852454971614E-2</c:v>
                      </c:pt>
                      <c:pt idx="972">
                        <c:v>1.4765878884830915E-2</c:v>
                      </c:pt>
                      <c:pt idx="973">
                        <c:v>1.6005730809755363E-2</c:v>
                      </c:pt>
                      <c:pt idx="974">
                        <c:v>1.6582200564247238E-2</c:v>
                      </c:pt>
                      <c:pt idx="975">
                        <c:v>1.9728224260324372E-2</c:v>
                      </c:pt>
                      <c:pt idx="976">
                        <c:v>1.9943325494672013E-2</c:v>
                      </c:pt>
                      <c:pt idx="977">
                        <c:v>2.0131057162201378E-2</c:v>
                      </c:pt>
                      <c:pt idx="978">
                        <c:v>2.0466111944269755E-2</c:v>
                      </c:pt>
                      <c:pt idx="979">
                        <c:v>1.9682578967058183E-2</c:v>
                      </c:pt>
                      <c:pt idx="980">
                        <c:v>1.9658263491220757E-2</c:v>
                      </c:pt>
                      <c:pt idx="981">
                        <c:v>1.909805696184632E-2</c:v>
                      </c:pt>
                      <c:pt idx="982">
                        <c:v>1.9346242965905334E-2</c:v>
                      </c:pt>
                      <c:pt idx="983">
                        <c:v>1.8749171636845599E-2</c:v>
                      </c:pt>
                      <c:pt idx="984">
                        <c:v>1.8153682029031778E-2</c:v>
                      </c:pt>
                      <c:pt idx="985">
                        <c:v>1.7740741781662503E-2</c:v>
                      </c:pt>
                      <c:pt idx="986">
                        <c:v>1.696399243060967E-2</c:v>
                      </c:pt>
                      <c:pt idx="987">
                        <c:v>1.6550260394752849E-2</c:v>
                      </c:pt>
                      <c:pt idx="988">
                        <c:v>1.6016300680352563E-2</c:v>
                      </c:pt>
                      <c:pt idx="989">
                        <c:v>1.4015928236626412E-2</c:v>
                      </c:pt>
                      <c:pt idx="990">
                        <c:v>1.3838749356370509E-2</c:v>
                      </c:pt>
                      <c:pt idx="991">
                        <c:v>1.3642601785805064E-2</c:v>
                      </c:pt>
                      <c:pt idx="992">
                        <c:v>1.6573632160393408E-2</c:v>
                      </c:pt>
                      <c:pt idx="993">
                        <c:v>1.6432645481590978E-2</c:v>
                      </c:pt>
                      <c:pt idx="994">
                        <c:v>1.8212422110936974E-2</c:v>
                      </c:pt>
                      <c:pt idx="995">
                        <c:v>1.8785875255475773E-2</c:v>
                      </c:pt>
                      <c:pt idx="996">
                        <c:v>1.8747534042246071E-2</c:v>
                      </c:pt>
                      <c:pt idx="997">
                        <c:v>1.958191854619952E-2</c:v>
                      </c:pt>
                      <c:pt idx="998">
                        <c:v>2.0273288293184689E-2</c:v>
                      </c:pt>
                      <c:pt idx="999">
                        <c:v>2.0611938162038365E-2</c:v>
                      </c:pt>
                      <c:pt idx="1000">
                        <c:v>2.0706914875381403E-2</c:v>
                      </c:pt>
                      <c:pt idx="1001">
                        <c:v>2.0896192801043156E-2</c:v>
                      </c:pt>
                      <c:pt idx="1002">
                        <c:v>2.0378389568152942E-2</c:v>
                      </c:pt>
                      <c:pt idx="1003">
                        <c:v>2.1014612027559488E-2</c:v>
                      </c:pt>
                      <c:pt idx="1004">
                        <c:v>2.1141196013289048E-2</c:v>
                      </c:pt>
                      <c:pt idx="1005">
                        <c:v>2.1003084069448685E-2</c:v>
                      </c:pt>
                      <c:pt idx="1006">
                        <c:v>1.8327193250362677E-2</c:v>
                      </c:pt>
                      <c:pt idx="1007">
                        <c:v>1.9442676268462765E-2</c:v>
                      </c:pt>
                      <c:pt idx="1008">
                        <c:v>1.9221447389422129E-2</c:v>
                      </c:pt>
                      <c:pt idx="1009">
                        <c:v>1.8513897294581173E-2</c:v>
                      </c:pt>
                      <c:pt idx="1010">
                        <c:v>1.8368813350544778E-2</c:v>
                      </c:pt>
                      <c:pt idx="1011">
                        <c:v>1.8091359730453657E-2</c:v>
                      </c:pt>
                      <c:pt idx="1012">
                        <c:v>1.826800431711147E-2</c:v>
                      </c:pt>
                      <c:pt idx="1013">
                        <c:v>1.8747852971487469E-2</c:v>
                      </c:pt>
                      <c:pt idx="1014">
                        <c:v>1.9183187560738588E-2</c:v>
                      </c:pt>
                      <c:pt idx="1015">
                        <c:v>1.8800430558510856E-2</c:v>
                      </c:pt>
                      <c:pt idx="1016">
                        <c:v>1.9302642497183449E-2</c:v>
                      </c:pt>
                      <c:pt idx="1017">
                        <c:v>1.9455291182960757E-2</c:v>
                      </c:pt>
                      <c:pt idx="1018">
                        <c:v>1.9325292709879927E-2</c:v>
                      </c:pt>
                      <c:pt idx="1019">
                        <c:v>1.9722518159806291E-2</c:v>
                      </c:pt>
                      <c:pt idx="1020">
                        <c:v>1.9144452115442363E-2</c:v>
                      </c:pt>
                      <c:pt idx="1021">
                        <c:v>1.8061466219655892E-2</c:v>
                      </c:pt>
                      <c:pt idx="1022">
                        <c:v>1.9166004557128951E-2</c:v>
                      </c:pt>
                      <c:pt idx="1023">
                        <c:v>1.9959392173313016E-2</c:v>
                      </c:pt>
                      <c:pt idx="1024">
                        <c:v>1.9973926169891586E-2</c:v>
                      </c:pt>
                      <c:pt idx="1025">
                        <c:v>1.9212721495742113E-2</c:v>
                      </c:pt>
                      <c:pt idx="1026">
                        <c:v>2.0152937207941032E-2</c:v>
                      </c:pt>
                      <c:pt idx="1027">
                        <c:v>1.9856948799254513E-2</c:v>
                      </c:pt>
                      <c:pt idx="1028">
                        <c:v>1.9970321931589548E-2</c:v>
                      </c:pt>
                      <c:pt idx="1029">
                        <c:v>1.9842723155582217E-2</c:v>
                      </c:pt>
                      <c:pt idx="1030">
                        <c:v>1.965153079064598E-2</c:v>
                      </c:pt>
                      <c:pt idx="1031">
                        <c:v>1.8191133004926124E-2</c:v>
                      </c:pt>
                      <c:pt idx="1032">
                        <c:v>1.8004532833895696E-2</c:v>
                      </c:pt>
                      <c:pt idx="1033">
                        <c:v>1.7510231274388513E-2</c:v>
                      </c:pt>
                      <c:pt idx="1034">
                        <c:v>1.8091184588955169E-2</c:v>
                      </c:pt>
                      <c:pt idx="1035">
                        <c:v>1.903129483734161E-2</c:v>
                      </c:pt>
                      <c:pt idx="1036">
                        <c:v>1.7100703929524494E-2</c:v>
                      </c:pt>
                      <c:pt idx="1037">
                        <c:v>1.6660260502161912E-2</c:v>
                      </c:pt>
                      <c:pt idx="1038">
                        <c:v>1.6017855747573549E-2</c:v>
                      </c:pt>
                      <c:pt idx="1039">
                        <c:v>1.5828638836727821E-2</c:v>
                      </c:pt>
                      <c:pt idx="1040">
                        <c:v>1.4356817167767018E-2</c:v>
                      </c:pt>
                      <c:pt idx="1041">
                        <c:v>1.3989583534454463E-2</c:v>
                      </c:pt>
                      <c:pt idx="1042">
                        <c:v>1.3641456205176969E-2</c:v>
                      </c:pt>
                      <c:pt idx="1043">
                        <c:v>1.3428668544236185E-2</c:v>
                      </c:pt>
                      <c:pt idx="1044">
                        <c:v>1.3532057044924278E-2</c:v>
                      </c:pt>
                      <c:pt idx="1045">
                        <c:v>1.3436877439914509E-2</c:v>
                      </c:pt>
                      <c:pt idx="1046">
                        <c:v>1.2850805901609521E-2</c:v>
                      </c:pt>
                      <c:pt idx="1047">
                        <c:v>1.2651263297872334E-2</c:v>
                      </c:pt>
                      <c:pt idx="1048">
                        <c:v>1.2916718216165281E-2</c:v>
                      </c:pt>
                      <c:pt idx="1049">
                        <c:v>1.19148844366424E-2</c:v>
                      </c:pt>
                      <c:pt idx="1050">
                        <c:v>1.1338272846807919E-2</c:v>
                      </c:pt>
                      <c:pt idx="1051">
                        <c:v>1.1254476225436927E-2</c:v>
                      </c:pt>
                      <c:pt idx="1052">
                        <c:v>1.101693335694247E-2</c:v>
                      </c:pt>
                      <c:pt idx="1053">
                        <c:v>1.1072665320626927E-2</c:v>
                      </c:pt>
                      <c:pt idx="1054">
                        <c:v>1.1221651294752586E-2</c:v>
                      </c:pt>
                      <c:pt idx="1055">
                        <c:v>1.0718288916847748E-2</c:v>
                      </c:pt>
                      <c:pt idx="1056">
                        <c:v>1.0347838442358454E-2</c:v>
                      </c:pt>
                      <c:pt idx="1057">
                        <c:v>1.0128900029409265E-2</c:v>
                      </c:pt>
                      <c:pt idx="1058">
                        <c:v>9.4625545374672736E-3</c:v>
                      </c:pt>
                      <c:pt idx="1059">
                        <c:v>8.9051303189802734E-3</c:v>
                      </c:pt>
                      <c:pt idx="1060">
                        <c:v>8.7425006108099793E-3</c:v>
                      </c:pt>
                      <c:pt idx="1061">
                        <c:v>8.9619583620800473E-3</c:v>
                      </c:pt>
                      <c:pt idx="1062">
                        <c:v>8.1940033923811623E-3</c:v>
                      </c:pt>
                      <c:pt idx="1063">
                        <c:v>8.1086270930663257E-3</c:v>
                      </c:pt>
                      <c:pt idx="1064">
                        <c:v>8.5048503124545809E-3</c:v>
                      </c:pt>
                      <c:pt idx="1065">
                        <c:v>8.2034408307838022E-3</c:v>
                      </c:pt>
                      <c:pt idx="1066">
                        <c:v>8.3319070739463017E-3</c:v>
                      </c:pt>
                      <c:pt idx="1067">
                        <c:v>8.4215799196607835E-3</c:v>
                      </c:pt>
                      <c:pt idx="1068">
                        <c:v>8.9158794625859E-3</c:v>
                      </c:pt>
                      <c:pt idx="1069">
                        <c:v>9.6647708478812249E-3</c:v>
                      </c:pt>
                      <c:pt idx="1070">
                        <c:v>9.515225445016727E-3</c:v>
                      </c:pt>
                      <c:pt idx="1071">
                        <c:v>9.9076940334016685E-3</c:v>
                      </c:pt>
                      <c:pt idx="1072">
                        <c:v>1.0089271517161489E-2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FB1-47D2-83BB-922044241431}"/>
                  </c:ext>
                </c:extLst>
              </c15:ser>
            </c15:filteredLineSeries>
          </c:ext>
        </c:extLst>
      </c:lineChart>
      <c:catAx>
        <c:axId val="781171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72856"/>
        <c:crosses val="autoZero"/>
        <c:auto val="1"/>
        <c:lblAlgn val="ctr"/>
        <c:lblOffset val="100"/>
        <c:noMultiLvlLbl val="0"/>
      </c:catAx>
      <c:valAx>
        <c:axId val="78117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71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ATM</a:t>
            </a:r>
            <a:r>
              <a:rPr lang="en-IN" baseline="0"/>
              <a:t> Vol = 25 Occurences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'Result Nifty'!$X$20:$X$1087</c:f>
              <c:numCache>
                <c:formatCode>General</c:formatCode>
                <c:ptCount val="10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0</c:v>
                </c:pt>
                <c:pt idx="896">
                  <c:v>1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1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1</c:v>
                </c:pt>
                <c:pt idx="925">
                  <c:v>1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62-4283-82D0-CF4813BC9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940984"/>
        <c:axId val="783939704"/>
      </c:lineChart>
      <c:catAx>
        <c:axId val="783940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939704"/>
        <c:crosses val="autoZero"/>
        <c:auto val="1"/>
        <c:lblAlgn val="ctr"/>
        <c:lblOffset val="100"/>
        <c:noMultiLvlLbl val="0"/>
      </c:catAx>
      <c:valAx>
        <c:axId val="78393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940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ATR = 15 Occurences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'Result Nifty'!$AH$20:$AH$1087</c:f>
              <c:numCache>
                <c:formatCode>0</c:formatCode>
                <c:ptCount val="10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1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43-4190-AE72-161DF0EFA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911224"/>
        <c:axId val="783909624"/>
      </c:lineChart>
      <c:catAx>
        <c:axId val="783911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909624"/>
        <c:crosses val="autoZero"/>
        <c:auto val="1"/>
        <c:lblAlgn val="ctr"/>
        <c:lblOffset val="100"/>
        <c:noMultiLvlLbl val="0"/>
      </c:catAx>
      <c:valAx>
        <c:axId val="78390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911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INDIA VIX = 11 Occurences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'Result Nifty'!$A$11:$A$1087</c:f>
              <c:numCache>
                <c:formatCode>yyyy\-mm\-dd</c:formatCode>
                <c:ptCount val="1077"/>
                <c:pt idx="0">
                  <c:v>42748</c:v>
                </c:pt>
                <c:pt idx="1">
                  <c:v>42751</c:v>
                </c:pt>
                <c:pt idx="2">
                  <c:v>42752</c:v>
                </c:pt>
                <c:pt idx="3">
                  <c:v>42753</c:v>
                </c:pt>
                <c:pt idx="4">
                  <c:v>42754</c:v>
                </c:pt>
                <c:pt idx="5">
                  <c:v>42755</c:v>
                </c:pt>
                <c:pt idx="6">
                  <c:v>42758</c:v>
                </c:pt>
                <c:pt idx="7">
                  <c:v>42759</c:v>
                </c:pt>
                <c:pt idx="8">
                  <c:v>42760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  <c:pt idx="25">
                  <c:v>42786</c:v>
                </c:pt>
                <c:pt idx="26">
                  <c:v>42787</c:v>
                </c:pt>
                <c:pt idx="27">
                  <c:v>42788</c:v>
                </c:pt>
                <c:pt idx="28">
                  <c:v>42789</c:v>
                </c:pt>
                <c:pt idx="29">
                  <c:v>42793</c:v>
                </c:pt>
                <c:pt idx="30">
                  <c:v>42794</c:v>
                </c:pt>
                <c:pt idx="31">
                  <c:v>42795</c:v>
                </c:pt>
                <c:pt idx="32">
                  <c:v>42796</c:v>
                </c:pt>
                <c:pt idx="33">
                  <c:v>42797</c:v>
                </c:pt>
                <c:pt idx="34">
                  <c:v>42800</c:v>
                </c:pt>
                <c:pt idx="35">
                  <c:v>42801</c:v>
                </c:pt>
                <c:pt idx="36">
                  <c:v>42802</c:v>
                </c:pt>
                <c:pt idx="37">
                  <c:v>42803</c:v>
                </c:pt>
                <c:pt idx="38">
                  <c:v>42804</c:v>
                </c:pt>
                <c:pt idx="39">
                  <c:v>42808</c:v>
                </c:pt>
                <c:pt idx="40">
                  <c:v>42809</c:v>
                </c:pt>
                <c:pt idx="41">
                  <c:v>42810</c:v>
                </c:pt>
                <c:pt idx="42">
                  <c:v>42811</c:v>
                </c:pt>
                <c:pt idx="43">
                  <c:v>42814</c:v>
                </c:pt>
                <c:pt idx="44">
                  <c:v>42815</c:v>
                </c:pt>
                <c:pt idx="45">
                  <c:v>42816</c:v>
                </c:pt>
                <c:pt idx="46">
                  <c:v>42817</c:v>
                </c:pt>
                <c:pt idx="47">
                  <c:v>42818</c:v>
                </c:pt>
                <c:pt idx="48">
                  <c:v>42821</c:v>
                </c:pt>
                <c:pt idx="49">
                  <c:v>42822</c:v>
                </c:pt>
                <c:pt idx="50">
                  <c:v>42823</c:v>
                </c:pt>
                <c:pt idx="51">
                  <c:v>42824</c:v>
                </c:pt>
                <c:pt idx="52">
                  <c:v>42825</c:v>
                </c:pt>
                <c:pt idx="53">
                  <c:v>42828</c:v>
                </c:pt>
                <c:pt idx="54">
                  <c:v>42830</c:v>
                </c:pt>
                <c:pt idx="55">
                  <c:v>42831</c:v>
                </c:pt>
                <c:pt idx="56">
                  <c:v>42832</c:v>
                </c:pt>
                <c:pt idx="57">
                  <c:v>42835</c:v>
                </c:pt>
                <c:pt idx="58">
                  <c:v>42836</c:v>
                </c:pt>
                <c:pt idx="59">
                  <c:v>42837</c:v>
                </c:pt>
                <c:pt idx="60">
                  <c:v>42838</c:v>
                </c:pt>
                <c:pt idx="61">
                  <c:v>42842</c:v>
                </c:pt>
                <c:pt idx="62">
                  <c:v>42843</c:v>
                </c:pt>
                <c:pt idx="63">
                  <c:v>42844</c:v>
                </c:pt>
                <c:pt idx="64">
                  <c:v>42845</c:v>
                </c:pt>
                <c:pt idx="65">
                  <c:v>42846</c:v>
                </c:pt>
                <c:pt idx="66">
                  <c:v>42849</c:v>
                </c:pt>
                <c:pt idx="67">
                  <c:v>42850</c:v>
                </c:pt>
                <c:pt idx="68">
                  <c:v>42851</c:v>
                </c:pt>
                <c:pt idx="69">
                  <c:v>42852</c:v>
                </c:pt>
                <c:pt idx="70">
                  <c:v>42853</c:v>
                </c:pt>
                <c:pt idx="71">
                  <c:v>42857</c:v>
                </c:pt>
                <c:pt idx="72">
                  <c:v>42858</c:v>
                </c:pt>
                <c:pt idx="73">
                  <c:v>42859</c:v>
                </c:pt>
                <c:pt idx="74">
                  <c:v>42860</c:v>
                </c:pt>
                <c:pt idx="75">
                  <c:v>42863</c:v>
                </c:pt>
                <c:pt idx="76">
                  <c:v>42864</c:v>
                </c:pt>
                <c:pt idx="77">
                  <c:v>42865</c:v>
                </c:pt>
                <c:pt idx="78">
                  <c:v>42866</c:v>
                </c:pt>
                <c:pt idx="79">
                  <c:v>42867</c:v>
                </c:pt>
                <c:pt idx="80">
                  <c:v>42870</c:v>
                </c:pt>
                <c:pt idx="81">
                  <c:v>42871</c:v>
                </c:pt>
                <c:pt idx="82">
                  <c:v>42872</c:v>
                </c:pt>
                <c:pt idx="83">
                  <c:v>42873</c:v>
                </c:pt>
                <c:pt idx="84">
                  <c:v>42874</c:v>
                </c:pt>
                <c:pt idx="85">
                  <c:v>42877</c:v>
                </c:pt>
                <c:pt idx="86">
                  <c:v>42878</c:v>
                </c:pt>
                <c:pt idx="87">
                  <c:v>42879</c:v>
                </c:pt>
                <c:pt idx="88">
                  <c:v>42880</c:v>
                </c:pt>
                <c:pt idx="89">
                  <c:v>42881</c:v>
                </c:pt>
                <c:pt idx="90">
                  <c:v>42884</c:v>
                </c:pt>
                <c:pt idx="91">
                  <c:v>42885</c:v>
                </c:pt>
                <c:pt idx="92">
                  <c:v>42886</c:v>
                </c:pt>
                <c:pt idx="93">
                  <c:v>42887</c:v>
                </c:pt>
                <c:pt idx="94">
                  <c:v>42888</c:v>
                </c:pt>
                <c:pt idx="95">
                  <c:v>42891</c:v>
                </c:pt>
                <c:pt idx="96">
                  <c:v>42892</c:v>
                </c:pt>
                <c:pt idx="97">
                  <c:v>42893</c:v>
                </c:pt>
                <c:pt idx="98">
                  <c:v>42894</c:v>
                </c:pt>
                <c:pt idx="99">
                  <c:v>42895</c:v>
                </c:pt>
                <c:pt idx="100">
                  <c:v>42898</c:v>
                </c:pt>
                <c:pt idx="101">
                  <c:v>42899</c:v>
                </c:pt>
                <c:pt idx="102">
                  <c:v>42900</c:v>
                </c:pt>
                <c:pt idx="103">
                  <c:v>42901</c:v>
                </c:pt>
                <c:pt idx="104">
                  <c:v>42902</c:v>
                </c:pt>
                <c:pt idx="105">
                  <c:v>42905</c:v>
                </c:pt>
                <c:pt idx="106">
                  <c:v>42906</c:v>
                </c:pt>
                <c:pt idx="107">
                  <c:v>42907</c:v>
                </c:pt>
                <c:pt idx="108">
                  <c:v>42908</c:v>
                </c:pt>
                <c:pt idx="109">
                  <c:v>42909</c:v>
                </c:pt>
                <c:pt idx="110">
                  <c:v>42913</c:v>
                </c:pt>
                <c:pt idx="111">
                  <c:v>42914</c:v>
                </c:pt>
                <c:pt idx="112">
                  <c:v>42915</c:v>
                </c:pt>
                <c:pt idx="113">
                  <c:v>42916</c:v>
                </c:pt>
                <c:pt idx="114">
                  <c:v>42919</c:v>
                </c:pt>
                <c:pt idx="115">
                  <c:v>42920</c:v>
                </c:pt>
                <c:pt idx="116">
                  <c:v>42921</c:v>
                </c:pt>
                <c:pt idx="117">
                  <c:v>42922</c:v>
                </c:pt>
                <c:pt idx="118">
                  <c:v>42923</c:v>
                </c:pt>
                <c:pt idx="119">
                  <c:v>42926</c:v>
                </c:pt>
                <c:pt idx="120">
                  <c:v>42927</c:v>
                </c:pt>
                <c:pt idx="121">
                  <c:v>42928</c:v>
                </c:pt>
                <c:pt idx="122">
                  <c:v>42929</c:v>
                </c:pt>
                <c:pt idx="123">
                  <c:v>42930</c:v>
                </c:pt>
                <c:pt idx="124">
                  <c:v>42933</c:v>
                </c:pt>
                <c:pt idx="125">
                  <c:v>42934</c:v>
                </c:pt>
                <c:pt idx="126">
                  <c:v>42935</c:v>
                </c:pt>
                <c:pt idx="127">
                  <c:v>42936</c:v>
                </c:pt>
                <c:pt idx="128">
                  <c:v>42937</c:v>
                </c:pt>
                <c:pt idx="129">
                  <c:v>42940</c:v>
                </c:pt>
                <c:pt idx="130">
                  <c:v>42941</c:v>
                </c:pt>
                <c:pt idx="131">
                  <c:v>42942</c:v>
                </c:pt>
                <c:pt idx="132">
                  <c:v>42943</c:v>
                </c:pt>
                <c:pt idx="133">
                  <c:v>42944</c:v>
                </c:pt>
                <c:pt idx="134">
                  <c:v>42947</c:v>
                </c:pt>
                <c:pt idx="135">
                  <c:v>42948</c:v>
                </c:pt>
                <c:pt idx="136">
                  <c:v>42949</c:v>
                </c:pt>
                <c:pt idx="137">
                  <c:v>42950</c:v>
                </c:pt>
                <c:pt idx="138">
                  <c:v>42951</c:v>
                </c:pt>
                <c:pt idx="139">
                  <c:v>42954</c:v>
                </c:pt>
                <c:pt idx="140">
                  <c:v>42955</c:v>
                </c:pt>
                <c:pt idx="141">
                  <c:v>42956</c:v>
                </c:pt>
                <c:pt idx="142">
                  <c:v>42957</c:v>
                </c:pt>
                <c:pt idx="143">
                  <c:v>42958</c:v>
                </c:pt>
                <c:pt idx="144">
                  <c:v>42961</c:v>
                </c:pt>
                <c:pt idx="145">
                  <c:v>42963</c:v>
                </c:pt>
                <c:pt idx="146">
                  <c:v>42964</c:v>
                </c:pt>
                <c:pt idx="147">
                  <c:v>42965</c:v>
                </c:pt>
                <c:pt idx="148">
                  <c:v>42968</c:v>
                </c:pt>
                <c:pt idx="149">
                  <c:v>42969</c:v>
                </c:pt>
                <c:pt idx="150">
                  <c:v>42970</c:v>
                </c:pt>
                <c:pt idx="151">
                  <c:v>42971</c:v>
                </c:pt>
                <c:pt idx="152">
                  <c:v>42975</c:v>
                </c:pt>
                <c:pt idx="153">
                  <c:v>42976</c:v>
                </c:pt>
                <c:pt idx="154">
                  <c:v>42977</c:v>
                </c:pt>
                <c:pt idx="155">
                  <c:v>42978</c:v>
                </c:pt>
                <c:pt idx="156">
                  <c:v>42979</c:v>
                </c:pt>
                <c:pt idx="157">
                  <c:v>42982</c:v>
                </c:pt>
                <c:pt idx="158">
                  <c:v>42983</c:v>
                </c:pt>
                <c:pt idx="159">
                  <c:v>42984</c:v>
                </c:pt>
                <c:pt idx="160">
                  <c:v>42985</c:v>
                </c:pt>
                <c:pt idx="161">
                  <c:v>42986</c:v>
                </c:pt>
                <c:pt idx="162">
                  <c:v>42989</c:v>
                </c:pt>
                <c:pt idx="163">
                  <c:v>42990</c:v>
                </c:pt>
                <c:pt idx="164">
                  <c:v>42991</c:v>
                </c:pt>
                <c:pt idx="165">
                  <c:v>42992</c:v>
                </c:pt>
                <c:pt idx="166">
                  <c:v>42993</c:v>
                </c:pt>
                <c:pt idx="167">
                  <c:v>42996</c:v>
                </c:pt>
                <c:pt idx="168">
                  <c:v>42997</c:v>
                </c:pt>
                <c:pt idx="169">
                  <c:v>42998</c:v>
                </c:pt>
                <c:pt idx="170">
                  <c:v>42999</c:v>
                </c:pt>
                <c:pt idx="171">
                  <c:v>43000</c:v>
                </c:pt>
                <c:pt idx="172">
                  <c:v>43003</c:v>
                </c:pt>
                <c:pt idx="173">
                  <c:v>43004</c:v>
                </c:pt>
                <c:pt idx="174">
                  <c:v>43005</c:v>
                </c:pt>
                <c:pt idx="175">
                  <c:v>43006</c:v>
                </c:pt>
                <c:pt idx="176">
                  <c:v>43007</c:v>
                </c:pt>
                <c:pt idx="177">
                  <c:v>43011</c:v>
                </c:pt>
                <c:pt idx="178">
                  <c:v>43012</c:v>
                </c:pt>
                <c:pt idx="179">
                  <c:v>43013</c:v>
                </c:pt>
                <c:pt idx="180">
                  <c:v>43014</c:v>
                </c:pt>
                <c:pt idx="181">
                  <c:v>43017</c:v>
                </c:pt>
                <c:pt idx="182">
                  <c:v>43018</c:v>
                </c:pt>
                <c:pt idx="183">
                  <c:v>43019</c:v>
                </c:pt>
                <c:pt idx="184">
                  <c:v>43020</c:v>
                </c:pt>
                <c:pt idx="185">
                  <c:v>43021</c:v>
                </c:pt>
                <c:pt idx="186">
                  <c:v>43024</c:v>
                </c:pt>
                <c:pt idx="187">
                  <c:v>43025</c:v>
                </c:pt>
                <c:pt idx="188">
                  <c:v>43026</c:v>
                </c:pt>
                <c:pt idx="189">
                  <c:v>43027</c:v>
                </c:pt>
                <c:pt idx="190">
                  <c:v>43031</c:v>
                </c:pt>
                <c:pt idx="191">
                  <c:v>43032</c:v>
                </c:pt>
                <c:pt idx="192">
                  <c:v>43033</c:v>
                </c:pt>
                <c:pt idx="193">
                  <c:v>43034</c:v>
                </c:pt>
                <c:pt idx="194">
                  <c:v>43035</c:v>
                </c:pt>
                <c:pt idx="195">
                  <c:v>43038</c:v>
                </c:pt>
                <c:pt idx="196">
                  <c:v>43039</c:v>
                </c:pt>
                <c:pt idx="197">
                  <c:v>43040</c:v>
                </c:pt>
                <c:pt idx="198">
                  <c:v>43041</c:v>
                </c:pt>
                <c:pt idx="199">
                  <c:v>43042</c:v>
                </c:pt>
                <c:pt idx="200">
                  <c:v>43045</c:v>
                </c:pt>
                <c:pt idx="201">
                  <c:v>43046</c:v>
                </c:pt>
                <c:pt idx="202">
                  <c:v>43047</c:v>
                </c:pt>
                <c:pt idx="203">
                  <c:v>43048</c:v>
                </c:pt>
                <c:pt idx="204">
                  <c:v>43049</c:v>
                </c:pt>
                <c:pt idx="205">
                  <c:v>43052</c:v>
                </c:pt>
                <c:pt idx="206">
                  <c:v>43053</c:v>
                </c:pt>
                <c:pt idx="207">
                  <c:v>43054</c:v>
                </c:pt>
                <c:pt idx="208">
                  <c:v>43055</c:v>
                </c:pt>
                <c:pt idx="209">
                  <c:v>43056</c:v>
                </c:pt>
                <c:pt idx="210">
                  <c:v>43059</c:v>
                </c:pt>
                <c:pt idx="211">
                  <c:v>43060</c:v>
                </c:pt>
                <c:pt idx="212">
                  <c:v>43061</c:v>
                </c:pt>
                <c:pt idx="213">
                  <c:v>43062</c:v>
                </c:pt>
                <c:pt idx="214">
                  <c:v>43063</c:v>
                </c:pt>
                <c:pt idx="215">
                  <c:v>43066</c:v>
                </c:pt>
                <c:pt idx="216">
                  <c:v>43067</c:v>
                </c:pt>
                <c:pt idx="217">
                  <c:v>43068</c:v>
                </c:pt>
                <c:pt idx="218">
                  <c:v>43069</c:v>
                </c:pt>
                <c:pt idx="219">
                  <c:v>43070</c:v>
                </c:pt>
                <c:pt idx="220">
                  <c:v>43073</c:v>
                </c:pt>
                <c:pt idx="221">
                  <c:v>43074</c:v>
                </c:pt>
                <c:pt idx="222">
                  <c:v>43075</c:v>
                </c:pt>
                <c:pt idx="223">
                  <c:v>43076</c:v>
                </c:pt>
                <c:pt idx="224">
                  <c:v>43077</c:v>
                </c:pt>
                <c:pt idx="225">
                  <c:v>43080</c:v>
                </c:pt>
                <c:pt idx="226">
                  <c:v>43081</c:v>
                </c:pt>
                <c:pt idx="227">
                  <c:v>43082</c:v>
                </c:pt>
                <c:pt idx="228">
                  <c:v>43083</c:v>
                </c:pt>
                <c:pt idx="229">
                  <c:v>43084</c:v>
                </c:pt>
                <c:pt idx="230">
                  <c:v>43087</c:v>
                </c:pt>
                <c:pt idx="231">
                  <c:v>43088</c:v>
                </c:pt>
                <c:pt idx="232">
                  <c:v>43089</c:v>
                </c:pt>
                <c:pt idx="233">
                  <c:v>43090</c:v>
                </c:pt>
                <c:pt idx="234">
                  <c:v>43091</c:v>
                </c:pt>
                <c:pt idx="235">
                  <c:v>43095</c:v>
                </c:pt>
                <c:pt idx="236">
                  <c:v>43096</c:v>
                </c:pt>
                <c:pt idx="237">
                  <c:v>43097</c:v>
                </c:pt>
                <c:pt idx="238">
                  <c:v>43098</c:v>
                </c:pt>
                <c:pt idx="239">
                  <c:v>43101</c:v>
                </c:pt>
                <c:pt idx="240">
                  <c:v>43102</c:v>
                </c:pt>
                <c:pt idx="241">
                  <c:v>43103</c:v>
                </c:pt>
                <c:pt idx="242">
                  <c:v>43104</c:v>
                </c:pt>
                <c:pt idx="243">
                  <c:v>43105</c:v>
                </c:pt>
                <c:pt idx="244">
                  <c:v>43108</c:v>
                </c:pt>
                <c:pt idx="245">
                  <c:v>43109</c:v>
                </c:pt>
                <c:pt idx="246">
                  <c:v>43110</c:v>
                </c:pt>
                <c:pt idx="247">
                  <c:v>43111</c:v>
                </c:pt>
                <c:pt idx="248">
                  <c:v>43112</c:v>
                </c:pt>
                <c:pt idx="249">
                  <c:v>43115</c:v>
                </c:pt>
                <c:pt idx="250">
                  <c:v>43116</c:v>
                </c:pt>
                <c:pt idx="251">
                  <c:v>43117</c:v>
                </c:pt>
                <c:pt idx="252">
                  <c:v>43118</c:v>
                </c:pt>
                <c:pt idx="253">
                  <c:v>43119</c:v>
                </c:pt>
                <c:pt idx="254">
                  <c:v>43122</c:v>
                </c:pt>
                <c:pt idx="255">
                  <c:v>43123</c:v>
                </c:pt>
                <c:pt idx="256">
                  <c:v>43124</c:v>
                </c:pt>
                <c:pt idx="257">
                  <c:v>43125</c:v>
                </c:pt>
                <c:pt idx="258">
                  <c:v>43129</c:v>
                </c:pt>
                <c:pt idx="259">
                  <c:v>43130</c:v>
                </c:pt>
                <c:pt idx="260">
                  <c:v>43131</c:v>
                </c:pt>
                <c:pt idx="261">
                  <c:v>43132</c:v>
                </c:pt>
                <c:pt idx="262">
                  <c:v>43133</c:v>
                </c:pt>
                <c:pt idx="263">
                  <c:v>43136</c:v>
                </c:pt>
                <c:pt idx="264">
                  <c:v>43137</c:v>
                </c:pt>
                <c:pt idx="265">
                  <c:v>43138</c:v>
                </c:pt>
                <c:pt idx="266">
                  <c:v>43139</c:v>
                </c:pt>
                <c:pt idx="267">
                  <c:v>43140</c:v>
                </c:pt>
                <c:pt idx="268">
                  <c:v>43143</c:v>
                </c:pt>
                <c:pt idx="269">
                  <c:v>43145</c:v>
                </c:pt>
                <c:pt idx="270">
                  <c:v>43146</c:v>
                </c:pt>
                <c:pt idx="271">
                  <c:v>43147</c:v>
                </c:pt>
                <c:pt idx="272">
                  <c:v>43150</c:v>
                </c:pt>
                <c:pt idx="273">
                  <c:v>43151</c:v>
                </c:pt>
                <c:pt idx="274">
                  <c:v>43152</c:v>
                </c:pt>
                <c:pt idx="275">
                  <c:v>43153</c:v>
                </c:pt>
                <c:pt idx="276">
                  <c:v>43192</c:v>
                </c:pt>
                <c:pt idx="277">
                  <c:v>43193</c:v>
                </c:pt>
                <c:pt idx="278">
                  <c:v>43194</c:v>
                </c:pt>
                <c:pt idx="279">
                  <c:v>43195</c:v>
                </c:pt>
                <c:pt idx="280">
                  <c:v>43196</c:v>
                </c:pt>
                <c:pt idx="281">
                  <c:v>43199</c:v>
                </c:pt>
                <c:pt idx="282">
                  <c:v>43200</c:v>
                </c:pt>
                <c:pt idx="283">
                  <c:v>43201</c:v>
                </c:pt>
                <c:pt idx="284">
                  <c:v>43202</c:v>
                </c:pt>
                <c:pt idx="285">
                  <c:v>43203</c:v>
                </c:pt>
                <c:pt idx="286">
                  <c:v>43206</c:v>
                </c:pt>
                <c:pt idx="287">
                  <c:v>43207</c:v>
                </c:pt>
                <c:pt idx="288">
                  <c:v>43208</c:v>
                </c:pt>
                <c:pt idx="289">
                  <c:v>43209</c:v>
                </c:pt>
                <c:pt idx="290">
                  <c:v>43210</c:v>
                </c:pt>
                <c:pt idx="291">
                  <c:v>43213</c:v>
                </c:pt>
                <c:pt idx="292">
                  <c:v>43214</c:v>
                </c:pt>
                <c:pt idx="293">
                  <c:v>43215</c:v>
                </c:pt>
                <c:pt idx="294">
                  <c:v>43216</c:v>
                </c:pt>
                <c:pt idx="295">
                  <c:v>43217</c:v>
                </c:pt>
                <c:pt idx="296">
                  <c:v>43220</c:v>
                </c:pt>
                <c:pt idx="297">
                  <c:v>43222</c:v>
                </c:pt>
                <c:pt idx="298">
                  <c:v>43223</c:v>
                </c:pt>
                <c:pt idx="299">
                  <c:v>43224</c:v>
                </c:pt>
                <c:pt idx="300">
                  <c:v>43227</c:v>
                </c:pt>
                <c:pt idx="301">
                  <c:v>43228</c:v>
                </c:pt>
                <c:pt idx="302">
                  <c:v>43229</c:v>
                </c:pt>
                <c:pt idx="303">
                  <c:v>43230</c:v>
                </c:pt>
                <c:pt idx="304">
                  <c:v>43231</c:v>
                </c:pt>
                <c:pt idx="305">
                  <c:v>43234</c:v>
                </c:pt>
                <c:pt idx="306">
                  <c:v>43235</c:v>
                </c:pt>
                <c:pt idx="307">
                  <c:v>43236</c:v>
                </c:pt>
                <c:pt idx="308">
                  <c:v>43237</c:v>
                </c:pt>
                <c:pt idx="309">
                  <c:v>43238</c:v>
                </c:pt>
                <c:pt idx="310">
                  <c:v>43241</c:v>
                </c:pt>
                <c:pt idx="311">
                  <c:v>43242</c:v>
                </c:pt>
                <c:pt idx="312">
                  <c:v>43243</c:v>
                </c:pt>
                <c:pt idx="313">
                  <c:v>43244</c:v>
                </c:pt>
                <c:pt idx="314">
                  <c:v>43245</c:v>
                </c:pt>
                <c:pt idx="315">
                  <c:v>43248</c:v>
                </c:pt>
                <c:pt idx="316">
                  <c:v>43249</c:v>
                </c:pt>
                <c:pt idx="317">
                  <c:v>43250</c:v>
                </c:pt>
                <c:pt idx="318">
                  <c:v>43251</c:v>
                </c:pt>
                <c:pt idx="319">
                  <c:v>43252</c:v>
                </c:pt>
                <c:pt idx="320">
                  <c:v>43255</c:v>
                </c:pt>
                <c:pt idx="321">
                  <c:v>43256</c:v>
                </c:pt>
                <c:pt idx="322">
                  <c:v>43257</c:v>
                </c:pt>
                <c:pt idx="323">
                  <c:v>43258</c:v>
                </c:pt>
                <c:pt idx="324">
                  <c:v>43259</c:v>
                </c:pt>
                <c:pt idx="325">
                  <c:v>43262</c:v>
                </c:pt>
                <c:pt idx="326">
                  <c:v>43263</c:v>
                </c:pt>
                <c:pt idx="327">
                  <c:v>43264</c:v>
                </c:pt>
                <c:pt idx="328">
                  <c:v>43265</c:v>
                </c:pt>
                <c:pt idx="329">
                  <c:v>43266</c:v>
                </c:pt>
                <c:pt idx="330">
                  <c:v>43269</c:v>
                </c:pt>
                <c:pt idx="331">
                  <c:v>43270</c:v>
                </c:pt>
                <c:pt idx="332">
                  <c:v>43271</c:v>
                </c:pt>
                <c:pt idx="333">
                  <c:v>43272</c:v>
                </c:pt>
                <c:pt idx="334">
                  <c:v>43273</c:v>
                </c:pt>
                <c:pt idx="335">
                  <c:v>43276</c:v>
                </c:pt>
                <c:pt idx="336">
                  <c:v>43277</c:v>
                </c:pt>
                <c:pt idx="337">
                  <c:v>43278</c:v>
                </c:pt>
                <c:pt idx="338">
                  <c:v>43279</c:v>
                </c:pt>
                <c:pt idx="339">
                  <c:v>43280</c:v>
                </c:pt>
                <c:pt idx="340">
                  <c:v>43283</c:v>
                </c:pt>
                <c:pt idx="341">
                  <c:v>43284</c:v>
                </c:pt>
                <c:pt idx="342">
                  <c:v>43285</c:v>
                </c:pt>
                <c:pt idx="343">
                  <c:v>43286</c:v>
                </c:pt>
                <c:pt idx="344">
                  <c:v>43287</c:v>
                </c:pt>
                <c:pt idx="345">
                  <c:v>43290</c:v>
                </c:pt>
                <c:pt idx="346">
                  <c:v>43291</c:v>
                </c:pt>
                <c:pt idx="347">
                  <c:v>43292</c:v>
                </c:pt>
                <c:pt idx="348">
                  <c:v>43293</c:v>
                </c:pt>
                <c:pt idx="349">
                  <c:v>43294</c:v>
                </c:pt>
                <c:pt idx="350">
                  <c:v>43297</c:v>
                </c:pt>
                <c:pt idx="351">
                  <c:v>43298</c:v>
                </c:pt>
                <c:pt idx="352">
                  <c:v>43299</c:v>
                </c:pt>
                <c:pt idx="353">
                  <c:v>43300</c:v>
                </c:pt>
                <c:pt idx="354">
                  <c:v>43301</c:v>
                </c:pt>
                <c:pt idx="355">
                  <c:v>43304</c:v>
                </c:pt>
                <c:pt idx="356">
                  <c:v>43305</c:v>
                </c:pt>
                <c:pt idx="357">
                  <c:v>43306</c:v>
                </c:pt>
                <c:pt idx="358">
                  <c:v>43307</c:v>
                </c:pt>
                <c:pt idx="359">
                  <c:v>43308</c:v>
                </c:pt>
                <c:pt idx="360">
                  <c:v>43311</c:v>
                </c:pt>
                <c:pt idx="361">
                  <c:v>43312</c:v>
                </c:pt>
                <c:pt idx="362">
                  <c:v>43313</c:v>
                </c:pt>
                <c:pt idx="363">
                  <c:v>43314</c:v>
                </c:pt>
                <c:pt idx="364">
                  <c:v>43315</c:v>
                </c:pt>
                <c:pt idx="365">
                  <c:v>43318</c:v>
                </c:pt>
                <c:pt idx="366">
                  <c:v>43319</c:v>
                </c:pt>
                <c:pt idx="367">
                  <c:v>43320</c:v>
                </c:pt>
                <c:pt idx="368">
                  <c:v>43321</c:v>
                </c:pt>
                <c:pt idx="369">
                  <c:v>43322</c:v>
                </c:pt>
                <c:pt idx="370">
                  <c:v>43325</c:v>
                </c:pt>
                <c:pt idx="371">
                  <c:v>43326</c:v>
                </c:pt>
                <c:pt idx="372">
                  <c:v>43328</c:v>
                </c:pt>
                <c:pt idx="373">
                  <c:v>43329</c:v>
                </c:pt>
                <c:pt idx="374">
                  <c:v>43332</c:v>
                </c:pt>
                <c:pt idx="375">
                  <c:v>43333</c:v>
                </c:pt>
                <c:pt idx="376">
                  <c:v>43335</c:v>
                </c:pt>
                <c:pt idx="377">
                  <c:v>43336</c:v>
                </c:pt>
                <c:pt idx="378">
                  <c:v>43339</c:v>
                </c:pt>
                <c:pt idx="379">
                  <c:v>43340</c:v>
                </c:pt>
                <c:pt idx="380">
                  <c:v>43341</c:v>
                </c:pt>
                <c:pt idx="381">
                  <c:v>43342</c:v>
                </c:pt>
                <c:pt idx="382">
                  <c:v>43343</c:v>
                </c:pt>
                <c:pt idx="383">
                  <c:v>43346</c:v>
                </c:pt>
                <c:pt idx="384">
                  <c:v>43347</c:v>
                </c:pt>
                <c:pt idx="385">
                  <c:v>43348</c:v>
                </c:pt>
                <c:pt idx="386">
                  <c:v>43349</c:v>
                </c:pt>
                <c:pt idx="387">
                  <c:v>43350</c:v>
                </c:pt>
                <c:pt idx="388">
                  <c:v>43353</c:v>
                </c:pt>
                <c:pt idx="389">
                  <c:v>43354</c:v>
                </c:pt>
                <c:pt idx="390">
                  <c:v>43355</c:v>
                </c:pt>
                <c:pt idx="391">
                  <c:v>43357</c:v>
                </c:pt>
                <c:pt idx="392">
                  <c:v>43360</c:v>
                </c:pt>
                <c:pt idx="393">
                  <c:v>43361</c:v>
                </c:pt>
                <c:pt idx="394">
                  <c:v>43362</c:v>
                </c:pt>
                <c:pt idx="395">
                  <c:v>43364</c:v>
                </c:pt>
                <c:pt idx="396">
                  <c:v>43367</c:v>
                </c:pt>
                <c:pt idx="397">
                  <c:v>43368</c:v>
                </c:pt>
                <c:pt idx="398">
                  <c:v>43369</c:v>
                </c:pt>
                <c:pt idx="399">
                  <c:v>43370</c:v>
                </c:pt>
                <c:pt idx="400">
                  <c:v>43371</c:v>
                </c:pt>
                <c:pt idx="401">
                  <c:v>43374</c:v>
                </c:pt>
                <c:pt idx="402">
                  <c:v>43376</c:v>
                </c:pt>
                <c:pt idx="403">
                  <c:v>43377</c:v>
                </c:pt>
                <c:pt idx="404">
                  <c:v>43378</c:v>
                </c:pt>
                <c:pt idx="405">
                  <c:v>43381</c:v>
                </c:pt>
                <c:pt idx="406">
                  <c:v>43382</c:v>
                </c:pt>
                <c:pt idx="407">
                  <c:v>43383</c:v>
                </c:pt>
                <c:pt idx="408">
                  <c:v>43384</c:v>
                </c:pt>
                <c:pt idx="409">
                  <c:v>43385</c:v>
                </c:pt>
                <c:pt idx="410">
                  <c:v>43388</c:v>
                </c:pt>
                <c:pt idx="411">
                  <c:v>43389</c:v>
                </c:pt>
                <c:pt idx="412">
                  <c:v>43390</c:v>
                </c:pt>
                <c:pt idx="413">
                  <c:v>43392</c:v>
                </c:pt>
                <c:pt idx="414">
                  <c:v>43395</c:v>
                </c:pt>
                <c:pt idx="415">
                  <c:v>43396</c:v>
                </c:pt>
                <c:pt idx="416">
                  <c:v>43397</c:v>
                </c:pt>
                <c:pt idx="417">
                  <c:v>43398</c:v>
                </c:pt>
                <c:pt idx="418">
                  <c:v>43399</c:v>
                </c:pt>
                <c:pt idx="419">
                  <c:v>43402</c:v>
                </c:pt>
                <c:pt idx="420">
                  <c:v>43403</c:v>
                </c:pt>
                <c:pt idx="421">
                  <c:v>43404</c:v>
                </c:pt>
                <c:pt idx="422">
                  <c:v>43405</c:v>
                </c:pt>
                <c:pt idx="423">
                  <c:v>43406</c:v>
                </c:pt>
                <c:pt idx="424">
                  <c:v>43409</c:v>
                </c:pt>
                <c:pt idx="425">
                  <c:v>43410</c:v>
                </c:pt>
                <c:pt idx="426">
                  <c:v>43411</c:v>
                </c:pt>
                <c:pt idx="427">
                  <c:v>43413</c:v>
                </c:pt>
                <c:pt idx="428">
                  <c:v>43416</c:v>
                </c:pt>
                <c:pt idx="429">
                  <c:v>43417</c:v>
                </c:pt>
                <c:pt idx="430">
                  <c:v>43418</c:v>
                </c:pt>
                <c:pt idx="431">
                  <c:v>43419</c:v>
                </c:pt>
                <c:pt idx="432">
                  <c:v>43420</c:v>
                </c:pt>
                <c:pt idx="433">
                  <c:v>43423</c:v>
                </c:pt>
                <c:pt idx="434">
                  <c:v>43424</c:v>
                </c:pt>
                <c:pt idx="435">
                  <c:v>43425</c:v>
                </c:pt>
                <c:pt idx="436">
                  <c:v>43426</c:v>
                </c:pt>
                <c:pt idx="437">
                  <c:v>43430</c:v>
                </c:pt>
                <c:pt idx="438">
                  <c:v>43431</c:v>
                </c:pt>
                <c:pt idx="439">
                  <c:v>43432</c:v>
                </c:pt>
                <c:pt idx="440">
                  <c:v>43433</c:v>
                </c:pt>
                <c:pt idx="441">
                  <c:v>43434</c:v>
                </c:pt>
                <c:pt idx="442">
                  <c:v>43437</c:v>
                </c:pt>
                <c:pt idx="443">
                  <c:v>43438</c:v>
                </c:pt>
                <c:pt idx="444">
                  <c:v>43439</c:v>
                </c:pt>
                <c:pt idx="445">
                  <c:v>43440</c:v>
                </c:pt>
                <c:pt idx="446">
                  <c:v>43441</c:v>
                </c:pt>
                <c:pt idx="447">
                  <c:v>43444</c:v>
                </c:pt>
                <c:pt idx="448">
                  <c:v>43445</c:v>
                </c:pt>
                <c:pt idx="449">
                  <c:v>43446</c:v>
                </c:pt>
                <c:pt idx="450">
                  <c:v>43447</c:v>
                </c:pt>
                <c:pt idx="451">
                  <c:v>43448</c:v>
                </c:pt>
                <c:pt idx="452">
                  <c:v>43451</c:v>
                </c:pt>
                <c:pt idx="453">
                  <c:v>43452</c:v>
                </c:pt>
                <c:pt idx="454">
                  <c:v>43453</c:v>
                </c:pt>
                <c:pt idx="455">
                  <c:v>43454</c:v>
                </c:pt>
                <c:pt idx="456">
                  <c:v>43455</c:v>
                </c:pt>
                <c:pt idx="457">
                  <c:v>43458</c:v>
                </c:pt>
                <c:pt idx="458">
                  <c:v>43460</c:v>
                </c:pt>
                <c:pt idx="459">
                  <c:v>43461</c:v>
                </c:pt>
                <c:pt idx="460">
                  <c:v>43462</c:v>
                </c:pt>
                <c:pt idx="461">
                  <c:v>43465</c:v>
                </c:pt>
                <c:pt idx="462">
                  <c:v>43466</c:v>
                </c:pt>
                <c:pt idx="463">
                  <c:v>43467</c:v>
                </c:pt>
                <c:pt idx="464">
                  <c:v>43468</c:v>
                </c:pt>
                <c:pt idx="465">
                  <c:v>43469</c:v>
                </c:pt>
                <c:pt idx="466">
                  <c:v>43472</c:v>
                </c:pt>
                <c:pt idx="467">
                  <c:v>43473</c:v>
                </c:pt>
                <c:pt idx="468">
                  <c:v>43474</c:v>
                </c:pt>
                <c:pt idx="469">
                  <c:v>43475</c:v>
                </c:pt>
                <c:pt idx="470">
                  <c:v>43476</c:v>
                </c:pt>
                <c:pt idx="471">
                  <c:v>43479</c:v>
                </c:pt>
                <c:pt idx="472">
                  <c:v>43480</c:v>
                </c:pt>
                <c:pt idx="473">
                  <c:v>43481</c:v>
                </c:pt>
                <c:pt idx="474">
                  <c:v>43482</c:v>
                </c:pt>
                <c:pt idx="475">
                  <c:v>43483</c:v>
                </c:pt>
                <c:pt idx="476">
                  <c:v>43486</c:v>
                </c:pt>
                <c:pt idx="477">
                  <c:v>43487</c:v>
                </c:pt>
                <c:pt idx="478">
                  <c:v>43488</c:v>
                </c:pt>
                <c:pt idx="479">
                  <c:v>43489</c:v>
                </c:pt>
                <c:pt idx="480">
                  <c:v>43490</c:v>
                </c:pt>
                <c:pt idx="481">
                  <c:v>43493</c:v>
                </c:pt>
                <c:pt idx="482">
                  <c:v>43494</c:v>
                </c:pt>
                <c:pt idx="483">
                  <c:v>43495</c:v>
                </c:pt>
                <c:pt idx="484">
                  <c:v>43496</c:v>
                </c:pt>
                <c:pt idx="485">
                  <c:v>43497</c:v>
                </c:pt>
                <c:pt idx="486">
                  <c:v>43500</c:v>
                </c:pt>
                <c:pt idx="487">
                  <c:v>43501</c:v>
                </c:pt>
                <c:pt idx="488">
                  <c:v>43502</c:v>
                </c:pt>
                <c:pt idx="489">
                  <c:v>43503</c:v>
                </c:pt>
                <c:pt idx="490">
                  <c:v>43504</c:v>
                </c:pt>
                <c:pt idx="491">
                  <c:v>43507</c:v>
                </c:pt>
                <c:pt idx="492">
                  <c:v>43508</c:v>
                </c:pt>
                <c:pt idx="493">
                  <c:v>43509</c:v>
                </c:pt>
                <c:pt idx="494">
                  <c:v>43510</c:v>
                </c:pt>
                <c:pt idx="495">
                  <c:v>43511</c:v>
                </c:pt>
                <c:pt idx="496">
                  <c:v>43514</c:v>
                </c:pt>
                <c:pt idx="497">
                  <c:v>43515</c:v>
                </c:pt>
                <c:pt idx="498">
                  <c:v>43516</c:v>
                </c:pt>
                <c:pt idx="499">
                  <c:v>43517</c:v>
                </c:pt>
                <c:pt idx="500">
                  <c:v>43518</c:v>
                </c:pt>
                <c:pt idx="501">
                  <c:v>43521</c:v>
                </c:pt>
                <c:pt idx="502">
                  <c:v>43522</c:v>
                </c:pt>
                <c:pt idx="503">
                  <c:v>43523</c:v>
                </c:pt>
                <c:pt idx="504">
                  <c:v>43524</c:v>
                </c:pt>
                <c:pt idx="505">
                  <c:v>43525</c:v>
                </c:pt>
                <c:pt idx="506">
                  <c:v>43529</c:v>
                </c:pt>
                <c:pt idx="507">
                  <c:v>43530</c:v>
                </c:pt>
                <c:pt idx="508">
                  <c:v>43531</c:v>
                </c:pt>
                <c:pt idx="509">
                  <c:v>43532</c:v>
                </c:pt>
                <c:pt idx="510">
                  <c:v>43535</c:v>
                </c:pt>
                <c:pt idx="511">
                  <c:v>43536</c:v>
                </c:pt>
                <c:pt idx="512">
                  <c:v>43537</c:v>
                </c:pt>
                <c:pt idx="513">
                  <c:v>43538</c:v>
                </c:pt>
                <c:pt idx="514">
                  <c:v>43539</c:v>
                </c:pt>
                <c:pt idx="515">
                  <c:v>43542</c:v>
                </c:pt>
                <c:pt idx="516">
                  <c:v>43543</c:v>
                </c:pt>
                <c:pt idx="517">
                  <c:v>43544</c:v>
                </c:pt>
                <c:pt idx="518">
                  <c:v>43546</c:v>
                </c:pt>
                <c:pt idx="519">
                  <c:v>43549</c:v>
                </c:pt>
                <c:pt idx="520">
                  <c:v>43550</c:v>
                </c:pt>
                <c:pt idx="521">
                  <c:v>43551</c:v>
                </c:pt>
                <c:pt idx="522">
                  <c:v>43552</c:v>
                </c:pt>
                <c:pt idx="523">
                  <c:v>43553</c:v>
                </c:pt>
                <c:pt idx="524">
                  <c:v>43556</c:v>
                </c:pt>
                <c:pt idx="525">
                  <c:v>43557</c:v>
                </c:pt>
                <c:pt idx="526">
                  <c:v>43558</c:v>
                </c:pt>
                <c:pt idx="527">
                  <c:v>43559</c:v>
                </c:pt>
                <c:pt idx="528">
                  <c:v>43560</c:v>
                </c:pt>
                <c:pt idx="529">
                  <c:v>43563</c:v>
                </c:pt>
                <c:pt idx="530">
                  <c:v>43564</c:v>
                </c:pt>
                <c:pt idx="531">
                  <c:v>43565</c:v>
                </c:pt>
                <c:pt idx="532">
                  <c:v>43566</c:v>
                </c:pt>
                <c:pt idx="533">
                  <c:v>43567</c:v>
                </c:pt>
                <c:pt idx="534">
                  <c:v>43570</c:v>
                </c:pt>
                <c:pt idx="535">
                  <c:v>43571</c:v>
                </c:pt>
                <c:pt idx="536">
                  <c:v>43573</c:v>
                </c:pt>
                <c:pt idx="537">
                  <c:v>43577</c:v>
                </c:pt>
                <c:pt idx="538">
                  <c:v>43578</c:v>
                </c:pt>
                <c:pt idx="539">
                  <c:v>43579</c:v>
                </c:pt>
                <c:pt idx="540">
                  <c:v>43580</c:v>
                </c:pt>
                <c:pt idx="541">
                  <c:v>43581</c:v>
                </c:pt>
                <c:pt idx="542">
                  <c:v>43585</c:v>
                </c:pt>
                <c:pt idx="543">
                  <c:v>43587</c:v>
                </c:pt>
                <c:pt idx="544">
                  <c:v>43588</c:v>
                </c:pt>
                <c:pt idx="545">
                  <c:v>43591</c:v>
                </c:pt>
                <c:pt idx="546">
                  <c:v>43592</c:v>
                </c:pt>
                <c:pt idx="547">
                  <c:v>43593</c:v>
                </c:pt>
                <c:pt idx="548">
                  <c:v>43594</c:v>
                </c:pt>
                <c:pt idx="549">
                  <c:v>43595</c:v>
                </c:pt>
                <c:pt idx="550">
                  <c:v>43598</c:v>
                </c:pt>
                <c:pt idx="551">
                  <c:v>43599</c:v>
                </c:pt>
                <c:pt idx="552">
                  <c:v>43600</c:v>
                </c:pt>
                <c:pt idx="553">
                  <c:v>43601</c:v>
                </c:pt>
                <c:pt idx="554">
                  <c:v>43602</c:v>
                </c:pt>
                <c:pt idx="555">
                  <c:v>43605</c:v>
                </c:pt>
                <c:pt idx="556">
                  <c:v>43606</c:v>
                </c:pt>
                <c:pt idx="557">
                  <c:v>43607</c:v>
                </c:pt>
                <c:pt idx="558">
                  <c:v>43608</c:v>
                </c:pt>
                <c:pt idx="559">
                  <c:v>43609</c:v>
                </c:pt>
                <c:pt idx="560">
                  <c:v>43612</c:v>
                </c:pt>
                <c:pt idx="561">
                  <c:v>43613</c:v>
                </c:pt>
                <c:pt idx="562">
                  <c:v>43614</c:v>
                </c:pt>
                <c:pt idx="563">
                  <c:v>43615</c:v>
                </c:pt>
                <c:pt idx="564">
                  <c:v>43616</c:v>
                </c:pt>
                <c:pt idx="565">
                  <c:v>43619</c:v>
                </c:pt>
                <c:pt idx="566">
                  <c:v>43620</c:v>
                </c:pt>
                <c:pt idx="567">
                  <c:v>43622</c:v>
                </c:pt>
                <c:pt idx="568">
                  <c:v>43623</c:v>
                </c:pt>
                <c:pt idx="569">
                  <c:v>43626</c:v>
                </c:pt>
                <c:pt idx="570">
                  <c:v>43627</c:v>
                </c:pt>
                <c:pt idx="571">
                  <c:v>43628</c:v>
                </c:pt>
                <c:pt idx="572">
                  <c:v>43629</c:v>
                </c:pt>
                <c:pt idx="573">
                  <c:v>43630</c:v>
                </c:pt>
                <c:pt idx="574">
                  <c:v>43633</c:v>
                </c:pt>
                <c:pt idx="575">
                  <c:v>43634</c:v>
                </c:pt>
                <c:pt idx="576">
                  <c:v>43635</c:v>
                </c:pt>
                <c:pt idx="577">
                  <c:v>43636</c:v>
                </c:pt>
                <c:pt idx="578">
                  <c:v>43637</c:v>
                </c:pt>
                <c:pt idx="579">
                  <c:v>43640</c:v>
                </c:pt>
                <c:pt idx="580">
                  <c:v>43641</c:v>
                </c:pt>
                <c:pt idx="581">
                  <c:v>43642</c:v>
                </c:pt>
                <c:pt idx="582">
                  <c:v>43643</c:v>
                </c:pt>
                <c:pt idx="583">
                  <c:v>43644</c:v>
                </c:pt>
                <c:pt idx="584">
                  <c:v>43647</c:v>
                </c:pt>
                <c:pt idx="585">
                  <c:v>43648</c:v>
                </c:pt>
                <c:pt idx="586">
                  <c:v>43649</c:v>
                </c:pt>
                <c:pt idx="587">
                  <c:v>43650</c:v>
                </c:pt>
                <c:pt idx="588">
                  <c:v>43651</c:v>
                </c:pt>
                <c:pt idx="589">
                  <c:v>43654</c:v>
                </c:pt>
                <c:pt idx="590">
                  <c:v>43655</c:v>
                </c:pt>
                <c:pt idx="591">
                  <c:v>43656</c:v>
                </c:pt>
                <c:pt idx="592">
                  <c:v>43657</c:v>
                </c:pt>
                <c:pt idx="593">
                  <c:v>43658</c:v>
                </c:pt>
                <c:pt idx="594">
                  <c:v>43661</c:v>
                </c:pt>
                <c:pt idx="595">
                  <c:v>43662</c:v>
                </c:pt>
                <c:pt idx="596">
                  <c:v>43663</c:v>
                </c:pt>
                <c:pt idx="597">
                  <c:v>43664</c:v>
                </c:pt>
                <c:pt idx="598">
                  <c:v>43665</c:v>
                </c:pt>
                <c:pt idx="599">
                  <c:v>43668</c:v>
                </c:pt>
                <c:pt idx="600">
                  <c:v>43669</c:v>
                </c:pt>
                <c:pt idx="601">
                  <c:v>43670</c:v>
                </c:pt>
                <c:pt idx="602">
                  <c:v>43671</c:v>
                </c:pt>
                <c:pt idx="603">
                  <c:v>43672</c:v>
                </c:pt>
                <c:pt idx="604">
                  <c:v>43675</c:v>
                </c:pt>
                <c:pt idx="605">
                  <c:v>43676</c:v>
                </c:pt>
                <c:pt idx="606">
                  <c:v>43677</c:v>
                </c:pt>
                <c:pt idx="607">
                  <c:v>43678</c:v>
                </c:pt>
                <c:pt idx="608">
                  <c:v>43679</c:v>
                </c:pt>
                <c:pt idx="609">
                  <c:v>43682</c:v>
                </c:pt>
                <c:pt idx="610">
                  <c:v>43683</c:v>
                </c:pt>
                <c:pt idx="611">
                  <c:v>43684</c:v>
                </c:pt>
                <c:pt idx="612">
                  <c:v>43685</c:v>
                </c:pt>
                <c:pt idx="613">
                  <c:v>43686</c:v>
                </c:pt>
                <c:pt idx="614">
                  <c:v>43690</c:v>
                </c:pt>
                <c:pt idx="615">
                  <c:v>43691</c:v>
                </c:pt>
                <c:pt idx="616">
                  <c:v>43693</c:v>
                </c:pt>
                <c:pt idx="617">
                  <c:v>43696</c:v>
                </c:pt>
                <c:pt idx="618">
                  <c:v>43697</c:v>
                </c:pt>
                <c:pt idx="619">
                  <c:v>43698</c:v>
                </c:pt>
                <c:pt idx="620">
                  <c:v>43699</c:v>
                </c:pt>
                <c:pt idx="621">
                  <c:v>43700</c:v>
                </c:pt>
                <c:pt idx="622">
                  <c:v>43703</c:v>
                </c:pt>
                <c:pt idx="623">
                  <c:v>43704</c:v>
                </c:pt>
                <c:pt idx="624">
                  <c:v>43705</c:v>
                </c:pt>
                <c:pt idx="625">
                  <c:v>43706</c:v>
                </c:pt>
                <c:pt idx="626">
                  <c:v>43707</c:v>
                </c:pt>
                <c:pt idx="627">
                  <c:v>43711</c:v>
                </c:pt>
                <c:pt idx="628">
                  <c:v>43712</c:v>
                </c:pt>
                <c:pt idx="629">
                  <c:v>43713</c:v>
                </c:pt>
                <c:pt idx="630">
                  <c:v>43714</c:v>
                </c:pt>
                <c:pt idx="631">
                  <c:v>43717</c:v>
                </c:pt>
                <c:pt idx="632">
                  <c:v>43719</c:v>
                </c:pt>
                <c:pt idx="633">
                  <c:v>43720</c:v>
                </c:pt>
                <c:pt idx="634">
                  <c:v>43721</c:v>
                </c:pt>
                <c:pt idx="635">
                  <c:v>43724</c:v>
                </c:pt>
                <c:pt idx="636">
                  <c:v>43725</c:v>
                </c:pt>
                <c:pt idx="637">
                  <c:v>43726</c:v>
                </c:pt>
                <c:pt idx="638">
                  <c:v>43727</c:v>
                </c:pt>
                <c:pt idx="639">
                  <c:v>43728</c:v>
                </c:pt>
                <c:pt idx="640">
                  <c:v>43731</c:v>
                </c:pt>
                <c:pt idx="641">
                  <c:v>43732</c:v>
                </c:pt>
                <c:pt idx="642">
                  <c:v>43733</c:v>
                </c:pt>
                <c:pt idx="643">
                  <c:v>43734</c:v>
                </c:pt>
                <c:pt idx="644">
                  <c:v>43735</c:v>
                </c:pt>
                <c:pt idx="645">
                  <c:v>43738</c:v>
                </c:pt>
                <c:pt idx="646">
                  <c:v>43739</c:v>
                </c:pt>
                <c:pt idx="647">
                  <c:v>43741</c:v>
                </c:pt>
                <c:pt idx="648">
                  <c:v>43742</c:v>
                </c:pt>
                <c:pt idx="649">
                  <c:v>43745</c:v>
                </c:pt>
                <c:pt idx="650">
                  <c:v>43747</c:v>
                </c:pt>
                <c:pt idx="651">
                  <c:v>43748</c:v>
                </c:pt>
                <c:pt idx="652">
                  <c:v>43749</c:v>
                </c:pt>
                <c:pt idx="653">
                  <c:v>43752</c:v>
                </c:pt>
                <c:pt idx="654">
                  <c:v>43753</c:v>
                </c:pt>
                <c:pt idx="655">
                  <c:v>43754</c:v>
                </c:pt>
                <c:pt idx="656">
                  <c:v>43755</c:v>
                </c:pt>
                <c:pt idx="657">
                  <c:v>43756</c:v>
                </c:pt>
                <c:pt idx="658">
                  <c:v>43760</c:v>
                </c:pt>
                <c:pt idx="659">
                  <c:v>43761</c:v>
                </c:pt>
                <c:pt idx="660">
                  <c:v>43762</c:v>
                </c:pt>
                <c:pt idx="661">
                  <c:v>43763</c:v>
                </c:pt>
                <c:pt idx="662">
                  <c:v>43765</c:v>
                </c:pt>
                <c:pt idx="663">
                  <c:v>43767</c:v>
                </c:pt>
                <c:pt idx="664">
                  <c:v>43768</c:v>
                </c:pt>
                <c:pt idx="665">
                  <c:v>43769</c:v>
                </c:pt>
                <c:pt idx="666">
                  <c:v>43770</c:v>
                </c:pt>
                <c:pt idx="667">
                  <c:v>43773</c:v>
                </c:pt>
                <c:pt idx="668">
                  <c:v>43774</c:v>
                </c:pt>
                <c:pt idx="669">
                  <c:v>43775</c:v>
                </c:pt>
                <c:pt idx="670">
                  <c:v>43776</c:v>
                </c:pt>
                <c:pt idx="671">
                  <c:v>43777</c:v>
                </c:pt>
                <c:pt idx="672">
                  <c:v>43780</c:v>
                </c:pt>
                <c:pt idx="673">
                  <c:v>43782</c:v>
                </c:pt>
                <c:pt idx="674">
                  <c:v>43783</c:v>
                </c:pt>
                <c:pt idx="675">
                  <c:v>43784</c:v>
                </c:pt>
                <c:pt idx="676">
                  <c:v>43787</c:v>
                </c:pt>
                <c:pt idx="677">
                  <c:v>43788</c:v>
                </c:pt>
                <c:pt idx="678">
                  <c:v>43789</c:v>
                </c:pt>
                <c:pt idx="679">
                  <c:v>43790</c:v>
                </c:pt>
                <c:pt idx="680">
                  <c:v>43791</c:v>
                </c:pt>
                <c:pt idx="681">
                  <c:v>43794</c:v>
                </c:pt>
                <c:pt idx="682">
                  <c:v>43795</c:v>
                </c:pt>
                <c:pt idx="683">
                  <c:v>43796</c:v>
                </c:pt>
                <c:pt idx="684">
                  <c:v>43797</c:v>
                </c:pt>
                <c:pt idx="685">
                  <c:v>43798</c:v>
                </c:pt>
                <c:pt idx="686">
                  <c:v>43801</c:v>
                </c:pt>
                <c:pt idx="687">
                  <c:v>43802</c:v>
                </c:pt>
                <c:pt idx="688">
                  <c:v>43803</c:v>
                </c:pt>
                <c:pt idx="689">
                  <c:v>43804</c:v>
                </c:pt>
                <c:pt idx="690">
                  <c:v>43805</c:v>
                </c:pt>
                <c:pt idx="691">
                  <c:v>43808</c:v>
                </c:pt>
                <c:pt idx="692">
                  <c:v>43809</c:v>
                </c:pt>
                <c:pt idx="693">
                  <c:v>43810</c:v>
                </c:pt>
                <c:pt idx="694">
                  <c:v>43811</c:v>
                </c:pt>
                <c:pt idx="695">
                  <c:v>43812</c:v>
                </c:pt>
                <c:pt idx="696">
                  <c:v>43815</c:v>
                </c:pt>
                <c:pt idx="697">
                  <c:v>43816</c:v>
                </c:pt>
                <c:pt idx="698">
                  <c:v>43817</c:v>
                </c:pt>
                <c:pt idx="699">
                  <c:v>43818</c:v>
                </c:pt>
                <c:pt idx="700">
                  <c:v>43819</c:v>
                </c:pt>
                <c:pt idx="701">
                  <c:v>43822</c:v>
                </c:pt>
                <c:pt idx="702">
                  <c:v>43823</c:v>
                </c:pt>
                <c:pt idx="703">
                  <c:v>43825</c:v>
                </c:pt>
                <c:pt idx="704">
                  <c:v>43826</c:v>
                </c:pt>
                <c:pt idx="705">
                  <c:v>43829</c:v>
                </c:pt>
                <c:pt idx="706">
                  <c:v>43830</c:v>
                </c:pt>
                <c:pt idx="707">
                  <c:v>43831</c:v>
                </c:pt>
                <c:pt idx="708">
                  <c:v>43832</c:v>
                </c:pt>
                <c:pt idx="709">
                  <c:v>43833</c:v>
                </c:pt>
                <c:pt idx="710">
                  <c:v>43836</c:v>
                </c:pt>
                <c:pt idx="711">
                  <c:v>43837</c:v>
                </c:pt>
                <c:pt idx="712">
                  <c:v>43838</c:v>
                </c:pt>
                <c:pt idx="713">
                  <c:v>43839</c:v>
                </c:pt>
                <c:pt idx="714">
                  <c:v>43840</c:v>
                </c:pt>
                <c:pt idx="715">
                  <c:v>43843</c:v>
                </c:pt>
                <c:pt idx="716">
                  <c:v>43844</c:v>
                </c:pt>
                <c:pt idx="717">
                  <c:v>43845</c:v>
                </c:pt>
                <c:pt idx="718">
                  <c:v>43846</c:v>
                </c:pt>
                <c:pt idx="719">
                  <c:v>43847</c:v>
                </c:pt>
                <c:pt idx="720">
                  <c:v>43850</c:v>
                </c:pt>
                <c:pt idx="721">
                  <c:v>43851</c:v>
                </c:pt>
                <c:pt idx="722">
                  <c:v>43852</c:v>
                </c:pt>
                <c:pt idx="723">
                  <c:v>43853</c:v>
                </c:pt>
                <c:pt idx="724">
                  <c:v>43854</c:v>
                </c:pt>
                <c:pt idx="725">
                  <c:v>43857</c:v>
                </c:pt>
                <c:pt idx="726">
                  <c:v>43858</c:v>
                </c:pt>
                <c:pt idx="727">
                  <c:v>43859</c:v>
                </c:pt>
                <c:pt idx="728">
                  <c:v>43860</c:v>
                </c:pt>
                <c:pt idx="729">
                  <c:v>43861</c:v>
                </c:pt>
                <c:pt idx="730">
                  <c:v>43862</c:v>
                </c:pt>
                <c:pt idx="731">
                  <c:v>43864</c:v>
                </c:pt>
                <c:pt idx="732">
                  <c:v>43865</c:v>
                </c:pt>
                <c:pt idx="733">
                  <c:v>43866</c:v>
                </c:pt>
                <c:pt idx="734">
                  <c:v>43867</c:v>
                </c:pt>
                <c:pt idx="735">
                  <c:v>43868</c:v>
                </c:pt>
                <c:pt idx="736">
                  <c:v>43871</c:v>
                </c:pt>
                <c:pt idx="737">
                  <c:v>43872</c:v>
                </c:pt>
                <c:pt idx="738">
                  <c:v>43873</c:v>
                </c:pt>
                <c:pt idx="739">
                  <c:v>43874</c:v>
                </c:pt>
                <c:pt idx="740">
                  <c:v>43875</c:v>
                </c:pt>
                <c:pt idx="741">
                  <c:v>43878</c:v>
                </c:pt>
                <c:pt idx="742">
                  <c:v>43879</c:v>
                </c:pt>
                <c:pt idx="743">
                  <c:v>43880</c:v>
                </c:pt>
                <c:pt idx="744">
                  <c:v>43881</c:v>
                </c:pt>
                <c:pt idx="745">
                  <c:v>43885</c:v>
                </c:pt>
                <c:pt idx="746">
                  <c:v>43886</c:v>
                </c:pt>
                <c:pt idx="747">
                  <c:v>43887</c:v>
                </c:pt>
                <c:pt idx="748">
                  <c:v>43888</c:v>
                </c:pt>
                <c:pt idx="749">
                  <c:v>43889</c:v>
                </c:pt>
                <c:pt idx="750">
                  <c:v>43892</c:v>
                </c:pt>
                <c:pt idx="751">
                  <c:v>43893</c:v>
                </c:pt>
                <c:pt idx="752">
                  <c:v>43894</c:v>
                </c:pt>
                <c:pt idx="753">
                  <c:v>43895</c:v>
                </c:pt>
                <c:pt idx="754">
                  <c:v>43896</c:v>
                </c:pt>
                <c:pt idx="755">
                  <c:v>43899</c:v>
                </c:pt>
                <c:pt idx="756">
                  <c:v>43901</c:v>
                </c:pt>
                <c:pt idx="757">
                  <c:v>43902</c:v>
                </c:pt>
                <c:pt idx="758">
                  <c:v>43903</c:v>
                </c:pt>
                <c:pt idx="759">
                  <c:v>43906</c:v>
                </c:pt>
                <c:pt idx="760">
                  <c:v>43907</c:v>
                </c:pt>
                <c:pt idx="761">
                  <c:v>43908</c:v>
                </c:pt>
                <c:pt idx="762">
                  <c:v>43909</c:v>
                </c:pt>
                <c:pt idx="763">
                  <c:v>43910</c:v>
                </c:pt>
                <c:pt idx="764">
                  <c:v>43913</c:v>
                </c:pt>
                <c:pt idx="765">
                  <c:v>43914</c:v>
                </c:pt>
                <c:pt idx="766">
                  <c:v>43915</c:v>
                </c:pt>
                <c:pt idx="767">
                  <c:v>43916</c:v>
                </c:pt>
                <c:pt idx="768">
                  <c:v>43917</c:v>
                </c:pt>
                <c:pt idx="769">
                  <c:v>43920</c:v>
                </c:pt>
                <c:pt idx="770">
                  <c:v>43921</c:v>
                </c:pt>
                <c:pt idx="771">
                  <c:v>43922</c:v>
                </c:pt>
                <c:pt idx="772">
                  <c:v>43924</c:v>
                </c:pt>
                <c:pt idx="773">
                  <c:v>43928</c:v>
                </c:pt>
                <c:pt idx="774">
                  <c:v>43929</c:v>
                </c:pt>
                <c:pt idx="775">
                  <c:v>43930</c:v>
                </c:pt>
                <c:pt idx="776">
                  <c:v>43934</c:v>
                </c:pt>
                <c:pt idx="777">
                  <c:v>43936</c:v>
                </c:pt>
                <c:pt idx="778">
                  <c:v>43937</c:v>
                </c:pt>
                <c:pt idx="779">
                  <c:v>43938</c:v>
                </c:pt>
                <c:pt idx="780">
                  <c:v>43941</c:v>
                </c:pt>
                <c:pt idx="781">
                  <c:v>43942</c:v>
                </c:pt>
                <c:pt idx="782">
                  <c:v>43943</c:v>
                </c:pt>
                <c:pt idx="783">
                  <c:v>43944</c:v>
                </c:pt>
                <c:pt idx="784">
                  <c:v>43945</c:v>
                </c:pt>
                <c:pt idx="785">
                  <c:v>43948</c:v>
                </c:pt>
                <c:pt idx="786">
                  <c:v>43949</c:v>
                </c:pt>
                <c:pt idx="787">
                  <c:v>43950</c:v>
                </c:pt>
                <c:pt idx="788">
                  <c:v>43951</c:v>
                </c:pt>
                <c:pt idx="789">
                  <c:v>43955</c:v>
                </c:pt>
                <c:pt idx="790">
                  <c:v>43956</c:v>
                </c:pt>
                <c:pt idx="791">
                  <c:v>43957</c:v>
                </c:pt>
                <c:pt idx="792">
                  <c:v>43958</c:v>
                </c:pt>
                <c:pt idx="793">
                  <c:v>43959</c:v>
                </c:pt>
                <c:pt idx="794">
                  <c:v>43962</c:v>
                </c:pt>
                <c:pt idx="795">
                  <c:v>43963</c:v>
                </c:pt>
                <c:pt idx="796">
                  <c:v>43964</c:v>
                </c:pt>
                <c:pt idx="797">
                  <c:v>43965</c:v>
                </c:pt>
                <c:pt idx="798">
                  <c:v>43966</c:v>
                </c:pt>
                <c:pt idx="799">
                  <c:v>43969</c:v>
                </c:pt>
                <c:pt idx="800">
                  <c:v>43970</c:v>
                </c:pt>
                <c:pt idx="801">
                  <c:v>43971</c:v>
                </c:pt>
                <c:pt idx="802">
                  <c:v>43972</c:v>
                </c:pt>
                <c:pt idx="803">
                  <c:v>43973</c:v>
                </c:pt>
                <c:pt idx="804">
                  <c:v>43977</c:v>
                </c:pt>
                <c:pt idx="805">
                  <c:v>43978</c:v>
                </c:pt>
                <c:pt idx="806">
                  <c:v>43979</c:v>
                </c:pt>
                <c:pt idx="807">
                  <c:v>43980</c:v>
                </c:pt>
                <c:pt idx="808">
                  <c:v>43983</c:v>
                </c:pt>
                <c:pt idx="809">
                  <c:v>43984</c:v>
                </c:pt>
                <c:pt idx="810">
                  <c:v>43985</c:v>
                </c:pt>
                <c:pt idx="811">
                  <c:v>43986</c:v>
                </c:pt>
                <c:pt idx="812">
                  <c:v>43987</c:v>
                </c:pt>
                <c:pt idx="813">
                  <c:v>43990</c:v>
                </c:pt>
                <c:pt idx="814">
                  <c:v>43991</c:v>
                </c:pt>
                <c:pt idx="815">
                  <c:v>43992</c:v>
                </c:pt>
                <c:pt idx="816">
                  <c:v>43993</c:v>
                </c:pt>
                <c:pt idx="817">
                  <c:v>43994</c:v>
                </c:pt>
                <c:pt idx="818">
                  <c:v>43997</c:v>
                </c:pt>
                <c:pt idx="819">
                  <c:v>43998</c:v>
                </c:pt>
                <c:pt idx="820">
                  <c:v>43999</c:v>
                </c:pt>
                <c:pt idx="821">
                  <c:v>44000</c:v>
                </c:pt>
                <c:pt idx="822">
                  <c:v>44001</c:v>
                </c:pt>
                <c:pt idx="823">
                  <c:v>44004</c:v>
                </c:pt>
                <c:pt idx="824">
                  <c:v>44005</c:v>
                </c:pt>
                <c:pt idx="825">
                  <c:v>44006</c:v>
                </c:pt>
                <c:pt idx="826">
                  <c:v>44007</c:v>
                </c:pt>
                <c:pt idx="827">
                  <c:v>44008</c:v>
                </c:pt>
                <c:pt idx="828">
                  <c:v>44011</c:v>
                </c:pt>
                <c:pt idx="829">
                  <c:v>44012</c:v>
                </c:pt>
                <c:pt idx="830">
                  <c:v>44013</c:v>
                </c:pt>
                <c:pt idx="831">
                  <c:v>44014</c:v>
                </c:pt>
                <c:pt idx="832">
                  <c:v>44015</c:v>
                </c:pt>
                <c:pt idx="833">
                  <c:v>44018</c:v>
                </c:pt>
                <c:pt idx="834">
                  <c:v>44019</c:v>
                </c:pt>
                <c:pt idx="835">
                  <c:v>44020</c:v>
                </c:pt>
                <c:pt idx="836">
                  <c:v>44021</c:v>
                </c:pt>
                <c:pt idx="837">
                  <c:v>44022</c:v>
                </c:pt>
                <c:pt idx="838">
                  <c:v>44025</c:v>
                </c:pt>
                <c:pt idx="839">
                  <c:v>44026</c:v>
                </c:pt>
                <c:pt idx="840">
                  <c:v>44027</c:v>
                </c:pt>
                <c:pt idx="841">
                  <c:v>44028</c:v>
                </c:pt>
                <c:pt idx="842">
                  <c:v>44029</c:v>
                </c:pt>
                <c:pt idx="843">
                  <c:v>44032</c:v>
                </c:pt>
                <c:pt idx="844">
                  <c:v>44033</c:v>
                </c:pt>
                <c:pt idx="845">
                  <c:v>44034</c:v>
                </c:pt>
                <c:pt idx="846">
                  <c:v>44035</c:v>
                </c:pt>
                <c:pt idx="847">
                  <c:v>44036</c:v>
                </c:pt>
                <c:pt idx="848">
                  <c:v>44039</c:v>
                </c:pt>
                <c:pt idx="849">
                  <c:v>44040</c:v>
                </c:pt>
                <c:pt idx="850">
                  <c:v>44041</c:v>
                </c:pt>
                <c:pt idx="851">
                  <c:v>44042</c:v>
                </c:pt>
                <c:pt idx="852">
                  <c:v>44043</c:v>
                </c:pt>
                <c:pt idx="853">
                  <c:v>44046</c:v>
                </c:pt>
                <c:pt idx="854">
                  <c:v>44047</c:v>
                </c:pt>
                <c:pt idx="855">
                  <c:v>44048</c:v>
                </c:pt>
                <c:pt idx="856">
                  <c:v>44049</c:v>
                </c:pt>
                <c:pt idx="857">
                  <c:v>44050</c:v>
                </c:pt>
                <c:pt idx="858">
                  <c:v>44053</c:v>
                </c:pt>
                <c:pt idx="859">
                  <c:v>44054</c:v>
                </c:pt>
                <c:pt idx="860">
                  <c:v>44055</c:v>
                </c:pt>
                <c:pt idx="861">
                  <c:v>44056</c:v>
                </c:pt>
                <c:pt idx="862">
                  <c:v>44057</c:v>
                </c:pt>
                <c:pt idx="863">
                  <c:v>44060</c:v>
                </c:pt>
                <c:pt idx="864">
                  <c:v>44061</c:v>
                </c:pt>
                <c:pt idx="865">
                  <c:v>44062</c:v>
                </c:pt>
                <c:pt idx="866">
                  <c:v>44063</c:v>
                </c:pt>
                <c:pt idx="867">
                  <c:v>44064</c:v>
                </c:pt>
                <c:pt idx="868">
                  <c:v>44067</c:v>
                </c:pt>
                <c:pt idx="869">
                  <c:v>44068</c:v>
                </c:pt>
                <c:pt idx="870">
                  <c:v>44069</c:v>
                </c:pt>
                <c:pt idx="871">
                  <c:v>44070</c:v>
                </c:pt>
                <c:pt idx="872">
                  <c:v>44071</c:v>
                </c:pt>
                <c:pt idx="873">
                  <c:v>44074</c:v>
                </c:pt>
                <c:pt idx="874">
                  <c:v>44075</c:v>
                </c:pt>
                <c:pt idx="875">
                  <c:v>44076</c:v>
                </c:pt>
                <c:pt idx="876">
                  <c:v>44077</c:v>
                </c:pt>
                <c:pt idx="877">
                  <c:v>44078</c:v>
                </c:pt>
                <c:pt idx="878">
                  <c:v>44081</c:v>
                </c:pt>
                <c:pt idx="879">
                  <c:v>44082</c:v>
                </c:pt>
                <c:pt idx="880">
                  <c:v>44083</c:v>
                </c:pt>
                <c:pt idx="881">
                  <c:v>44084</c:v>
                </c:pt>
                <c:pt idx="882">
                  <c:v>44085</c:v>
                </c:pt>
                <c:pt idx="883">
                  <c:v>44088</c:v>
                </c:pt>
                <c:pt idx="884">
                  <c:v>44089</c:v>
                </c:pt>
                <c:pt idx="885">
                  <c:v>44090</c:v>
                </c:pt>
                <c:pt idx="886">
                  <c:v>44091</c:v>
                </c:pt>
                <c:pt idx="887">
                  <c:v>44092</c:v>
                </c:pt>
                <c:pt idx="888">
                  <c:v>44095</c:v>
                </c:pt>
                <c:pt idx="889">
                  <c:v>44096</c:v>
                </c:pt>
                <c:pt idx="890">
                  <c:v>44097</c:v>
                </c:pt>
                <c:pt idx="891">
                  <c:v>44098</c:v>
                </c:pt>
                <c:pt idx="892">
                  <c:v>44099</c:v>
                </c:pt>
                <c:pt idx="893">
                  <c:v>44102</c:v>
                </c:pt>
                <c:pt idx="894">
                  <c:v>44103</c:v>
                </c:pt>
                <c:pt idx="895">
                  <c:v>44104</c:v>
                </c:pt>
                <c:pt idx="896">
                  <c:v>44105</c:v>
                </c:pt>
                <c:pt idx="897">
                  <c:v>44109</c:v>
                </c:pt>
                <c:pt idx="898">
                  <c:v>44110</c:v>
                </c:pt>
                <c:pt idx="899">
                  <c:v>44111</c:v>
                </c:pt>
                <c:pt idx="900">
                  <c:v>44112</c:v>
                </c:pt>
                <c:pt idx="901">
                  <c:v>44113</c:v>
                </c:pt>
                <c:pt idx="902">
                  <c:v>44116</c:v>
                </c:pt>
                <c:pt idx="903">
                  <c:v>44117</c:v>
                </c:pt>
                <c:pt idx="904">
                  <c:v>44118</c:v>
                </c:pt>
                <c:pt idx="905">
                  <c:v>44119</c:v>
                </c:pt>
                <c:pt idx="906">
                  <c:v>44120</c:v>
                </c:pt>
                <c:pt idx="907">
                  <c:v>44123</c:v>
                </c:pt>
                <c:pt idx="908">
                  <c:v>44124</c:v>
                </c:pt>
                <c:pt idx="909">
                  <c:v>44125</c:v>
                </c:pt>
                <c:pt idx="910">
                  <c:v>44126</c:v>
                </c:pt>
                <c:pt idx="911">
                  <c:v>44127</c:v>
                </c:pt>
                <c:pt idx="912">
                  <c:v>44130</c:v>
                </c:pt>
                <c:pt idx="913">
                  <c:v>44131</c:v>
                </c:pt>
                <c:pt idx="914">
                  <c:v>44132</c:v>
                </c:pt>
                <c:pt idx="915">
                  <c:v>44133</c:v>
                </c:pt>
                <c:pt idx="916">
                  <c:v>44134</c:v>
                </c:pt>
                <c:pt idx="917">
                  <c:v>44137</c:v>
                </c:pt>
                <c:pt idx="918">
                  <c:v>44138</c:v>
                </c:pt>
                <c:pt idx="919">
                  <c:v>44139</c:v>
                </c:pt>
                <c:pt idx="920">
                  <c:v>44140</c:v>
                </c:pt>
                <c:pt idx="921">
                  <c:v>44141</c:v>
                </c:pt>
                <c:pt idx="922">
                  <c:v>44144</c:v>
                </c:pt>
                <c:pt idx="923">
                  <c:v>44145</c:v>
                </c:pt>
                <c:pt idx="924">
                  <c:v>44146</c:v>
                </c:pt>
                <c:pt idx="925">
                  <c:v>44147</c:v>
                </c:pt>
                <c:pt idx="926">
                  <c:v>44148</c:v>
                </c:pt>
                <c:pt idx="927">
                  <c:v>44149</c:v>
                </c:pt>
                <c:pt idx="928">
                  <c:v>44152</c:v>
                </c:pt>
                <c:pt idx="929">
                  <c:v>44153</c:v>
                </c:pt>
                <c:pt idx="930">
                  <c:v>44154</c:v>
                </c:pt>
                <c:pt idx="931">
                  <c:v>44155</c:v>
                </c:pt>
                <c:pt idx="932">
                  <c:v>44158</c:v>
                </c:pt>
                <c:pt idx="933">
                  <c:v>44159</c:v>
                </c:pt>
                <c:pt idx="934">
                  <c:v>44160</c:v>
                </c:pt>
                <c:pt idx="935">
                  <c:v>44161</c:v>
                </c:pt>
                <c:pt idx="936">
                  <c:v>44162</c:v>
                </c:pt>
                <c:pt idx="937">
                  <c:v>44166</c:v>
                </c:pt>
                <c:pt idx="938">
                  <c:v>44167</c:v>
                </c:pt>
                <c:pt idx="939">
                  <c:v>44168</c:v>
                </c:pt>
                <c:pt idx="940">
                  <c:v>44169</c:v>
                </c:pt>
                <c:pt idx="941">
                  <c:v>44172</c:v>
                </c:pt>
                <c:pt idx="942">
                  <c:v>44173</c:v>
                </c:pt>
                <c:pt idx="943">
                  <c:v>44174</c:v>
                </c:pt>
                <c:pt idx="944">
                  <c:v>44175</c:v>
                </c:pt>
                <c:pt idx="945">
                  <c:v>44176</c:v>
                </c:pt>
                <c:pt idx="946">
                  <c:v>44179</c:v>
                </c:pt>
                <c:pt idx="947">
                  <c:v>44180</c:v>
                </c:pt>
                <c:pt idx="948">
                  <c:v>44181</c:v>
                </c:pt>
                <c:pt idx="949">
                  <c:v>44182</c:v>
                </c:pt>
                <c:pt idx="950">
                  <c:v>44183</c:v>
                </c:pt>
                <c:pt idx="951">
                  <c:v>44186</c:v>
                </c:pt>
                <c:pt idx="952">
                  <c:v>44187</c:v>
                </c:pt>
                <c:pt idx="953">
                  <c:v>44188</c:v>
                </c:pt>
                <c:pt idx="954">
                  <c:v>44189</c:v>
                </c:pt>
                <c:pt idx="955">
                  <c:v>44193</c:v>
                </c:pt>
                <c:pt idx="956">
                  <c:v>44194</c:v>
                </c:pt>
                <c:pt idx="957">
                  <c:v>44195</c:v>
                </c:pt>
                <c:pt idx="958">
                  <c:v>44196</c:v>
                </c:pt>
                <c:pt idx="959">
                  <c:v>44197</c:v>
                </c:pt>
                <c:pt idx="960">
                  <c:v>44200</c:v>
                </c:pt>
                <c:pt idx="961">
                  <c:v>44201</c:v>
                </c:pt>
                <c:pt idx="962">
                  <c:v>44202</c:v>
                </c:pt>
                <c:pt idx="963">
                  <c:v>44203</c:v>
                </c:pt>
                <c:pt idx="964">
                  <c:v>44204</c:v>
                </c:pt>
                <c:pt idx="965">
                  <c:v>44207</c:v>
                </c:pt>
                <c:pt idx="966">
                  <c:v>44208</c:v>
                </c:pt>
                <c:pt idx="967">
                  <c:v>44209</c:v>
                </c:pt>
                <c:pt idx="968">
                  <c:v>44210</c:v>
                </c:pt>
                <c:pt idx="969">
                  <c:v>44211</c:v>
                </c:pt>
                <c:pt idx="970">
                  <c:v>44214</c:v>
                </c:pt>
                <c:pt idx="971">
                  <c:v>44215</c:v>
                </c:pt>
                <c:pt idx="972">
                  <c:v>44216</c:v>
                </c:pt>
                <c:pt idx="973">
                  <c:v>44217</c:v>
                </c:pt>
                <c:pt idx="974">
                  <c:v>44218</c:v>
                </c:pt>
                <c:pt idx="975">
                  <c:v>44221</c:v>
                </c:pt>
                <c:pt idx="976">
                  <c:v>44223</c:v>
                </c:pt>
                <c:pt idx="977">
                  <c:v>44224</c:v>
                </c:pt>
                <c:pt idx="978">
                  <c:v>44225</c:v>
                </c:pt>
                <c:pt idx="979">
                  <c:v>44228</c:v>
                </c:pt>
                <c:pt idx="980">
                  <c:v>44229</c:v>
                </c:pt>
                <c:pt idx="981">
                  <c:v>44230</c:v>
                </c:pt>
                <c:pt idx="982">
                  <c:v>44231</c:v>
                </c:pt>
                <c:pt idx="983">
                  <c:v>44232</c:v>
                </c:pt>
                <c:pt idx="984">
                  <c:v>44235</c:v>
                </c:pt>
                <c:pt idx="985">
                  <c:v>44236</c:v>
                </c:pt>
                <c:pt idx="986">
                  <c:v>44237</c:v>
                </c:pt>
                <c:pt idx="987">
                  <c:v>44238</c:v>
                </c:pt>
                <c:pt idx="988">
                  <c:v>44239</c:v>
                </c:pt>
                <c:pt idx="989">
                  <c:v>44242</c:v>
                </c:pt>
                <c:pt idx="990">
                  <c:v>44243</c:v>
                </c:pt>
                <c:pt idx="991">
                  <c:v>44244</c:v>
                </c:pt>
                <c:pt idx="992">
                  <c:v>44245</c:v>
                </c:pt>
                <c:pt idx="993">
                  <c:v>44246</c:v>
                </c:pt>
                <c:pt idx="994">
                  <c:v>44249</c:v>
                </c:pt>
                <c:pt idx="995">
                  <c:v>44250</c:v>
                </c:pt>
                <c:pt idx="996">
                  <c:v>44251</c:v>
                </c:pt>
                <c:pt idx="997">
                  <c:v>44252</c:v>
                </c:pt>
                <c:pt idx="998">
                  <c:v>44253</c:v>
                </c:pt>
                <c:pt idx="999">
                  <c:v>44256</c:v>
                </c:pt>
                <c:pt idx="1000">
                  <c:v>44257</c:v>
                </c:pt>
                <c:pt idx="1001">
                  <c:v>44258</c:v>
                </c:pt>
                <c:pt idx="1002">
                  <c:v>44259</c:v>
                </c:pt>
                <c:pt idx="1003">
                  <c:v>44260</c:v>
                </c:pt>
                <c:pt idx="1004">
                  <c:v>44263</c:v>
                </c:pt>
                <c:pt idx="1005">
                  <c:v>44264</c:v>
                </c:pt>
                <c:pt idx="1006">
                  <c:v>44265</c:v>
                </c:pt>
                <c:pt idx="1007">
                  <c:v>44267</c:v>
                </c:pt>
                <c:pt idx="1008">
                  <c:v>44270</c:v>
                </c:pt>
                <c:pt idx="1009">
                  <c:v>44271</c:v>
                </c:pt>
                <c:pt idx="1010">
                  <c:v>44272</c:v>
                </c:pt>
                <c:pt idx="1011">
                  <c:v>44273</c:v>
                </c:pt>
                <c:pt idx="1012">
                  <c:v>44274</c:v>
                </c:pt>
                <c:pt idx="1013">
                  <c:v>44277</c:v>
                </c:pt>
                <c:pt idx="1014">
                  <c:v>44278</c:v>
                </c:pt>
                <c:pt idx="1015">
                  <c:v>44279</c:v>
                </c:pt>
                <c:pt idx="1016">
                  <c:v>44280</c:v>
                </c:pt>
                <c:pt idx="1017">
                  <c:v>44281</c:v>
                </c:pt>
                <c:pt idx="1018">
                  <c:v>44285</c:v>
                </c:pt>
                <c:pt idx="1019">
                  <c:v>44286</c:v>
                </c:pt>
                <c:pt idx="1020">
                  <c:v>44287</c:v>
                </c:pt>
                <c:pt idx="1021">
                  <c:v>44291</c:v>
                </c:pt>
                <c:pt idx="1022">
                  <c:v>44292</c:v>
                </c:pt>
                <c:pt idx="1023">
                  <c:v>44293</c:v>
                </c:pt>
                <c:pt idx="1024">
                  <c:v>44294</c:v>
                </c:pt>
                <c:pt idx="1025">
                  <c:v>44295</c:v>
                </c:pt>
                <c:pt idx="1026">
                  <c:v>44298</c:v>
                </c:pt>
                <c:pt idx="1027">
                  <c:v>44299</c:v>
                </c:pt>
                <c:pt idx="1028">
                  <c:v>44301</c:v>
                </c:pt>
                <c:pt idx="1029">
                  <c:v>44302</c:v>
                </c:pt>
                <c:pt idx="1030">
                  <c:v>44305</c:v>
                </c:pt>
                <c:pt idx="1031">
                  <c:v>44306</c:v>
                </c:pt>
                <c:pt idx="1032">
                  <c:v>44308</c:v>
                </c:pt>
                <c:pt idx="1033">
                  <c:v>44309</c:v>
                </c:pt>
                <c:pt idx="1034">
                  <c:v>44312</c:v>
                </c:pt>
                <c:pt idx="1035">
                  <c:v>44313</c:v>
                </c:pt>
                <c:pt idx="1036">
                  <c:v>44314</c:v>
                </c:pt>
                <c:pt idx="1037">
                  <c:v>44315</c:v>
                </c:pt>
                <c:pt idx="1038">
                  <c:v>44316</c:v>
                </c:pt>
                <c:pt idx="1039">
                  <c:v>44319</c:v>
                </c:pt>
                <c:pt idx="1040">
                  <c:v>44320</c:v>
                </c:pt>
                <c:pt idx="1041">
                  <c:v>44321</c:v>
                </c:pt>
                <c:pt idx="1042">
                  <c:v>44322</c:v>
                </c:pt>
                <c:pt idx="1043">
                  <c:v>44323</c:v>
                </c:pt>
                <c:pt idx="1044">
                  <c:v>44326</c:v>
                </c:pt>
                <c:pt idx="1045">
                  <c:v>44327</c:v>
                </c:pt>
                <c:pt idx="1046">
                  <c:v>44328</c:v>
                </c:pt>
                <c:pt idx="1047">
                  <c:v>44330</c:v>
                </c:pt>
                <c:pt idx="1048">
                  <c:v>44333</c:v>
                </c:pt>
                <c:pt idx="1049">
                  <c:v>44334</c:v>
                </c:pt>
                <c:pt idx="1050">
                  <c:v>44335</c:v>
                </c:pt>
                <c:pt idx="1051">
                  <c:v>44336</c:v>
                </c:pt>
                <c:pt idx="1052">
                  <c:v>44337</c:v>
                </c:pt>
                <c:pt idx="1053">
                  <c:v>44340</c:v>
                </c:pt>
                <c:pt idx="1054">
                  <c:v>44341</c:v>
                </c:pt>
                <c:pt idx="1055">
                  <c:v>44342</c:v>
                </c:pt>
                <c:pt idx="1056">
                  <c:v>44343</c:v>
                </c:pt>
                <c:pt idx="1057">
                  <c:v>44344</c:v>
                </c:pt>
                <c:pt idx="1058">
                  <c:v>44347</c:v>
                </c:pt>
                <c:pt idx="1059">
                  <c:v>44348</c:v>
                </c:pt>
                <c:pt idx="1060">
                  <c:v>44349</c:v>
                </c:pt>
                <c:pt idx="1061">
                  <c:v>44350</c:v>
                </c:pt>
                <c:pt idx="1062">
                  <c:v>44351</c:v>
                </c:pt>
                <c:pt idx="1063">
                  <c:v>44354</c:v>
                </c:pt>
                <c:pt idx="1064">
                  <c:v>44355</c:v>
                </c:pt>
                <c:pt idx="1065">
                  <c:v>44356</c:v>
                </c:pt>
                <c:pt idx="1066">
                  <c:v>44357</c:v>
                </c:pt>
                <c:pt idx="1067">
                  <c:v>44358</c:v>
                </c:pt>
                <c:pt idx="1068">
                  <c:v>44361</c:v>
                </c:pt>
                <c:pt idx="1069">
                  <c:v>44362</c:v>
                </c:pt>
                <c:pt idx="1070">
                  <c:v>44363</c:v>
                </c:pt>
                <c:pt idx="1071">
                  <c:v>44364</c:v>
                </c:pt>
                <c:pt idx="1072">
                  <c:v>44365</c:v>
                </c:pt>
                <c:pt idx="1073">
                  <c:v>44368</c:v>
                </c:pt>
                <c:pt idx="1074">
                  <c:v>44369</c:v>
                </c:pt>
                <c:pt idx="1075">
                  <c:v>44370</c:v>
                </c:pt>
                <c:pt idx="1076">
                  <c:v>44371</c:v>
                </c:pt>
              </c:numCache>
            </c:numRef>
          </c:cat>
          <c:val>
            <c:numRef>
              <c:f>'Result Nifty'!$AK$11:$AK$1087</c:f>
              <c:numCache>
                <c:formatCode>General</c:formatCode>
                <c:ptCount val="10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 formatCode="0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AB-4D06-9211-85026A959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924664"/>
        <c:axId val="783928184"/>
      </c:lineChart>
      <c:dateAx>
        <c:axId val="78392466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928184"/>
        <c:crosses val="autoZero"/>
        <c:auto val="1"/>
        <c:lblOffset val="100"/>
        <c:baseTimeUnit val="days"/>
      </c:dateAx>
      <c:valAx>
        <c:axId val="78392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924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Risk</a:t>
            </a:r>
            <a:r>
              <a:rPr lang="en-IN" baseline="0"/>
              <a:t> Metric = 11 Occurences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'Result Nifty'!$T$20:$T$1087</c:f>
              <c:numCache>
                <c:formatCode>General</c:formatCode>
                <c:ptCount val="10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34-4F32-895D-B32A8FAAC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063760"/>
        <c:axId val="684064720"/>
      </c:lineChart>
      <c:catAx>
        <c:axId val="68406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064720"/>
        <c:crosses val="autoZero"/>
        <c:auto val="1"/>
        <c:lblAlgn val="ctr"/>
        <c:lblOffset val="100"/>
        <c:noMultiLvlLbl val="0"/>
      </c:catAx>
      <c:valAx>
        <c:axId val="68406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06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'Result Nifty'!$Q$3:$Q$1087</c:f>
              <c:numCache>
                <c:formatCode>0.0000</c:formatCode>
                <c:ptCount val="1085"/>
                <c:pt idx="0">
                  <c:v>15.347760064411435</c:v>
                </c:pt>
                <c:pt idx="1">
                  <c:v>15.471386702202329</c:v>
                </c:pt>
                <c:pt idx="2">
                  <c:v>15.407954366708063</c:v>
                </c:pt>
                <c:pt idx="3">
                  <c:v>14.591643077665006</c:v>
                </c:pt>
                <c:pt idx="4">
                  <c:v>14.458301020130461</c:v>
                </c:pt>
                <c:pt idx="5">
                  <c:v>15.008981112618065</c:v>
                </c:pt>
                <c:pt idx="6">
                  <c:v>14.73464984882993</c:v>
                </c:pt>
                <c:pt idx="7">
                  <c:v>14.356684664935228</c:v>
                </c:pt>
                <c:pt idx="8">
                  <c:v>14.167344410194309</c:v>
                </c:pt>
                <c:pt idx="9">
                  <c:v>13.944410521205445</c:v>
                </c:pt>
                <c:pt idx="10">
                  <c:v>14.606215339754655</c:v>
                </c:pt>
                <c:pt idx="11">
                  <c:v>14.923705736109545</c:v>
                </c:pt>
                <c:pt idx="12">
                  <c:v>14.720032853715349</c:v>
                </c:pt>
                <c:pt idx="13">
                  <c:v>14.564311552413459</c:v>
                </c:pt>
                <c:pt idx="14">
                  <c:v>15.309413641092663</c:v>
                </c:pt>
                <c:pt idx="15">
                  <c:v>15.422134856971388</c:v>
                </c:pt>
                <c:pt idx="16">
                  <c:v>14.823254904694892</c:v>
                </c:pt>
                <c:pt idx="17">
                  <c:v>14.709282677642106</c:v>
                </c:pt>
                <c:pt idx="18">
                  <c:v>15.517487123893446</c:v>
                </c:pt>
                <c:pt idx="19">
                  <c:v>16.163425719781767</c:v>
                </c:pt>
                <c:pt idx="20">
                  <c:v>16.318226135322682</c:v>
                </c:pt>
                <c:pt idx="21">
                  <c:v>13.544428132631815</c:v>
                </c:pt>
                <c:pt idx="22">
                  <c:v>13.108158672602677</c:v>
                </c:pt>
                <c:pt idx="23">
                  <c:v>12.728766798612302</c:v>
                </c:pt>
                <c:pt idx="24">
                  <c:v>12.989645640595645</c:v>
                </c:pt>
                <c:pt idx="25">
                  <c:v>13.096041709459126</c:v>
                </c:pt>
                <c:pt idx="26">
                  <c:v>12.943305294185141</c:v>
                </c:pt>
                <c:pt idx="27">
                  <c:v>12.831855721702663</c:v>
                </c:pt>
                <c:pt idx="28">
                  <c:v>12.776071149590269</c:v>
                </c:pt>
                <c:pt idx="29">
                  <c:v>13.275371362238918</c:v>
                </c:pt>
                <c:pt idx="30">
                  <c:v>13.383517641113167</c:v>
                </c:pt>
                <c:pt idx="31">
                  <c:v>13.780091121970294</c:v>
                </c:pt>
                <c:pt idx="32">
                  <c:v>13.312179900100716</c:v>
                </c:pt>
                <c:pt idx="33">
                  <c:v>13.023937416788939</c:v>
                </c:pt>
                <c:pt idx="34">
                  <c:v>13.195767635739001</c:v>
                </c:pt>
                <c:pt idx="35">
                  <c:v>13.113001377348471</c:v>
                </c:pt>
                <c:pt idx="36">
                  <c:v>13.28278047947636</c:v>
                </c:pt>
                <c:pt idx="37">
                  <c:v>12.991983880939337</c:v>
                </c:pt>
                <c:pt idx="38">
                  <c:v>13.258416077749095</c:v>
                </c:pt>
                <c:pt idx="39">
                  <c:v>13.373572880521404</c:v>
                </c:pt>
                <c:pt idx="40">
                  <c:v>13.162437044264205</c:v>
                </c:pt>
                <c:pt idx="41">
                  <c:v>12.955433545688331</c:v>
                </c:pt>
                <c:pt idx="42">
                  <c:v>12.946647453907223</c:v>
                </c:pt>
                <c:pt idx="43">
                  <c:v>13.224477830618591</c:v>
                </c:pt>
                <c:pt idx="44">
                  <c:v>13.452445958602757</c:v>
                </c:pt>
                <c:pt idx="45">
                  <c:v>13.646220378292398</c:v>
                </c:pt>
                <c:pt idx="46">
                  <c:v>13.951627357984206</c:v>
                </c:pt>
                <c:pt idx="47">
                  <c:v>13.537957492441674</c:v>
                </c:pt>
                <c:pt idx="48">
                  <c:v>12.022257990314557</c:v>
                </c:pt>
                <c:pt idx="49">
                  <c:v>12.045392223863677</c:v>
                </c:pt>
                <c:pt idx="50">
                  <c:v>11.547179396744077</c:v>
                </c:pt>
                <c:pt idx="51">
                  <c:v>11.491528104154035</c:v>
                </c:pt>
                <c:pt idx="52">
                  <c:v>11.651432780090911</c:v>
                </c:pt>
                <c:pt idx="53">
                  <c:v>11.581367901594682</c:v>
                </c:pt>
                <c:pt idx="54">
                  <c:v>11.897209067523285</c:v>
                </c:pt>
                <c:pt idx="55">
                  <c:v>11.474493930654134</c:v>
                </c:pt>
                <c:pt idx="56">
                  <c:v>11.613409145862445</c:v>
                </c:pt>
                <c:pt idx="57">
                  <c:v>12.056702349500712</c:v>
                </c:pt>
                <c:pt idx="58">
                  <c:v>11.748691087814569</c:v>
                </c:pt>
                <c:pt idx="59">
                  <c:v>11.719524554020071</c:v>
                </c:pt>
                <c:pt idx="60">
                  <c:v>11.780062996665498</c:v>
                </c:pt>
                <c:pt idx="61">
                  <c:v>12.042891202959792</c:v>
                </c:pt>
                <c:pt idx="62">
                  <c:v>11.142562067901908</c:v>
                </c:pt>
                <c:pt idx="63">
                  <c:v>11.1982040925215</c:v>
                </c:pt>
                <c:pt idx="64">
                  <c:v>10.947247248118032</c:v>
                </c:pt>
                <c:pt idx="65">
                  <c:v>11.33630072229278</c:v>
                </c:pt>
                <c:pt idx="66">
                  <c:v>11.266955503925445</c:v>
                </c:pt>
                <c:pt idx="67">
                  <c:v>11.048403122340599</c:v>
                </c:pt>
                <c:pt idx="68">
                  <c:v>11.273806419326789</c:v>
                </c:pt>
                <c:pt idx="69">
                  <c:v>11.224864047983235</c:v>
                </c:pt>
                <c:pt idx="70">
                  <c:v>11.530836410883744</c:v>
                </c:pt>
                <c:pt idx="71">
                  <c:v>11.998048366403903</c:v>
                </c:pt>
                <c:pt idx="72">
                  <c:v>11.843112433736348</c:v>
                </c:pt>
                <c:pt idx="73">
                  <c:v>11.208241473643747</c:v>
                </c:pt>
                <c:pt idx="74">
                  <c:v>11.077579747661821</c:v>
                </c:pt>
                <c:pt idx="75">
                  <c:v>11.272353074274026</c:v>
                </c:pt>
                <c:pt idx="76">
                  <c:v>10.815915966172728</c:v>
                </c:pt>
                <c:pt idx="77">
                  <c:v>11.382356326974062</c:v>
                </c:pt>
                <c:pt idx="78">
                  <c:v>10.732809732364444</c:v>
                </c:pt>
                <c:pt idx="79">
                  <c:v>10.529170900575032</c:v>
                </c:pt>
                <c:pt idx="80">
                  <c:v>11.098763313208696</c:v>
                </c:pt>
                <c:pt idx="81">
                  <c:v>11.176738697927856</c:v>
                </c:pt>
                <c:pt idx="82">
                  <c:v>10.988400880027458</c:v>
                </c:pt>
                <c:pt idx="83">
                  <c:v>11.62252702005688</c:v>
                </c:pt>
                <c:pt idx="84">
                  <c:v>11.309651146660025</c:v>
                </c:pt>
                <c:pt idx="85">
                  <c:v>10.775464877660131</c:v>
                </c:pt>
                <c:pt idx="86">
                  <c:v>10.61413059809569</c:v>
                </c:pt>
                <c:pt idx="87">
                  <c:v>10.507547678201691</c:v>
                </c:pt>
                <c:pt idx="88">
                  <c:v>10.304228425916914</c:v>
                </c:pt>
                <c:pt idx="89">
                  <c:v>10.351322813304316</c:v>
                </c:pt>
                <c:pt idx="90">
                  <c:v>10.238343290843966</c:v>
                </c:pt>
                <c:pt idx="91">
                  <c:v>10.313813536801069</c:v>
                </c:pt>
                <c:pt idx="92">
                  <c:v>11.42598893271582</c:v>
                </c:pt>
                <c:pt idx="93">
                  <c:v>10.958181671148422</c:v>
                </c:pt>
                <c:pt idx="94">
                  <c:v>10.862108217004359</c:v>
                </c:pt>
                <c:pt idx="95">
                  <c:v>11.830951664030831</c:v>
                </c:pt>
                <c:pt idx="96">
                  <c:v>11.475804855350152</c:v>
                </c:pt>
                <c:pt idx="97">
                  <c:v>10.130630792549965</c:v>
                </c:pt>
                <c:pt idx="98">
                  <c:v>10.531861349953076</c:v>
                </c:pt>
                <c:pt idx="99">
                  <c:v>11.428462142606392</c:v>
                </c:pt>
                <c:pt idx="100">
                  <c:v>11.406601622225327</c:v>
                </c:pt>
                <c:pt idx="101">
                  <c:v>11.40417151924016</c:v>
                </c:pt>
                <c:pt idx="102">
                  <c:v>10.963177028854727</c:v>
                </c:pt>
                <c:pt idx="103">
                  <c:v>10.481015249662834</c:v>
                </c:pt>
                <c:pt idx="104">
                  <c:v>10.679555769278194</c:v>
                </c:pt>
                <c:pt idx="105">
                  <c:v>10.793418682378721</c:v>
                </c:pt>
                <c:pt idx="106">
                  <c:v>10.558278311860112</c:v>
                </c:pt>
                <c:pt idx="107">
                  <c:v>10.730391392266545</c:v>
                </c:pt>
                <c:pt idx="108">
                  <c:v>10.532788531452461</c:v>
                </c:pt>
                <c:pt idx="109">
                  <c:v>11.074532102934871</c:v>
                </c:pt>
                <c:pt idx="110">
                  <c:v>10.994686984290821</c:v>
                </c:pt>
                <c:pt idx="111">
                  <c:v>10.839815024952358</c:v>
                </c:pt>
                <c:pt idx="112">
                  <c:v>10.979998827492883</c:v>
                </c:pt>
                <c:pt idx="113">
                  <c:v>10.584342391325475</c:v>
                </c:pt>
                <c:pt idx="114">
                  <c:v>10.303743736013855</c:v>
                </c:pt>
                <c:pt idx="115">
                  <c:v>10.332944196945004</c:v>
                </c:pt>
                <c:pt idx="116">
                  <c:v>10.582634665579427</c:v>
                </c:pt>
                <c:pt idx="117">
                  <c:v>10.866628255496877</c:v>
                </c:pt>
                <c:pt idx="118">
                  <c:v>11.207154054918218</c:v>
                </c:pt>
                <c:pt idx="119">
                  <c:v>12.126554080368516</c:v>
                </c:pt>
                <c:pt idx="120">
                  <c:v>11.624786098948929</c:v>
                </c:pt>
                <c:pt idx="121">
                  <c:v>11.035765411725569</c:v>
                </c:pt>
                <c:pt idx="122">
                  <c:v>11.378219334310808</c:v>
                </c:pt>
                <c:pt idx="123">
                  <c:v>10.858804391006094</c:v>
                </c:pt>
                <c:pt idx="124">
                  <c:v>10.931651578763301</c:v>
                </c:pt>
                <c:pt idx="125">
                  <c:v>10.812983888199518</c:v>
                </c:pt>
                <c:pt idx="126">
                  <c:v>10.647939117239368</c:v>
                </c:pt>
                <c:pt idx="127">
                  <c:v>10.540040138270479</c:v>
                </c:pt>
                <c:pt idx="128">
                  <c:v>10.580092725931602</c:v>
                </c:pt>
                <c:pt idx="129">
                  <c:v>10.558610862119115</c:v>
                </c:pt>
                <c:pt idx="130">
                  <c:v>10.717019806211381</c:v>
                </c:pt>
                <c:pt idx="131">
                  <c:v>10.904896649822673</c:v>
                </c:pt>
                <c:pt idx="132">
                  <c:v>10.832458604174692</c:v>
                </c:pt>
                <c:pt idx="133">
                  <c:v>11.110540982174918</c:v>
                </c:pt>
                <c:pt idx="134">
                  <c:v>11.141431561900523</c:v>
                </c:pt>
                <c:pt idx="135">
                  <c:v>10.912398466675874</c:v>
                </c:pt>
                <c:pt idx="136">
                  <c:v>10.970440789436672</c:v>
                </c:pt>
                <c:pt idx="137">
                  <c:v>10.747885502401378</c:v>
                </c:pt>
                <c:pt idx="138">
                  <c:v>10.967964926750364</c:v>
                </c:pt>
                <c:pt idx="139">
                  <c:v>10.580749259587776</c:v>
                </c:pt>
                <c:pt idx="140">
                  <c:v>10.829718075816265</c:v>
                </c:pt>
                <c:pt idx="141">
                  <c:v>10.875849409832407</c:v>
                </c:pt>
                <c:pt idx="142">
                  <c:v>10.799217435534715</c:v>
                </c:pt>
                <c:pt idx="143">
                  <c:v>11.53779707813127</c:v>
                </c:pt>
                <c:pt idx="144">
                  <c:v>11.545103553786035</c:v>
                </c:pt>
                <c:pt idx="145">
                  <c:v>11.579545453716063</c:v>
                </c:pt>
                <c:pt idx="146">
                  <c:v>11.288947362678449</c:v>
                </c:pt>
                <c:pt idx="147">
                  <c:v>11.0430898766604</c:v>
                </c:pt>
                <c:pt idx="148">
                  <c:v>11.534826264253864</c:v>
                </c:pt>
                <c:pt idx="149">
                  <c:v>12.382266249684308</c:v>
                </c:pt>
                <c:pt idx="150">
                  <c:v>13.043899803948651</c:v>
                </c:pt>
                <c:pt idx="151">
                  <c:v>13.385038913788206</c:v>
                </c:pt>
                <c:pt idx="152">
                  <c:v>14.733282699739009</c:v>
                </c:pt>
                <c:pt idx="153">
                  <c:v>13.946117604969292</c:v>
                </c:pt>
                <c:pt idx="154">
                  <c:v>13.803772877797844</c:v>
                </c:pt>
                <c:pt idx="155">
                  <c:v>13.903815455830706</c:v>
                </c:pt>
                <c:pt idx="156">
                  <c:v>14.1277630898627</c:v>
                </c:pt>
                <c:pt idx="157">
                  <c:v>14.363731706996584</c:v>
                </c:pt>
                <c:pt idx="158">
                  <c:v>13.676675505862111</c:v>
                </c:pt>
                <c:pt idx="159">
                  <c:v>12.780936847476445</c:v>
                </c:pt>
                <c:pt idx="160">
                  <c:v>12.189973206761396</c:v>
                </c:pt>
                <c:pt idx="161">
                  <c:v>12.258444707670158</c:v>
                </c:pt>
                <c:pt idx="162">
                  <c:v>13.131629279626747</c:v>
                </c:pt>
                <c:pt idx="163">
                  <c:v>12.4951680955639</c:v>
                </c:pt>
                <c:pt idx="164">
                  <c:v>11.59050553523041</c:v>
                </c:pt>
                <c:pt idx="165">
                  <c:v>11.321024753402718</c:v>
                </c:pt>
                <c:pt idx="166">
                  <c:v>12.76439966495548</c:v>
                </c:pt>
                <c:pt idx="167">
                  <c:v>12.495213289371515</c:v>
                </c:pt>
                <c:pt idx="168">
                  <c:v>12.720401229610511</c:v>
                </c:pt>
                <c:pt idx="169">
                  <c:v>12.611244454342994</c:v>
                </c:pt>
                <c:pt idx="170">
                  <c:v>12.56898844460442</c:v>
                </c:pt>
                <c:pt idx="171">
                  <c:v>11.985125531529089</c:v>
                </c:pt>
                <c:pt idx="172">
                  <c:v>11.399389001236434</c:v>
                </c:pt>
                <c:pt idx="173">
                  <c:v>11.397031769086089</c:v>
                </c:pt>
                <c:pt idx="174">
                  <c:v>11.120618846867883</c:v>
                </c:pt>
                <c:pt idx="175">
                  <c:v>11.323143148270944</c:v>
                </c:pt>
                <c:pt idx="176">
                  <c:v>11.093926226375739</c:v>
                </c:pt>
                <c:pt idx="177">
                  <c:v>11.115730354201094</c:v>
                </c:pt>
                <c:pt idx="178">
                  <c:v>11.278339727294398</c:v>
                </c:pt>
                <c:pt idx="179">
                  <c:v>11.284512723199123</c:v>
                </c:pt>
                <c:pt idx="180">
                  <c:v>12.42242001264747</c:v>
                </c:pt>
                <c:pt idx="181">
                  <c:v>12.933642435162341</c:v>
                </c:pt>
                <c:pt idx="182">
                  <c:v>12.537711770853363</c:v>
                </c:pt>
                <c:pt idx="183">
                  <c:v>13.440365369083564</c:v>
                </c:pt>
                <c:pt idx="184">
                  <c:v>12.771492114571744</c:v>
                </c:pt>
                <c:pt idx="185">
                  <c:v>12.105837974187622</c:v>
                </c:pt>
                <c:pt idx="186">
                  <c:v>12.081392265024769</c:v>
                </c:pt>
                <c:pt idx="187">
                  <c:v>11.440650531736077</c:v>
                </c:pt>
                <c:pt idx="188">
                  <c:v>11.355656716901812</c:v>
                </c:pt>
                <c:pt idx="189">
                  <c:v>10.778864195429334</c:v>
                </c:pt>
                <c:pt idx="190">
                  <c:v>11.045537640127664</c:v>
                </c:pt>
                <c:pt idx="191">
                  <c:v>10.774486662459221</c:v>
                </c:pt>
                <c:pt idx="192">
                  <c:v>11.37634724875981</c:v>
                </c:pt>
                <c:pt idx="193">
                  <c:v>10.70788471403533</c:v>
                </c:pt>
                <c:pt idx="194">
                  <c:v>10.920460278075671</c:v>
                </c:pt>
                <c:pt idx="195">
                  <c:v>10.965453154528669</c:v>
                </c:pt>
                <c:pt idx="196">
                  <c:v>11.256379260366961</c:v>
                </c:pt>
                <c:pt idx="197">
                  <c:v>11.190599026706987</c:v>
                </c:pt>
                <c:pt idx="198">
                  <c:v>12.017856313832427</c:v>
                </c:pt>
                <c:pt idx="199">
                  <c:v>11.949742084140921</c:v>
                </c:pt>
                <c:pt idx="200">
                  <c:v>11.238187300730834</c:v>
                </c:pt>
                <c:pt idx="201">
                  <c:v>11.402485303193561</c:v>
                </c:pt>
                <c:pt idx="202">
                  <c:v>11.263620847421898</c:v>
                </c:pt>
                <c:pt idx="203">
                  <c:v>11.125675534901456</c:v>
                </c:pt>
                <c:pt idx="204">
                  <c:v>11.743598847804895</c:v>
                </c:pt>
                <c:pt idx="205">
                  <c:v>12.06373753144943</c:v>
                </c:pt>
                <c:pt idx="206">
                  <c:v>11.767858588179582</c:v>
                </c:pt>
                <c:pt idx="207">
                  <c:v>11.639517064165181</c:v>
                </c:pt>
                <c:pt idx="208">
                  <c:v>11.547175206487514</c:v>
                </c:pt>
                <c:pt idx="209">
                  <c:v>12.627162589636685</c:v>
                </c:pt>
                <c:pt idx="210">
                  <c:v>12.834888374649728</c:v>
                </c:pt>
                <c:pt idx="211">
                  <c:v>13.195394660143087</c:v>
                </c:pt>
                <c:pt idx="212">
                  <c:v>12.863486827597976</c:v>
                </c:pt>
                <c:pt idx="213">
                  <c:v>13.065400165589965</c:v>
                </c:pt>
                <c:pt idx="214">
                  <c:v>13.617401392098449</c:v>
                </c:pt>
                <c:pt idx="215">
                  <c:v>13.734797223703682</c:v>
                </c:pt>
                <c:pt idx="216">
                  <c:v>13.832373049202726</c:v>
                </c:pt>
                <c:pt idx="217">
                  <c:v>13.053108402991091</c:v>
                </c:pt>
                <c:pt idx="218">
                  <c:v>13.294788615248962</c:v>
                </c:pt>
                <c:pt idx="219">
                  <c:v>13.023510669537149</c:v>
                </c:pt>
                <c:pt idx="220">
                  <c:v>13.297193550444932</c:v>
                </c:pt>
                <c:pt idx="221">
                  <c:v>13.609876737640064</c:v>
                </c:pt>
                <c:pt idx="222">
                  <c:v>13.442993316762754</c:v>
                </c:pt>
                <c:pt idx="223">
                  <c:v>13.100872492730769</c:v>
                </c:pt>
                <c:pt idx="224">
                  <c:v>12.633422018673873</c:v>
                </c:pt>
                <c:pt idx="225">
                  <c:v>12.747036333321562</c:v>
                </c:pt>
                <c:pt idx="226">
                  <c:v>12.665861354992501</c:v>
                </c:pt>
                <c:pt idx="227">
                  <c:v>13.138529100686657</c:v>
                </c:pt>
                <c:pt idx="228">
                  <c:v>14.344289766517093</c:v>
                </c:pt>
                <c:pt idx="229">
                  <c:v>14.402488682608311</c:v>
                </c:pt>
                <c:pt idx="230">
                  <c:v>14.551540449610526</c:v>
                </c:pt>
                <c:pt idx="231">
                  <c:v>14.631474241409787</c:v>
                </c:pt>
                <c:pt idx="232">
                  <c:v>13.839326450395099</c:v>
                </c:pt>
                <c:pt idx="233">
                  <c:v>13.256617647088961</c:v>
                </c:pt>
                <c:pt idx="234">
                  <c:v>13.717891476280229</c:v>
                </c:pt>
                <c:pt idx="235">
                  <c:v>14.798012694666708</c:v>
                </c:pt>
                <c:pt idx="236">
                  <c:v>15.459936681838562</c:v>
                </c:pt>
                <c:pt idx="237">
                  <c:v>15.908893593982279</c:v>
                </c:pt>
                <c:pt idx="238">
                  <c:v>14.485253933458418</c:v>
                </c:pt>
                <c:pt idx="239">
                  <c:v>12.716424812904432</c:v>
                </c:pt>
                <c:pt idx="240">
                  <c:v>11.81621980066441</c:v>
                </c:pt>
                <c:pt idx="241">
                  <c:v>11.813809556951684</c:v>
                </c:pt>
                <c:pt idx="242">
                  <c:v>11.717272931308374</c:v>
                </c:pt>
                <c:pt idx="243">
                  <c:v>11.234599553483907</c:v>
                </c:pt>
                <c:pt idx="244">
                  <c:v>11.685486314735344</c:v>
                </c:pt>
                <c:pt idx="245">
                  <c:v>12.111952446321093</c:v>
                </c:pt>
                <c:pt idx="246">
                  <c:v>11.923891576775599</c:v>
                </c:pt>
                <c:pt idx="247">
                  <c:v>12.284767105105251</c:v>
                </c:pt>
                <c:pt idx="248">
                  <c:v>12.945877075795316</c:v>
                </c:pt>
                <c:pt idx="249">
                  <c:v>13.268101386595172</c:v>
                </c:pt>
                <c:pt idx="250">
                  <c:v>13.208168725802452</c:v>
                </c:pt>
                <c:pt idx="251">
                  <c:v>13.006782857608496</c:v>
                </c:pt>
                <c:pt idx="252">
                  <c:v>12.713751488376145</c:v>
                </c:pt>
                <c:pt idx="253">
                  <c:v>13.316624384799127</c:v>
                </c:pt>
                <c:pt idx="254">
                  <c:v>13.425668508277589</c:v>
                </c:pt>
                <c:pt idx="255">
                  <c:v>13.60749358170836</c:v>
                </c:pt>
                <c:pt idx="256">
                  <c:v>13.585825148474566</c:v>
                </c:pt>
                <c:pt idx="257">
                  <c:v>13.3147892551679</c:v>
                </c:pt>
                <c:pt idx="258">
                  <c:v>13.869426215314851</c:v>
                </c:pt>
                <c:pt idx="259">
                  <c:v>13.657199991481296</c:v>
                </c:pt>
                <c:pt idx="260">
                  <c:v>13.437837644125201</c:v>
                </c:pt>
                <c:pt idx="261">
                  <c:v>13.536254000789606</c:v>
                </c:pt>
                <c:pt idx="262">
                  <c:v>13.557366310760449</c:v>
                </c:pt>
                <c:pt idx="263">
                  <c:v>14.925862972952102</c:v>
                </c:pt>
                <c:pt idx="264">
                  <c:v>15.730721923128879</c:v>
                </c:pt>
                <c:pt idx="265">
                  <c:v>17.490474492729408</c:v>
                </c:pt>
                <c:pt idx="266">
                  <c:v>16.97490480514778</c:v>
                </c:pt>
                <c:pt idx="267">
                  <c:v>17.343177416980602</c:v>
                </c:pt>
                <c:pt idx="268">
                  <c:v>15.914975920027368</c:v>
                </c:pt>
                <c:pt idx="269">
                  <c:v>15.444800532389991</c:v>
                </c:pt>
                <c:pt idx="270">
                  <c:v>13.69174638542615</c:v>
                </c:pt>
                <c:pt idx="271">
                  <c:v>14.786319836347602</c:v>
                </c:pt>
                <c:pt idx="272">
                  <c:v>15.568510636027577</c:v>
                </c:pt>
                <c:pt idx="273">
                  <c:v>19.405582832742361</c:v>
                </c:pt>
                <c:pt idx="274">
                  <c:v>18.873653294835435</c:v>
                </c:pt>
                <c:pt idx="275">
                  <c:v>17.2327321243481</c:v>
                </c:pt>
                <c:pt idx="276">
                  <c:v>18.644962069758911</c:v>
                </c:pt>
                <c:pt idx="277">
                  <c:v>17.338085796333552</c:v>
                </c:pt>
                <c:pt idx="278">
                  <c:v>16.661985568283143</c:v>
                </c:pt>
                <c:pt idx="279">
                  <c:v>15.819625674155562</c:v>
                </c:pt>
                <c:pt idx="280">
                  <c:v>15.879549701792468</c:v>
                </c:pt>
                <c:pt idx="281">
                  <c:v>16.159950229170796</c:v>
                </c:pt>
                <c:pt idx="282">
                  <c:v>16.354060222357525</c:v>
                </c:pt>
                <c:pt idx="283">
                  <c:v>15.435034860774032</c:v>
                </c:pt>
                <c:pt idx="284">
                  <c:v>15.280020067750332</c:v>
                </c:pt>
                <c:pt idx="285">
                  <c:v>14.880037546357338</c:v>
                </c:pt>
                <c:pt idx="286">
                  <c:v>14.726143352188194</c:v>
                </c:pt>
                <c:pt idx="287">
                  <c:v>15.84983644685035</c:v>
                </c:pt>
                <c:pt idx="288">
                  <c:v>14.346708620457008</c:v>
                </c:pt>
                <c:pt idx="289">
                  <c:v>14.298560304400048</c:v>
                </c:pt>
                <c:pt idx="290">
                  <c:v>14.414722417347749</c:v>
                </c:pt>
                <c:pt idx="291">
                  <c:v>14.055850153123506</c:v>
                </c:pt>
                <c:pt idx="292">
                  <c:v>14.271877782812224</c:v>
                </c:pt>
                <c:pt idx="293">
                  <c:v>14.116568635459453</c:v>
                </c:pt>
                <c:pt idx="294">
                  <c:v>13.709783973629568</c:v>
                </c:pt>
                <c:pt idx="295">
                  <c:v>13.825596391263941</c:v>
                </c:pt>
                <c:pt idx="296">
                  <c:v>13.614739103502249</c:v>
                </c:pt>
                <c:pt idx="297">
                  <c:v>13.680455600055152</c:v>
                </c:pt>
                <c:pt idx="298">
                  <c:v>13.32870677519001</c:v>
                </c:pt>
                <c:pt idx="299">
                  <c:v>12.543371631598363</c:v>
                </c:pt>
                <c:pt idx="300">
                  <c:v>12.744770878402356</c:v>
                </c:pt>
                <c:pt idx="301">
                  <c:v>11.533183522302075</c:v>
                </c:pt>
                <c:pt idx="302">
                  <c:v>12.017812769572064</c:v>
                </c:pt>
                <c:pt idx="303">
                  <c:v>11.673602057629987</c:v>
                </c:pt>
                <c:pt idx="304">
                  <c:v>11.652109499139689</c:v>
                </c:pt>
                <c:pt idx="305">
                  <c:v>11.986250090158865</c:v>
                </c:pt>
                <c:pt idx="306">
                  <c:v>12.449068730885852</c:v>
                </c:pt>
                <c:pt idx="307">
                  <c:v>12.589900691038872</c:v>
                </c:pt>
                <c:pt idx="308">
                  <c:v>12.847693317483696</c:v>
                </c:pt>
                <c:pt idx="309">
                  <c:v>13.340819461464175</c:v>
                </c:pt>
                <c:pt idx="310">
                  <c:v>13.62705146324493</c:v>
                </c:pt>
                <c:pt idx="311">
                  <c:v>13.838072182253395</c:v>
                </c:pt>
                <c:pt idx="312">
                  <c:v>13.987231570813915</c:v>
                </c:pt>
                <c:pt idx="313">
                  <c:v>13.55169455798198</c:v>
                </c:pt>
                <c:pt idx="314">
                  <c:v>13.811042737608803</c:v>
                </c:pt>
                <c:pt idx="315">
                  <c:v>12.764605047952964</c:v>
                </c:pt>
                <c:pt idx="316">
                  <c:v>13.026562432075025</c:v>
                </c:pt>
                <c:pt idx="317">
                  <c:v>13.001054983719451</c:v>
                </c:pt>
                <c:pt idx="318">
                  <c:v>13.719599502949999</c:v>
                </c:pt>
                <c:pt idx="319">
                  <c:v>13.971051735001804</c:v>
                </c:pt>
                <c:pt idx="320">
                  <c:v>13.191407854698284</c:v>
                </c:pt>
                <c:pt idx="321">
                  <c:v>13.72743818753395</c:v>
                </c:pt>
                <c:pt idx="322">
                  <c:v>12.746546911144312</c:v>
                </c:pt>
                <c:pt idx="323">
                  <c:v>12.261045467629012</c:v>
                </c:pt>
                <c:pt idx="324">
                  <c:v>12.658129839963236</c:v>
                </c:pt>
                <c:pt idx="325">
                  <c:v>12.671860825991423</c:v>
                </c:pt>
                <c:pt idx="326">
                  <c:v>13.004520901003849</c:v>
                </c:pt>
                <c:pt idx="327">
                  <c:v>12.820068683237425</c:v>
                </c:pt>
                <c:pt idx="328">
                  <c:v>13.158064797907569</c:v>
                </c:pt>
                <c:pt idx="329">
                  <c:v>13.459584128828627</c:v>
                </c:pt>
                <c:pt idx="330">
                  <c:v>12.911026287668802</c:v>
                </c:pt>
                <c:pt idx="331">
                  <c:v>12.169012251955762</c:v>
                </c:pt>
                <c:pt idx="332">
                  <c:v>12.388307075242942</c:v>
                </c:pt>
                <c:pt idx="333">
                  <c:v>12.310981764499854</c:v>
                </c:pt>
                <c:pt idx="334">
                  <c:v>12.779053516660833</c:v>
                </c:pt>
                <c:pt idx="335">
                  <c:v>12.342199873149131</c:v>
                </c:pt>
                <c:pt idx="336">
                  <c:v>12.250287029006369</c:v>
                </c:pt>
                <c:pt idx="337">
                  <c:v>11.726537698139404</c:v>
                </c:pt>
                <c:pt idx="338">
                  <c:v>11.702437037922888</c:v>
                </c:pt>
                <c:pt idx="339">
                  <c:v>12.003906587867293</c:v>
                </c:pt>
                <c:pt idx="340">
                  <c:v>12.527442531946633</c:v>
                </c:pt>
                <c:pt idx="341">
                  <c:v>11.802304578740609</c:v>
                </c:pt>
                <c:pt idx="342">
                  <c:v>12.070301221926536</c:v>
                </c:pt>
                <c:pt idx="343">
                  <c:v>11.657531745408448</c:v>
                </c:pt>
                <c:pt idx="344">
                  <c:v>12.199204527443536</c:v>
                </c:pt>
                <c:pt idx="345">
                  <c:v>12.409473811820366</c:v>
                </c:pt>
                <c:pt idx="346">
                  <c:v>13.099828432512473</c:v>
                </c:pt>
                <c:pt idx="347">
                  <c:v>13.524737673633105</c:v>
                </c:pt>
                <c:pt idx="348">
                  <c:v>12.543651927697764</c:v>
                </c:pt>
                <c:pt idx="349">
                  <c:v>12.963569915662253</c:v>
                </c:pt>
                <c:pt idx="350">
                  <c:v>12.60443058245092</c:v>
                </c:pt>
                <c:pt idx="351">
                  <c:v>12.271982649681236</c:v>
                </c:pt>
                <c:pt idx="352">
                  <c:v>12.192065643505362</c:v>
                </c:pt>
                <c:pt idx="353">
                  <c:v>12.064860699366033</c:v>
                </c:pt>
                <c:pt idx="354">
                  <c:v>12.014177234894515</c:v>
                </c:pt>
                <c:pt idx="355">
                  <c:v>12.017416202776182</c:v>
                </c:pt>
                <c:pt idx="356">
                  <c:v>12.387033918878226</c:v>
                </c:pt>
                <c:pt idx="357">
                  <c:v>12.124050189692236</c:v>
                </c:pt>
                <c:pt idx="358">
                  <c:v>11.928912859210342</c:v>
                </c:pt>
                <c:pt idx="359">
                  <c:v>12.554318882461484</c:v>
                </c:pt>
                <c:pt idx="360">
                  <c:v>12.434705213443277</c:v>
                </c:pt>
                <c:pt idx="361">
                  <c:v>13.265680717007225</c:v>
                </c:pt>
                <c:pt idx="362">
                  <c:v>13.178912873342133</c:v>
                </c:pt>
                <c:pt idx="363">
                  <c:v>13.123707627391216</c:v>
                </c:pt>
                <c:pt idx="364">
                  <c:v>12.609164447018545</c:v>
                </c:pt>
                <c:pt idx="365">
                  <c:v>12.087695997043259</c:v>
                </c:pt>
                <c:pt idx="366">
                  <c:v>11.83574296634376</c:v>
                </c:pt>
                <c:pt idx="367">
                  <c:v>11.665367158904456</c:v>
                </c:pt>
                <c:pt idx="368">
                  <c:v>11.935186079480332</c:v>
                </c:pt>
                <c:pt idx="369">
                  <c:v>12.201819120575054</c:v>
                </c:pt>
                <c:pt idx="370">
                  <c:v>12.09981032152162</c:v>
                </c:pt>
                <c:pt idx="371">
                  <c:v>12.149914373915388</c:v>
                </c:pt>
                <c:pt idx="372">
                  <c:v>12.174991078096877</c:v>
                </c:pt>
                <c:pt idx="373">
                  <c:v>11.709638106795589</c:v>
                </c:pt>
                <c:pt idx="374">
                  <c:v>12.179798818619238</c:v>
                </c:pt>
                <c:pt idx="375">
                  <c:v>12.194795317446044</c:v>
                </c:pt>
                <c:pt idx="376">
                  <c:v>12.15805525827316</c:v>
                </c:pt>
                <c:pt idx="377">
                  <c:v>12.291725574505941</c:v>
                </c:pt>
                <c:pt idx="378">
                  <c:v>12.459161558877041</c:v>
                </c:pt>
                <c:pt idx="379">
                  <c:v>12.992980768364109</c:v>
                </c:pt>
                <c:pt idx="380">
                  <c:v>12.878353330041389</c:v>
                </c:pt>
                <c:pt idx="381">
                  <c:v>13.230358603871464</c:v>
                </c:pt>
                <c:pt idx="382">
                  <c:v>12.760540959859885</c:v>
                </c:pt>
                <c:pt idx="383">
                  <c:v>12.635487770294285</c:v>
                </c:pt>
                <c:pt idx="384">
                  <c:v>12.509451852793294</c:v>
                </c:pt>
                <c:pt idx="385">
                  <c:v>12.368957547853769</c:v>
                </c:pt>
                <c:pt idx="386">
                  <c:v>12.032810769817607</c:v>
                </c:pt>
                <c:pt idx="387">
                  <c:v>11.865104193145049</c:v>
                </c:pt>
                <c:pt idx="388">
                  <c:v>12.046856692093076</c:v>
                </c:pt>
                <c:pt idx="389">
                  <c:v>12.056346370500064</c:v>
                </c:pt>
                <c:pt idx="390">
                  <c:v>12.034986737378876</c:v>
                </c:pt>
                <c:pt idx="391">
                  <c:v>12.215302723392412</c:v>
                </c:pt>
                <c:pt idx="392">
                  <c:v>12.985318651854543</c:v>
                </c:pt>
                <c:pt idx="393">
                  <c:v>13.363136211135387</c:v>
                </c:pt>
                <c:pt idx="394">
                  <c:v>13.234572849394102</c:v>
                </c:pt>
                <c:pt idx="395">
                  <c:v>13.305182884088678</c:v>
                </c:pt>
                <c:pt idx="396">
                  <c:v>13.4701317516973</c:v>
                </c:pt>
                <c:pt idx="397">
                  <c:v>14.743193910582502</c:v>
                </c:pt>
                <c:pt idx="398">
                  <c:v>14.864012107348236</c:v>
                </c:pt>
                <c:pt idx="399">
                  <c:v>13.818668593225832</c:v>
                </c:pt>
                <c:pt idx="400">
                  <c:v>13.424108243988842</c:v>
                </c:pt>
                <c:pt idx="401">
                  <c:v>14.054996632396353</c:v>
                </c:pt>
                <c:pt idx="402">
                  <c:v>13.976096522875176</c:v>
                </c:pt>
                <c:pt idx="403">
                  <c:v>13.580340063839898</c:v>
                </c:pt>
                <c:pt idx="404">
                  <c:v>15.066339990909132</c:v>
                </c:pt>
                <c:pt idx="405">
                  <c:v>16.897735049080705</c:v>
                </c:pt>
                <c:pt idx="406">
                  <c:v>16.174372777628623</c:v>
                </c:pt>
                <c:pt idx="407">
                  <c:v>16.568107539163563</c:v>
                </c:pt>
                <c:pt idx="408">
                  <c:v>16.407032711264073</c:v>
                </c:pt>
                <c:pt idx="409">
                  <c:v>16.479000101604306</c:v>
                </c:pt>
                <c:pt idx="410">
                  <c:v>16.326452605726899</c:v>
                </c:pt>
                <c:pt idx="411">
                  <c:v>17.575714516103105</c:v>
                </c:pt>
                <c:pt idx="412">
                  <c:v>18.350771202182365</c:v>
                </c:pt>
                <c:pt idx="413">
                  <c:v>19.131516678011952</c:v>
                </c:pt>
                <c:pt idx="414">
                  <c:v>19.534324663945345</c:v>
                </c:pt>
                <c:pt idx="415">
                  <c:v>19.156506538430172</c:v>
                </c:pt>
                <c:pt idx="416">
                  <c:v>17.369318043994234</c:v>
                </c:pt>
                <c:pt idx="417">
                  <c:v>19.929241216577516</c:v>
                </c:pt>
                <c:pt idx="418">
                  <c:v>18.060175114002526</c:v>
                </c:pt>
                <c:pt idx="419">
                  <c:v>18.310457913747427</c:v>
                </c:pt>
                <c:pt idx="420">
                  <c:v>16.846691341236319</c:v>
                </c:pt>
                <c:pt idx="421">
                  <c:v>17.435424739821222</c:v>
                </c:pt>
                <c:pt idx="422">
                  <c:v>19.185446036342473</c:v>
                </c:pt>
                <c:pt idx="423">
                  <c:v>20.707850188722841</c:v>
                </c:pt>
                <c:pt idx="424">
                  <c:v>18.458559535116322</c:v>
                </c:pt>
                <c:pt idx="425">
                  <c:v>18.306656578977989</c:v>
                </c:pt>
                <c:pt idx="426">
                  <c:v>18.385552128882605</c:v>
                </c:pt>
                <c:pt idx="427">
                  <c:v>18.654819084757186</c:v>
                </c:pt>
                <c:pt idx="428">
                  <c:v>19.22149455902964</c:v>
                </c:pt>
                <c:pt idx="429">
                  <c:v>19.881970358832351</c:v>
                </c:pt>
                <c:pt idx="430">
                  <c:v>19.194421088710985</c:v>
                </c:pt>
                <c:pt idx="431">
                  <c:v>18.611736359150559</c:v>
                </c:pt>
                <c:pt idx="432">
                  <c:v>17.674744368323019</c:v>
                </c:pt>
                <c:pt idx="433">
                  <c:v>18.888986733615738</c:v>
                </c:pt>
                <c:pt idx="434">
                  <c:v>17.941795083735769</c:v>
                </c:pt>
                <c:pt idx="435">
                  <c:v>17.332892321311551</c:v>
                </c:pt>
                <c:pt idx="436">
                  <c:v>17.226050266422522</c:v>
                </c:pt>
                <c:pt idx="437">
                  <c:v>18.77928830162945</c:v>
                </c:pt>
                <c:pt idx="438">
                  <c:v>18.125492614362869</c:v>
                </c:pt>
                <c:pt idx="439">
                  <c:v>18.251609841134801</c:v>
                </c:pt>
                <c:pt idx="440">
                  <c:v>17.893260793301859</c:v>
                </c:pt>
                <c:pt idx="441">
                  <c:v>17.791944030054815</c:v>
                </c:pt>
                <c:pt idx="442">
                  <c:v>18.669709210846555</c:v>
                </c:pt>
                <c:pt idx="443">
                  <c:v>18.739064537387769</c:v>
                </c:pt>
                <c:pt idx="444">
                  <c:v>18.960604935060854</c:v>
                </c:pt>
                <c:pt idx="445">
                  <c:v>18.578199935977448</c:v>
                </c:pt>
                <c:pt idx="446">
                  <c:v>19.781235677129803</c:v>
                </c:pt>
                <c:pt idx="447">
                  <c:v>17.757212461250983</c:v>
                </c:pt>
                <c:pt idx="448">
                  <c:v>17.415667439519414</c:v>
                </c:pt>
                <c:pt idx="449">
                  <c:v>18.128184550584688</c:v>
                </c:pt>
                <c:pt idx="450">
                  <c:v>18.578806987481677</c:v>
                </c:pt>
                <c:pt idx="451">
                  <c:v>17.66740687074126</c:v>
                </c:pt>
                <c:pt idx="452">
                  <c:v>17.556800887994406</c:v>
                </c:pt>
                <c:pt idx="453">
                  <c:v>17.835694098627464</c:v>
                </c:pt>
                <c:pt idx="454">
                  <c:v>18.718556610885443</c:v>
                </c:pt>
                <c:pt idx="455">
                  <c:v>18.030838298353782</c:v>
                </c:pt>
                <c:pt idx="456">
                  <c:v>19.815491387835028</c:v>
                </c:pt>
                <c:pt idx="457">
                  <c:v>17.404521576530506</c:v>
                </c:pt>
                <c:pt idx="458">
                  <c:v>15.328649684960252</c:v>
                </c:pt>
                <c:pt idx="459">
                  <c:v>15.076288029959352</c:v>
                </c:pt>
                <c:pt idx="460">
                  <c:v>14.69714829821975</c:v>
                </c:pt>
                <c:pt idx="461">
                  <c:v>14.097160530363015</c:v>
                </c:pt>
                <c:pt idx="462">
                  <c:v>14.133878313043535</c:v>
                </c:pt>
                <c:pt idx="463">
                  <c:v>14.213409397544932</c:v>
                </c:pt>
                <c:pt idx="464">
                  <c:v>13.903979781131714</c:v>
                </c:pt>
                <c:pt idx="465">
                  <c:v>15.506536576774733</c:v>
                </c:pt>
                <c:pt idx="466">
                  <c:v>15.27095050698393</c:v>
                </c:pt>
                <c:pt idx="467">
                  <c:v>15.435219846084911</c:v>
                </c:pt>
                <c:pt idx="468">
                  <c:v>15.585387343257269</c:v>
                </c:pt>
                <c:pt idx="469">
                  <c:v>14.804828376409635</c:v>
                </c:pt>
                <c:pt idx="470">
                  <c:v>15.512884193269715</c:v>
                </c:pt>
                <c:pt idx="471">
                  <c:v>14.860999612215577</c:v>
                </c:pt>
                <c:pt idx="472">
                  <c:v>15.890323606388369</c:v>
                </c:pt>
                <c:pt idx="473">
                  <c:v>16.279066168754909</c:v>
                </c:pt>
                <c:pt idx="474">
                  <c:v>15.670235010237407</c:v>
                </c:pt>
                <c:pt idx="475">
                  <c:v>15.80613516405573</c:v>
                </c:pt>
                <c:pt idx="476">
                  <c:v>15.221897244798502</c:v>
                </c:pt>
                <c:pt idx="477">
                  <c:v>14.804882569665628</c:v>
                </c:pt>
                <c:pt idx="478">
                  <c:v>14.877685398334199</c:v>
                </c:pt>
                <c:pt idx="479">
                  <c:v>14.885378412589835</c:v>
                </c:pt>
                <c:pt idx="480">
                  <c:v>15.669369696941844</c:v>
                </c:pt>
                <c:pt idx="481">
                  <c:v>15.107801855874875</c:v>
                </c:pt>
                <c:pt idx="482">
                  <c:v>15.587717426598106</c:v>
                </c:pt>
                <c:pt idx="483">
                  <c:v>15.747688286484696</c:v>
                </c:pt>
                <c:pt idx="484">
                  <c:v>16.111545251101408</c:v>
                </c:pt>
                <c:pt idx="485">
                  <c:v>17.594813544677006</c:v>
                </c:pt>
                <c:pt idx="486">
                  <c:v>17.438062350631295</c:v>
                </c:pt>
                <c:pt idx="487">
                  <c:v>17.534085263773527</c:v>
                </c:pt>
                <c:pt idx="488">
                  <c:v>16.904893789366316</c:v>
                </c:pt>
                <c:pt idx="489">
                  <c:v>17.152900803142682</c:v>
                </c:pt>
                <c:pt idx="490">
                  <c:v>18.321817027441227</c:v>
                </c:pt>
                <c:pt idx="491">
                  <c:v>17.866217659495998</c:v>
                </c:pt>
                <c:pt idx="492">
                  <c:v>17.311697783348276</c:v>
                </c:pt>
                <c:pt idx="493">
                  <c:v>16.601862675768743</c:v>
                </c:pt>
                <c:pt idx="494">
                  <c:v>15.241196146185029</c:v>
                </c:pt>
                <c:pt idx="495">
                  <c:v>15.243562440946876</c:v>
                </c:pt>
                <c:pt idx="496">
                  <c:v>15.302378633256328</c:v>
                </c:pt>
                <c:pt idx="497">
                  <c:v>15.153849205393078</c:v>
                </c:pt>
                <c:pt idx="498">
                  <c:v>14.967862414802912</c:v>
                </c:pt>
                <c:pt idx="499">
                  <c:v>15.093628762830628</c:v>
                </c:pt>
                <c:pt idx="500">
                  <c:v>15.357848066166616</c:v>
                </c:pt>
                <c:pt idx="501">
                  <c:v>15.270420974403143</c:v>
                </c:pt>
                <c:pt idx="502">
                  <c:v>15.251121326992626</c:v>
                </c:pt>
                <c:pt idx="503">
                  <c:v>15.292193332409438</c:v>
                </c:pt>
                <c:pt idx="504">
                  <c:v>15.959727951181197</c:v>
                </c:pt>
                <c:pt idx="505">
                  <c:v>17.451956357317925</c:v>
                </c:pt>
                <c:pt idx="506">
                  <c:v>17.907568455560664</c:v>
                </c:pt>
                <c:pt idx="507">
                  <c:v>16.53586809407382</c:v>
                </c:pt>
                <c:pt idx="508">
                  <c:v>15.563479305529855</c:v>
                </c:pt>
                <c:pt idx="509">
                  <c:v>14.980372819712761</c:v>
                </c:pt>
                <c:pt idx="510">
                  <c:v>14.890248684806471</c:v>
                </c:pt>
                <c:pt idx="511">
                  <c:v>16.593660164463124</c:v>
                </c:pt>
                <c:pt idx="512">
                  <c:v>18.321836550796178</c:v>
                </c:pt>
                <c:pt idx="513">
                  <c:v>17.722844031684453</c:v>
                </c:pt>
                <c:pt idx="514">
                  <c:v>15.78130902918579</c:v>
                </c:pt>
                <c:pt idx="515">
                  <c:v>15.180982334814249</c:v>
                </c:pt>
                <c:pt idx="516">
                  <c:v>15.134477451399448</c:v>
                </c:pt>
                <c:pt idx="517">
                  <c:v>14.826709602272897</c:v>
                </c:pt>
                <c:pt idx="518">
                  <c:v>14.487521446165688</c:v>
                </c:pt>
                <c:pt idx="519">
                  <c:v>14.444205916248617</c:v>
                </c:pt>
                <c:pt idx="520">
                  <c:v>14.637710569428373</c:v>
                </c:pt>
                <c:pt idx="521">
                  <c:v>14.812121500110425</c:v>
                </c:pt>
                <c:pt idx="522">
                  <c:v>14.689700752591223</c:v>
                </c:pt>
                <c:pt idx="523">
                  <c:v>15.38177374851379</c:v>
                </c:pt>
                <c:pt idx="524">
                  <c:v>16.385958280205053</c:v>
                </c:pt>
                <c:pt idx="525">
                  <c:v>15.990115237236042</c:v>
                </c:pt>
                <c:pt idx="526">
                  <c:v>15.545036083284712</c:v>
                </c:pt>
                <c:pt idx="527">
                  <c:v>15.780724698278876</c:v>
                </c:pt>
                <c:pt idx="528">
                  <c:v>16.167393458398312</c:v>
                </c:pt>
                <c:pt idx="529">
                  <c:v>15.983194238855186</c:v>
                </c:pt>
                <c:pt idx="530">
                  <c:v>16.529862037494205</c:v>
                </c:pt>
                <c:pt idx="531">
                  <c:v>16.146875145900303</c:v>
                </c:pt>
                <c:pt idx="532">
                  <c:v>16.66209135954832</c:v>
                </c:pt>
                <c:pt idx="533">
                  <c:v>17.456615276137249</c:v>
                </c:pt>
                <c:pt idx="534">
                  <c:v>17.531941964794999</c:v>
                </c:pt>
                <c:pt idx="535">
                  <c:v>18.210611215463445</c:v>
                </c:pt>
                <c:pt idx="536">
                  <c:v>18.082642244085001</c:v>
                </c:pt>
                <c:pt idx="537">
                  <c:v>17.833093372733707</c:v>
                </c:pt>
                <c:pt idx="538">
                  <c:v>19.539082451133382</c:v>
                </c:pt>
                <c:pt idx="539">
                  <c:v>19.663080681344379</c:v>
                </c:pt>
                <c:pt idx="540">
                  <c:v>20.486322647233955</c:v>
                </c:pt>
                <c:pt idx="541">
                  <c:v>20.319182176437277</c:v>
                </c:pt>
                <c:pt idx="542">
                  <c:v>20.357892886746797</c:v>
                </c:pt>
                <c:pt idx="543">
                  <c:v>20.736926123061458</c:v>
                </c:pt>
                <c:pt idx="544">
                  <c:v>21.031950746886533</c:v>
                </c:pt>
                <c:pt idx="545">
                  <c:v>22.044705363921302</c:v>
                </c:pt>
                <c:pt idx="546">
                  <c:v>23.317441061357723</c:v>
                </c:pt>
                <c:pt idx="547">
                  <c:v>23.896342551962096</c:v>
                </c:pt>
                <c:pt idx="548">
                  <c:v>22.990823206882837</c:v>
                </c:pt>
                <c:pt idx="549">
                  <c:v>22.527252208686484</c:v>
                </c:pt>
                <c:pt idx="550">
                  <c:v>21.055946740203513</c:v>
                </c:pt>
                <c:pt idx="551">
                  <c:v>21.162616291972959</c:v>
                </c:pt>
                <c:pt idx="552">
                  <c:v>22.282360582313121</c:v>
                </c:pt>
                <c:pt idx="553">
                  <c:v>23.301467346537653</c:v>
                </c:pt>
                <c:pt idx="554">
                  <c:v>25.628399284773373</c:v>
                </c:pt>
                <c:pt idx="555">
                  <c:v>25.672236718681077</c:v>
                </c:pt>
                <c:pt idx="556">
                  <c:v>25.562452659477369</c:v>
                </c:pt>
                <c:pt idx="557">
                  <c:v>24.708696397329376</c:v>
                </c:pt>
                <c:pt idx="558">
                  <c:v>25.534196960337113</c:v>
                </c:pt>
                <c:pt idx="559">
                  <c:v>26.548643450446068</c:v>
                </c:pt>
                <c:pt idx="560">
                  <c:v>26.306308822834936</c:v>
                </c:pt>
                <c:pt idx="561">
                  <c:v>27.785471801412889</c:v>
                </c:pt>
                <c:pt idx="562">
                  <c:v>27.507406382877843</c:v>
                </c:pt>
                <c:pt idx="563">
                  <c:v>27.235011886693187</c:v>
                </c:pt>
                <c:pt idx="564">
                  <c:v>22.955722805581075</c:v>
                </c:pt>
                <c:pt idx="565">
                  <c:v>24.871407975476277</c:v>
                </c:pt>
                <c:pt idx="566">
                  <c:v>26.791350227097332</c:v>
                </c:pt>
                <c:pt idx="567">
                  <c:v>18.817444743984971</c:v>
                </c:pt>
                <c:pt idx="568">
                  <c:v>15.96615382217829</c:v>
                </c:pt>
                <c:pt idx="569">
                  <c:v>15.696853862178868</c:v>
                </c:pt>
                <c:pt idx="570">
                  <c:v>15.438281927346843</c:v>
                </c:pt>
                <c:pt idx="571">
                  <c:v>15.908570604920664</c:v>
                </c:pt>
                <c:pt idx="572">
                  <c:v>15.134568835101524</c:v>
                </c:pt>
                <c:pt idx="573">
                  <c:v>15.582734695351562</c:v>
                </c:pt>
                <c:pt idx="574">
                  <c:v>15.481375406557749</c:v>
                </c:pt>
                <c:pt idx="575">
                  <c:v>15.155515909707692</c:v>
                </c:pt>
                <c:pt idx="576">
                  <c:v>15.052085259691209</c:v>
                </c:pt>
                <c:pt idx="577">
                  <c:v>14.405040872789305</c:v>
                </c:pt>
                <c:pt idx="578">
                  <c:v>14.519070340453998</c:v>
                </c:pt>
                <c:pt idx="579">
                  <c:v>14.049119341404143</c:v>
                </c:pt>
                <c:pt idx="580">
                  <c:v>13.692292498134346</c:v>
                </c:pt>
                <c:pt idx="581">
                  <c:v>13.245167898750699</c:v>
                </c:pt>
                <c:pt idx="582">
                  <c:v>13.474876419531396</c:v>
                </c:pt>
                <c:pt idx="583">
                  <c:v>14.203703325193876</c:v>
                </c:pt>
                <c:pt idx="584">
                  <c:v>14.15523533363007</c:v>
                </c:pt>
                <c:pt idx="585">
                  <c:v>14.284268267593998</c:v>
                </c:pt>
                <c:pt idx="586">
                  <c:v>13.574966055426925</c:v>
                </c:pt>
                <c:pt idx="587">
                  <c:v>14.1651231854136</c:v>
                </c:pt>
                <c:pt idx="588">
                  <c:v>14.760035806195798</c:v>
                </c:pt>
                <c:pt idx="589">
                  <c:v>14.553165515356513</c:v>
                </c:pt>
                <c:pt idx="590">
                  <c:v>14.300718931597249</c:v>
                </c:pt>
                <c:pt idx="591">
                  <c:v>14.198855099312796</c:v>
                </c:pt>
                <c:pt idx="592">
                  <c:v>14.497553674145987</c:v>
                </c:pt>
                <c:pt idx="593">
                  <c:v>14.157872266812422</c:v>
                </c:pt>
                <c:pt idx="594">
                  <c:v>13.815894733581386</c:v>
                </c:pt>
                <c:pt idx="595">
                  <c:v>13.277941476622818</c:v>
                </c:pt>
                <c:pt idx="596">
                  <c:v>13.121888403428571</c:v>
                </c:pt>
                <c:pt idx="597">
                  <c:v>12.678214858539709</c:v>
                </c:pt>
                <c:pt idx="598">
                  <c:v>13.430528420825993</c:v>
                </c:pt>
                <c:pt idx="599">
                  <c:v>13.271143752615931</c:v>
                </c:pt>
                <c:pt idx="600">
                  <c:v>13.22099777136553</c:v>
                </c:pt>
                <c:pt idx="601">
                  <c:v>12.090377327188866</c:v>
                </c:pt>
                <c:pt idx="602">
                  <c:v>11.63224214328315</c:v>
                </c:pt>
                <c:pt idx="603">
                  <c:v>11.65500196336234</c:v>
                </c:pt>
                <c:pt idx="604">
                  <c:v>11.207899191339742</c:v>
                </c:pt>
                <c:pt idx="605">
                  <c:v>11.441512452719776</c:v>
                </c:pt>
                <c:pt idx="606">
                  <c:v>11.398663013830497</c:v>
                </c:pt>
                <c:pt idx="607">
                  <c:v>12.134465701862569</c:v>
                </c:pt>
                <c:pt idx="608">
                  <c:v>12.61379221964744</c:v>
                </c:pt>
                <c:pt idx="609">
                  <c:v>13.019009620855391</c:v>
                </c:pt>
                <c:pt idx="610">
                  <c:v>12.371458592397463</c:v>
                </c:pt>
                <c:pt idx="611">
                  <c:v>12.251312606030771</c:v>
                </c:pt>
                <c:pt idx="612">
                  <c:v>11.765411049238097</c:v>
                </c:pt>
                <c:pt idx="613">
                  <c:v>12.667297760880743</c:v>
                </c:pt>
                <c:pt idx="614">
                  <c:v>13.198060354760914</c:v>
                </c:pt>
                <c:pt idx="615">
                  <c:v>13.178528807131743</c:v>
                </c:pt>
                <c:pt idx="616">
                  <c:v>14.114033153447647</c:v>
                </c:pt>
                <c:pt idx="617">
                  <c:v>14.727573570443088</c:v>
                </c:pt>
                <c:pt idx="618">
                  <c:v>16.080798843748635</c:v>
                </c:pt>
                <c:pt idx="619">
                  <c:v>15.630672196314716</c:v>
                </c:pt>
                <c:pt idx="620">
                  <c:v>16.235559834352916</c:v>
                </c:pt>
                <c:pt idx="621">
                  <c:v>15.602801496037541</c:v>
                </c:pt>
                <c:pt idx="622">
                  <c:v>15.368583401483445</c:v>
                </c:pt>
                <c:pt idx="623">
                  <c:v>17.237458261414613</c:v>
                </c:pt>
                <c:pt idx="624">
                  <c:v>15.859391183259101</c:v>
                </c:pt>
                <c:pt idx="625">
                  <c:v>16.140356602641166</c:v>
                </c:pt>
                <c:pt idx="626">
                  <c:v>16.237440035998134</c:v>
                </c:pt>
                <c:pt idx="627">
                  <c:v>16.127212781987499</c:v>
                </c:pt>
                <c:pt idx="628">
                  <c:v>16.510155884504318</c:v>
                </c:pt>
                <c:pt idx="629">
                  <c:v>17.310462810732957</c:v>
                </c:pt>
                <c:pt idx="630">
                  <c:v>16.825680708644423</c:v>
                </c:pt>
                <c:pt idx="631">
                  <c:v>16.147995471812362</c:v>
                </c:pt>
                <c:pt idx="632">
                  <c:v>15.52274137191821</c:v>
                </c:pt>
                <c:pt idx="633">
                  <c:v>16.323799311767637</c:v>
                </c:pt>
                <c:pt idx="634">
                  <c:v>15.926658054686751</c:v>
                </c:pt>
                <c:pt idx="635">
                  <c:v>15.794317770584925</c:v>
                </c:pt>
                <c:pt idx="636">
                  <c:v>17.505333699978799</c:v>
                </c:pt>
                <c:pt idx="637">
                  <c:v>16.709955816384578</c:v>
                </c:pt>
                <c:pt idx="638">
                  <c:v>16.747581188170784</c:v>
                </c:pt>
                <c:pt idx="639">
                  <c:v>15.779616333918465</c:v>
                </c:pt>
                <c:pt idx="640">
                  <c:v>15.369771271484256</c:v>
                </c:pt>
                <c:pt idx="641">
                  <c:v>14.904876988391365</c:v>
                </c:pt>
                <c:pt idx="642">
                  <c:v>14.448109898334639</c:v>
                </c:pt>
                <c:pt idx="643">
                  <c:v>13.691245894100598</c:v>
                </c:pt>
                <c:pt idx="644">
                  <c:v>14.502836183914614</c:v>
                </c:pt>
                <c:pt idx="645">
                  <c:v>15.529621566463161</c:v>
                </c:pt>
                <c:pt idx="646">
                  <c:v>14.88840229554636</c:v>
                </c:pt>
                <c:pt idx="647">
                  <c:v>15.132298062137886</c:v>
                </c:pt>
                <c:pt idx="648">
                  <c:v>14.945744445012037</c:v>
                </c:pt>
                <c:pt idx="649">
                  <c:v>16.280938665444623</c:v>
                </c:pt>
                <c:pt idx="650">
                  <c:v>16.225669239251651</c:v>
                </c:pt>
                <c:pt idx="651">
                  <c:v>15.678863270783152</c:v>
                </c:pt>
                <c:pt idx="652">
                  <c:v>15.844654503109606</c:v>
                </c:pt>
                <c:pt idx="653">
                  <c:v>15.624361996734576</c:v>
                </c:pt>
                <c:pt idx="654">
                  <c:v>15.390582081756984</c:v>
                </c:pt>
                <c:pt idx="655">
                  <c:v>16.247657467562636</c:v>
                </c:pt>
                <c:pt idx="656">
                  <c:v>17.166160325907732</c:v>
                </c:pt>
                <c:pt idx="657">
                  <c:v>17.044839562921023</c:v>
                </c:pt>
                <c:pt idx="658">
                  <c:v>17.291550380793545</c:v>
                </c:pt>
                <c:pt idx="659">
                  <c:v>16.633622929146778</c:v>
                </c:pt>
                <c:pt idx="660">
                  <c:v>16.703146603123066</c:v>
                </c:pt>
                <c:pt idx="661">
                  <c:v>16.617931746639886</c:v>
                </c:pt>
                <c:pt idx="662">
                  <c:v>16.900467043387557</c:v>
                </c:pt>
                <c:pt idx="663">
                  <c:v>16.336863927191125</c:v>
                </c:pt>
                <c:pt idx="664">
                  <c:v>15.863831793751123</c:v>
                </c:pt>
                <c:pt idx="665">
                  <c:v>15.394499702487703</c:v>
                </c:pt>
                <c:pt idx="666">
                  <c:v>15.442582618900698</c:v>
                </c:pt>
                <c:pt idx="667">
                  <c:v>16.297899697320581</c:v>
                </c:pt>
                <c:pt idx="668">
                  <c:v>16.031302743548146</c:v>
                </c:pt>
                <c:pt idx="669">
                  <c:v>15.745264861033737</c:v>
                </c:pt>
                <c:pt idx="670">
                  <c:v>15.745300546184994</c:v>
                </c:pt>
                <c:pt idx="671">
                  <c:v>15.114424112475694</c:v>
                </c:pt>
                <c:pt idx="672">
                  <c:v>15.92005085620546</c:v>
                </c:pt>
                <c:pt idx="673">
                  <c:v>16.150243757795153</c:v>
                </c:pt>
                <c:pt idx="674">
                  <c:v>15.784371630214938</c:v>
                </c:pt>
                <c:pt idx="675">
                  <c:v>15.253589007131803</c:v>
                </c:pt>
                <c:pt idx="676">
                  <c:v>15.43993654351031</c:v>
                </c:pt>
                <c:pt idx="677">
                  <c:v>15.432955651737377</c:v>
                </c:pt>
                <c:pt idx="678">
                  <c:v>15.294645796466433</c:v>
                </c:pt>
                <c:pt idx="679">
                  <c:v>14.745706473736632</c:v>
                </c:pt>
                <c:pt idx="680">
                  <c:v>15.371993200277064</c:v>
                </c:pt>
                <c:pt idx="681">
                  <c:v>15.755829297442487</c:v>
                </c:pt>
                <c:pt idx="682">
                  <c:v>15.961162340745199</c:v>
                </c:pt>
                <c:pt idx="683">
                  <c:v>15.173494598298092</c:v>
                </c:pt>
                <c:pt idx="684">
                  <c:v>14.572193745378257</c:v>
                </c:pt>
                <c:pt idx="685">
                  <c:v>15.275359677604648</c:v>
                </c:pt>
                <c:pt idx="686">
                  <c:v>14.943308257065421</c:v>
                </c:pt>
                <c:pt idx="687">
                  <c:v>14.698434933853321</c:v>
                </c:pt>
                <c:pt idx="688">
                  <c:v>14.519323416135055</c:v>
                </c:pt>
                <c:pt idx="689">
                  <c:v>14.424194111813591</c:v>
                </c:pt>
                <c:pt idx="690">
                  <c:v>14.545526277431373</c:v>
                </c:pt>
                <c:pt idx="691">
                  <c:v>14.385648611925898</c:v>
                </c:pt>
                <c:pt idx="692">
                  <c:v>14.172393389391905</c:v>
                </c:pt>
                <c:pt idx="693">
                  <c:v>13.561704292075547</c:v>
                </c:pt>
                <c:pt idx="694">
                  <c:v>13.474136901620851</c:v>
                </c:pt>
                <c:pt idx="695">
                  <c:v>13.770137517930436</c:v>
                </c:pt>
                <c:pt idx="696">
                  <c:v>14.11914175269143</c:v>
                </c:pt>
                <c:pt idx="697">
                  <c:v>12.916925602979019</c:v>
                </c:pt>
                <c:pt idx="698">
                  <c:v>13.870483067357759</c:v>
                </c:pt>
                <c:pt idx="699">
                  <c:v>13.224489836772412</c:v>
                </c:pt>
                <c:pt idx="700">
                  <c:v>14.153499885541924</c:v>
                </c:pt>
                <c:pt idx="701">
                  <c:v>13.854912329157774</c:v>
                </c:pt>
                <c:pt idx="702">
                  <c:v>12.971286630616818</c:v>
                </c:pt>
                <c:pt idx="703">
                  <c:v>12.942933113406022</c:v>
                </c:pt>
                <c:pt idx="704">
                  <c:v>12.895395490209282</c:v>
                </c:pt>
                <c:pt idx="705">
                  <c:v>13.008038769942141</c:v>
                </c:pt>
                <c:pt idx="706">
                  <c:v>12.136686052764226</c:v>
                </c:pt>
                <c:pt idx="707">
                  <c:v>11.96176118726294</c:v>
                </c:pt>
                <c:pt idx="708">
                  <c:v>11.753274822474834</c:v>
                </c:pt>
                <c:pt idx="709">
                  <c:v>11.949561399410166</c:v>
                </c:pt>
                <c:pt idx="710">
                  <c:v>11.593475081372189</c:v>
                </c:pt>
                <c:pt idx="711">
                  <c:v>11.272760531221559</c:v>
                </c:pt>
                <c:pt idx="712">
                  <c:v>10.789955237644365</c:v>
                </c:pt>
                <c:pt idx="713">
                  <c:v>10.20438564974687</c:v>
                </c:pt>
                <c:pt idx="714">
                  <c:v>10.673451246203657</c:v>
                </c:pt>
                <c:pt idx="715">
                  <c:v>11.312062008957779</c:v>
                </c:pt>
                <c:pt idx="716">
                  <c:v>11.245803925291709</c:v>
                </c:pt>
                <c:pt idx="717">
                  <c:v>11.141190510537495</c:v>
                </c:pt>
                <c:pt idx="718">
                  <c:v>12.315730459173945</c:v>
                </c:pt>
                <c:pt idx="719">
                  <c:v>14.327887775638104</c:v>
                </c:pt>
                <c:pt idx="720">
                  <c:v>14.165191170222089</c:v>
                </c:pt>
                <c:pt idx="721">
                  <c:v>15.169227295313542</c:v>
                </c:pt>
                <c:pt idx="722">
                  <c:v>13.571139873815884</c:v>
                </c:pt>
                <c:pt idx="723">
                  <c:v>13.649395725900517</c:v>
                </c:pt>
                <c:pt idx="724">
                  <c:v>13.840297773155145</c:v>
                </c:pt>
                <c:pt idx="725">
                  <c:v>13.488721250874653</c:v>
                </c:pt>
                <c:pt idx="726">
                  <c:v>13.689849875969268</c:v>
                </c:pt>
                <c:pt idx="727">
                  <c:v>13.750459018887129</c:v>
                </c:pt>
                <c:pt idx="728">
                  <c:v>13.699248171760537</c:v>
                </c:pt>
                <c:pt idx="729">
                  <c:v>14.941033159251825</c:v>
                </c:pt>
                <c:pt idx="730">
                  <c:v>15.379704809965347</c:v>
                </c:pt>
                <c:pt idx="731">
                  <c:v>15.862005187525069</c:v>
                </c:pt>
                <c:pt idx="732">
                  <c:v>15.372642498871002</c:v>
                </c:pt>
                <c:pt idx="733">
                  <c:v>15.088824204831697</c:v>
                </c:pt>
                <c:pt idx="734">
                  <c:v>16.652190197012601</c:v>
                </c:pt>
                <c:pt idx="735">
                  <c:v>16.770899133192742</c:v>
                </c:pt>
                <c:pt idx="736">
                  <c:v>15.995702329465429</c:v>
                </c:pt>
                <c:pt idx="737">
                  <c:v>16.286089162444181</c:v>
                </c:pt>
                <c:pt idx="738">
                  <c:v>16.853089738489292</c:v>
                </c:pt>
                <c:pt idx="739">
                  <c:v>16.322451785850827</c:v>
                </c:pt>
                <c:pt idx="740">
                  <c:v>15.31124379063289</c:v>
                </c:pt>
                <c:pt idx="741">
                  <c:v>13.944143714689712</c:v>
                </c:pt>
                <c:pt idx="742">
                  <c:v>13.741121403190185</c:v>
                </c:pt>
                <c:pt idx="743">
                  <c:v>13.360455960276431</c:v>
                </c:pt>
                <c:pt idx="744">
                  <c:v>13.329177832129886</c:v>
                </c:pt>
                <c:pt idx="745">
                  <c:v>13.778229742092615</c:v>
                </c:pt>
                <c:pt idx="746">
                  <c:v>13.458710986126595</c:v>
                </c:pt>
                <c:pt idx="747">
                  <c:v>13.207946194671445</c:v>
                </c:pt>
                <c:pt idx="748">
                  <c:v>12.963012586580481</c:v>
                </c:pt>
                <c:pt idx="749">
                  <c:v>13.200705069394404</c:v>
                </c:pt>
                <c:pt idx="750">
                  <c:v>13.976552761925969</c:v>
                </c:pt>
                <c:pt idx="751">
                  <c:v>14.070696095784005</c:v>
                </c:pt>
                <c:pt idx="752">
                  <c:v>13.595928615251443</c:v>
                </c:pt>
                <c:pt idx="753">
                  <c:v>13.292634406955729</c:v>
                </c:pt>
                <c:pt idx="754">
                  <c:v>16.479703435856791</c:v>
                </c:pt>
                <c:pt idx="755">
                  <c:v>16.384670691474817</c:v>
                </c:pt>
                <c:pt idx="756">
                  <c:v>17.704240245350565</c:v>
                </c:pt>
                <c:pt idx="757">
                  <c:v>17.255016465143033</c:v>
                </c:pt>
                <c:pt idx="758">
                  <c:v>22.527237847606582</c:v>
                </c:pt>
                <c:pt idx="759">
                  <c:v>24.437589229028269</c:v>
                </c:pt>
                <c:pt idx="760">
                  <c:v>23.795061923327268</c:v>
                </c:pt>
                <c:pt idx="761">
                  <c:v>23.487015776731564</c:v>
                </c:pt>
                <c:pt idx="762">
                  <c:v>22.550040677839224</c:v>
                </c:pt>
                <c:pt idx="763">
                  <c:v>24.885353735523168</c:v>
                </c:pt>
                <c:pt idx="764">
                  <c:v>29.861720285307541</c:v>
                </c:pt>
                <c:pt idx="765">
                  <c:v>30.67389547794177</c:v>
                </c:pt>
                <c:pt idx="766">
                  <c:v>39.918329111871188</c:v>
                </c:pt>
                <c:pt idx="767">
                  <c:v>49.944847723294117</c:v>
                </c:pt>
                <c:pt idx="768">
                  <c:v>57.084090288998482</c:v>
                </c:pt>
                <c:pt idx="769">
                  <c:v>61.023232462652025</c:v>
                </c:pt>
                <c:pt idx="770">
                  <c:v>62.010300544817099</c:v>
                </c:pt>
                <c:pt idx="771">
                  <c:v>70.014082524728707</c:v>
                </c:pt>
                <c:pt idx="772">
                  <c:v>65.146516546701903</c:v>
                </c:pt>
                <c:pt idx="773">
                  <c:v>69.797247303328675</c:v>
                </c:pt>
                <c:pt idx="774">
                  <c:v>81.075269542464127</c:v>
                </c:pt>
                <c:pt idx="775">
                  <c:v>75.264199465518175</c:v>
                </c:pt>
                <c:pt idx="776">
                  <c:v>69.353357673387762</c:v>
                </c:pt>
                <c:pt idx="777">
                  <c:v>68.248786827177568</c:v>
                </c:pt>
                <c:pt idx="778">
                  <c:v>69.706530094468619</c:v>
                </c:pt>
                <c:pt idx="779">
                  <c:v>62.454310790316839</c:v>
                </c:pt>
                <c:pt idx="780">
                  <c:v>58.225363538872017</c:v>
                </c:pt>
                <c:pt idx="781">
                  <c:v>53.666535401940507</c:v>
                </c:pt>
                <c:pt idx="782">
                  <c:v>50.223170780376478</c:v>
                </c:pt>
                <c:pt idx="783">
                  <c:v>50.659398308884619</c:v>
                </c:pt>
                <c:pt idx="784">
                  <c:v>48.230001074626166</c:v>
                </c:pt>
                <c:pt idx="785">
                  <c:v>49.890385098264225</c:v>
                </c:pt>
                <c:pt idx="786">
                  <c:v>48.220724031392024</c:v>
                </c:pt>
                <c:pt idx="787">
                  <c:v>44.696831143119581</c:v>
                </c:pt>
                <c:pt idx="788">
                  <c:v>41.295178287977805</c:v>
                </c:pt>
                <c:pt idx="789">
                  <c:v>42.138337765932093</c:v>
                </c:pt>
                <c:pt idx="790">
                  <c:v>43.824501632215394</c:v>
                </c:pt>
                <c:pt idx="791">
                  <c:v>41.518949012466543</c:v>
                </c:pt>
                <c:pt idx="792">
                  <c:v>38.037228434094317</c:v>
                </c:pt>
                <c:pt idx="793">
                  <c:v>37.928115757490616</c:v>
                </c:pt>
                <c:pt idx="794">
                  <c:v>36.884552345228734</c:v>
                </c:pt>
                <c:pt idx="795">
                  <c:v>34.280179625376896</c:v>
                </c:pt>
                <c:pt idx="796">
                  <c:v>32.815038723050819</c:v>
                </c:pt>
                <c:pt idx="797">
                  <c:v>32.982929871422655</c:v>
                </c:pt>
                <c:pt idx="798">
                  <c:v>42.340130994645492</c:v>
                </c:pt>
                <c:pt idx="799">
                  <c:v>42.279471482887253</c:v>
                </c:pt>
                <c:pt idx="800">
                  <c:v>39.991448247127728</c:v>
                </c:pt>
                <c:pt idx="801">
                  <c:v>38.713667026392841</c:v>
                </c:pt>
                <c:pt idx="802">
                  <c:v>37.237465328742132</c:v>
                </c:pt>
                <c:pt idx="803">
                  <c:v>36.878740198010576</c:v>
                </c:pt>
                <c:pt idx="804">
                  <c:v>37.044194500602629</c:v>
                </c:pt>
                <c:pt idx="805">
                  <c:v>37.657710098147724</c:v>
                </c:pt>
                <c:pt idx="806">
                  <c:v>37.019311716247088</c:v>
                </c:pt>
                <c:pt idx="807">
                  <c:v>36.869109015340875</c:v>
                </c:pt>
                <c:pt idx="808">
                  <c:v>39.66889153351493</c:v>
                </c:pt>
                <c:pt idx="809">
                  <c:v>38.253862452410203</c:v>
                </c:pt>
                <c:pt idx="810">
                  <c:v>34.719090637206641</c:v>
                </c:pt>
                <c:pt idx="811">
                  <c:v>31.98040018865381</c:v>
                </c:pt>
                <c:pt idx="812">
                  <c:v>31.391155421082647</c:v>
                </c:pt>
                <c:pt idx="813">
                  <c:v>30.520162271916909</c:v>
                </c:pt>
                <c:pt idx="814">
                  <c:v>30.323227849249591</c:v>
                </c:pt>
                <c:pt idx="815">
                  <c:v>29.103057818286327</c:v>
                </c:pt>
                <c:pt idx="816">
                  <c:v>29.309084306926362</c:v>
                </c:pt>
                <c:pt idx="817">
                  <c:v>29.809010126383729</c:v>
                </c:pt>
                <c:pt idx="818">
                  <c:v>29.198788954920264</c:v>
                </c:pt>
                <c:pt idx="819">
                  <c:v>29.127583747568007</c:v>
                </c:pt>
                <c:pt idx="820">
                  <c:v>28.787199058202003</c:v>
                </c:pt>
                <c:pt idx="821">
                  <c:v>27.806332881662087</c:v>
                </c:pt>
                <c:pt idx="822">
                  <c:v>28.746082994198879</c:v>
                </c:pt>
                <c:pt idx="823">
                  <c:v>29.285557851965915</c:v>
                </c:pt>
                <c:pt idx="824">
                  <c:v>28.545989339177194</c:v>
                </c:pt>
                <c:pt idx="825">
                  <c:v>28.756828418410986</c:v>
                </c:pt>
                <c:pt idx="826">
                  <c:v>29.885582646271015</c:v>
                </c:pt>
                <c:pt idx="827">
                  <c:v>31.58574970037974</c:v>
                </c:pt>
                <c:pt idx="828">
                  <c:v>31.960933726499555</c:v>
                </c:pt>
                <c:pt idx="829">
                  <c:v>32.343287226076562</c:v>
                </c:pt>
                <c:pt idx="830">
                  <c:v>30.499309327589621</c:v>
                </c:pt>
                <c:pt idx="831">
                  <c:v>29.052417208514132</c:v>
                </c:pt>
                <c:pt idx="832">
                  <c:v>29.535104703950591</c:v>
                </c:pt>
                <c:pt idx="833">
                  <c:v>28.449081876317834</c:v>
                </c:pt>
                <c:pt idx="834">
                  <c:v>28.676450267846423</c:v>
                </c:pt>
                <c:pt idx="835">
                  <c:v>28.821925881006258</c:v>
                </c:pt>
                <c:pt idx="836">
                  <c:v>27.860009833340111</c:v>
                </c:pt>
                <c:pt idx="837">
                  <c:v>28.029309578358177</c:v>
                </c:pt>
                <c:pt idx="838">
                  <c:v>28.233279170016662</c:v>
                </c:pt>
                <c:pt idx="839">
                  <c:v>27.26265966192533</c:v>
                </c:pt>
                <c:pt idx="840">
                  <c:v>25.700087122604778</c:v>
                </c:pt>
                <c:pt idx="841">
                  <c:v>24.986031431867644</c:v>
                </c:pt>
                <c:pt idx="842">
                  <c:v>24.429897407990097</c:v>
                </c:pt>
                <c:pt idx="843">
                  <c:v>24.338306446272838</c:v>
                </c:pt>
                <c:pt idx="844">
                  <c:v>25.306546952240101</c:v>
                </c:pt>
                <c:pt idx="845">
                  <c:v>24.153909961892442</c:v>
                </c:pt>
                <c:pt idx="846">
                  <c:v>24.182829310869145</c:v>
                </c:pt>
                <c:pt idx="847">
                  <c:v>24.487214537580769</c:v>
                </c:pt>
                <c:pt idx="848">
                  <c:v>25.826035793139472</c:v>
                </c:pt>
                <c:pt idx="849">
                  <c:v>25.489858042976124</c:v>
                </c:pt>
                <c:pt idx="850">
                  <c:v>24.593673082293073</c:v>
                </c:pt>
                <c:pt idx="851">
                  <c:v>23.422709246727329</c:v>
                </c:pt>
                <c:pt idx="852">
                  <c:v>23.962328019422845</c:v>
                </c:pt>
                <c:pt idx="853">
                  <c:v>23.683707366351918</c:v>
                </c:pt>
                <c:pt idx="854">
                  <c:v>24.127842169686566</c:v>
                </c:pt>
                <c:pt idx="855">
                  <c:v>23.889505896730149</c:v>
                </c:pt>
                <c:pt idx="856">
                  <c:v>23.78779699247427</c:v>
                </c:pt>
                <c:pt idx="857">
                  <c:v>24.258684936194626</c:v>
                </c:pt>
                <c:pt idx="858">
                  <c:v>22.922976815149326</c:v>
                </c:pt>
                <c:pt idx="859">
                  <c:v>23.379283291433882</c:v>
                </c:pt>
                <c:pt idx="860">
                  <c:v>23.974215846026066</c:v>
                </c:pt>
                <c:pt idx="861">
                  <c:v>23.459014603976339</c:v>
                </c:pt>
                <c:pt idx="862">
                  <c:v>24.421371911152711</c:v>
                </c:pt>
                <c:pt idx="863">
                  <c:v>23.089525940095129</c:v>
                </c:pt>
                <c:pt idx="864">
                  <c:v>22.850239374068682</c:v>
                </c:pt>
                <c:pt idx="865">
                  <c:v>22.444833527150255</c:v>
                </c:pt>
                <c:pt idx="866">
                  <c:v>21.890185825681041</c:v>
                </c:pt>
                <c:pt idx="867">
                  <c:v>21.824533790090836</c:v>
                </c:pt>
                <c:pt idx="868">
                  <c:v>20.709367882985429</c:v>
                </c:pt>
                <c:pt idx="869">
                  <c:v>20.209977349036546</c:v>
                </c:pt>
                <c:pt idx="870">
                  <c:v>19.94295934096623</c:v>
                </c:pt>
                <c:pt idx="871">
                  <c:v>21.013020652801355</c:v>
                </c:pt>
                <c:pt idx="872">
                  <c:v>20.660308669928749</c:v>
                </c:pt>
                <c:pt idx="873">
                  <c:v>19.807677494698158</c:v>
                </c:pt>
                <c:pt idx="874">
                  <c:v>19.351113188459586</c:v>
                </c:pt>
                <c:pt idx="875">
                  <c:v>19.990009399357014</c:v>
                </c:pt>
                <c:pt idx="876">
                  <c:v>19.331240837914674</c:v>
                </c:pt>
                <c:pt idx="877">
                  <c:v>18.644177495655359</c:v>
                </c:pt>
                <c:pt idx="878">
                  <c:v>18.72729589222611</c:v>
                </c:pt>
                <c:pt idx="879">
                  <c:v>18.714486403615837</c:v>
                </c:pt>
                <c:pt idx="880">
                  <c:v>18.320978318067205</c:v>
                </c:pt>
                <c:pt idx="881">
                  <c:v>17.798020963885854</c:v>
                </c:pt>
                <c:pt idx="882">
                  <c:v>22.140580510913491</c:v>
                </c:pt>
                <c:pt idx="883">
                  <c:v>21.136156708330255</c:v>
                </c:pt>
                <c:pt idx="884">
                  <c:v>20.462095095674471</c:v>
                </c:pt>
                <c:pt idx="885">
                  <c:v>19.882114789719338</c:v>
                </c:pt>
                <c:pt idx="886">
                  <c:v>21.477667284352719</c:v>
                </c:pt>
                <c:pt idx="887">
                  <c:v>21.337294631044593</c:v>
                </c:pt>
                <c:pt idx="888">
                  <c:v>22.030298954553185</c:v>
                </c:pt>
                <c:pt idx="889">
                  <c:v>21.555152725906535</c:v>
                </c:pt>
                <c:pt idx="890">
                  <c:v>20.614773888912683</c:v>
                </c:pt>
                <c:pt idx="891">
                  <c:v>20.081539919937036</c:v>
                </c:pt>
                <c:pt idx="892">
                  <c:v>20.545096924338843</c:v>
                </c:pt>
                <c:pt idx="893">
                  <c:v>19.970905776301624</c:v>
                </c:pt>
                <c:pt idx="894">
                  <c:v>19.06211616405762</c:v>
                </c:pt>
                <c:pt idx="895">
                  <c:v>19.487678958210125</c:v>
                </c:pt>
                <c:pt idx="896">
                  <c:v>19.44234476026352</c:v>
                </c:pt>
                <c:pt idx="897">
                  <c:v>21.512561165396587</c:v>
                </c:pt>
                <c:pt idx="898">
                  <c:v>20.75778923397943</c:v>
                </c:pt>
                <c:pt idx="899">
                  <c:v>20.36440039173478</c:v>
                </c:pt>
                <c:pt idx="900">
                  <c:v>22.799672715568619</c:v>
                </c:pt>
                <c:pt idx="901">
                  <c:v>20.049779289138296</c:v>
                </c:pt>
                <c:pt idx="902">
                  <c:v>18.976244165460574</c:v>
                </c:pt>
                <c:pt idx="903">
                  <c:v>19.172634538935529</c:v>
                </c:pt>
                <c:pt idx="904">
                  <c:v>18.938967375208382</c:v>
                </c:pt>
                <c:pt idx="905">
                  <c:v>17.791848004109909</c:v>
                </c:pt>
                <c:pt idx="906">
                  <c:v>19.107405358937335</c:v>
                </c:pt>
                <c:pt idx="907">
                  <c:v>19.037597436697578</c:v>
                </c:pt>
                <c:pt idx="908">
                  <c:v>19.449617680004366</c:v>
                </c:pt>
                <c:pt idx="909">
                  <c:v>19.76017611590828</c:v>
                </c:pt>
                <c:pt idx="910">
                  <c:v>19.759150891885071</c:v>
                </c:pt>
                <c:pt idx="911">
                  <c:v>20.483877405480371</c:v>
                </c:pt>
                <c:pt idx="912">
                  <c:v>20.084074020477157</c:v>
                </c:pt>
                <c:pt idx="913">
                  <c:v>19.603944954965584</c:v>
                </c:pt>
                <c:pt idx="914">
                  <c:v>21.386186196629893</c:v>
                </c:pt>
                <c:pt idx="915">
                  <c:v>20.987183767812915</c:v>
                </c:pt>
                <c:pt idx="916">
                  <c:v>21.152855294478069</c:v>
                </c:pt>
                <c:pt idx="917">
                  <c:v>21.998866862884277</c:v>
                </c:pt>
                <c:pt idx="918">
                  <c:v>22.216995704556105</c:v>
                </c:pt>
                <c:pt idx="919">
                  <c:v>21.945569406245831</c:v>
                </c:pt>
                <c:pt idx="920">
                  <c:v>21.164998909521604</c:v>
                </c:pt>
                <c:pt idx="921">
                  <c:v>22.137911254491357</c:v>
                </c:pt>
                <c:pt idx="922">
                  <c:v>21.521335979597961</c:v>
                </c:pt>
                <c:pt idx="923">
                  <c:v>22.571067817206135</c:v>
                </c:pt>
                <c:pt idx="924">
                  <c:v>23.290765240029327</c:v>
                </c:pt>
                <c:pt idx="925">
                  <c:v>23.998610334258661</c:v>
                </c:pt>
                <c:pt idx="926">
                  <c:v>24.443828937148872</c:v>
                </c:pt>
                <c:pt idx="927">
                  <c:v>23.502419709948359</c:v>
                </c:pt>
                <c:pt idx="928">
                  <c:v>22.497710819865677</c:v>
                </c:pt>
                <c:pt idx="929">
                  <c:v>20.327705314242117</c:v>
                </c:pt>
                <c:pt idx="930">
                  <c:v>19.877245526617738</c:v>
                </c:pt>
                <c:pt idx="931">
                  <c:v>19.503379735387309</c:v>
                </c:pt>
                <c:pt idx="932">
                  <c:v>20.920980043001563</c:v>
                </c:pt>
                <c:pt idx="933">
                  <c:v>21.361509778186299</c:v>
                </c:pt>
                <c:pt idx="934">
                  <c:v>19.992039791583615</c:v>
                </c:pt>
                <c:pt idx="935">
                  <c:v>19.102403825937582</c:v>
                </c:pt>
                <c:pt idx="936">
                  <c:v>18.548071372794276</c:v>
                </c:pt>
                <c:pt idx="937">
                  <c:v>19.199768283629705</c:v>
                </c:pt>
                <c:pt idx="938">
                  <c:v>18.540145314783491</c:v>
                </c:pt>
                <c:pt idx="939">
                  <c:v>18.974400135594848</c:v>
                </c:pt>
                <c:pt idx="940">
                  <c:v>19.020248547756815</c:v>
                </c:pt>
                <c:pt idx="941">
                  <c:v>20.165369327934989</c:v>
                </c:pt>
                <c:pt idx="942">
                  <c:v>20.419618991834149</c:v>
                </c:pt>
                <c:pt idx="943">
                  <c:v>22.424060438597525</c:v>
                </c:pt>
                <c:pt idx="944">
                  <c:v>19.412681826276568</c:v>
                </c:pt>
                <c:pt idx="945">
                  <c:v>19.215227879533117</c:v>
                </c:pt>
                <c:pt idx="946">
                  <c:v>19.56769190530478</c:v>
                </c:pt>
                <c:pt idx="947">
                  <c:v>19.301114725719756</c:v>
                </c:pt>
                <c:pt idx="948">
                  <c:v>18.422513300584587</c:v>
                </c:pt>
                <c:pt idx="949">
                  <c:v>17.478866024476254</c:v>
                </c:pt>
                <c:pt idx="950">
                  <c:v>17.476042901504421</c:v>
                </c:pt>
                <c:pt idx="951">
                  <c:v>18.052112378654385</c:v>
                </c:pt>
                <c:pt idx="952">
                  <c:v>18.34378807066776</c:v>
                </c:pt>
                <c:pt idx="953">
                  <c:v>18.142445122406738</c:v>
                </c:pt>
                <c:pt idx="954">
                  <c:v>18.217835418032834</c:v>
                </c:pt>
                <c:pt idx="955">
                  <c:v>18.811437102745142</c:v>
                </c:pt>
                <c:pt idx="956">
                  <c:v>18.756800105969003</c:v>
                </c:pt>
                <c:pt idx="957">
                  <c:v>18.615348904136731</c:v>
                </c:pt>
                <c:pt idx="958">
                  <c:v>18.573918292175634</c:v>
                </c:pt>
                <c:pt idx="959">
                  <c:v>18.073037596070606</c:v>
                </c:pt>
                <c:pt idx="960">
                  <c:v>22.485385975047535</c:v>
                </c:pt>
                <c:pt idx="961">
                  <c:v>21.316445129679654</c:v>
                </c:pt>
                <c:pt idx="962">
                  <c:v>19.872484282055598</c:v>
                </c:pt>
                <c:pt idx="963">
                  <c:v>19.36051267216035</c:v>
                </c:pt>
                <c:pt idx="964">
                  <c:v>19.805351021927546</c:v>
                </c:pt>
                <c:pt idx="965">
                  <c:v>20.156790218516473</c:v>
                </c:pt>
                <c:pt idx="966">
                  <c:v>20.466910912607585</c:v>
                </c:pt>
                <c:pt idx="967">
                  <c:v>20.452696791224664</c:v>
                </c:pt>
                <c:pt idx="968">
                  <c:v>18.965110594986687</c:v>
                </c:pt>
                <c:pt idx="969">
                  <c:v>19.420018130465063</c:v>
                </c:pt>
                <c:pt idx="970">
                  <c:v>19.836766865438278</c:v>
                </c:pt>
                <c:pt idx="971">
                  <c:v>20.355407920554647</c:v>
                </c:pt>
                <c:pt idx="972">
                  <c:v>19.98936320172994</c:v>
                </c:pt>
                <c:pt idx="973">
                  <c:v>20.012230870158032</c:v>
                </c:pt>
                <c:pt idx="974">
                  <c:v>21.701411135954594</c:v>
                </c:pt>
                <c:pt idx="975">
                  <c:v>22.151477379356663</c:v>
                </c:pt>
                <c:pt idx="976">
                  <c:v>22.582946571939814</c:v>
                </c:pt>
                <c:pt idx="977">
                  <c:v>22.327816961270859</c:v>
                </c:pt>
                <c:pt idx="978">
                  <c:v>23.280388174586044</c:v>
                </c:pt>
                <c:pt idx="979">
                  <c:v>23.656700764045443</c:v>
                </c:pt>
                <c:pt idx="980">
                  <c:v>22.200307566235622</c:v>
                </c:pt>
                <c:pt idx="981">
                  <c:v>20.893645399154998</c:v>
                </c:pt>
                <c:pt idx="982">
                  <c:v>21.507480206238558</c:v>
                </c:pt>
                <c:pt idx="983">
                  <c:v>21.740506227928588</c:v>
                </c:pt>
                <c:pt idx="984">
                  <c:v>22.541753846901457</c:v>
                </c:pt>
                <c:pt idx="985">
                  <c:v>23.651282987299282</c:v>
                </c:pt>
                <c:pt idx="986">
                  <c:v>23.550761925101998</c:v>
                </c:pt>
                <c:pt idx="987">
                  <c:v>24.596038281144068</c:v>
                </c:pt>
                <c:pt idx="988">
                  <c:v>22.619477669687488</c:v>
                </c:pt>
                <c:pt idx="989">
                  <c:v>22.634761262581506</c:v>
                </c:pt>
                <c:pt idx="990">
                  <c:v>23.021961912989955</c:v>
                </c:pt>
                <c:pt idx="991">
                  <c:v>22.418170479958512</c:v>
                </c:pt>
                <c:pt idx="992">
                  <c:v>22.703928992849178</c:v>
                </c:pt>
                <c:pt idx="993">
                  <c:v>23.227682374031733</c:v>
                </c:pt>
                <c:pt idx="994">
                  <c:v>23.530648658661896</c:v>
                </c:pt>
                <c:pt idx="995">
                  <c:v>23.223051018563833</c:v>
                </c:pt>
                <c:pt idx="996">
                  <c:v>22.922804993244672</c:v>
                </c:pt>
                <c:pt idx="997">
                  <c:v>21.372757209114958</c:v>
                </c:pt>
                <c:pt idx="998">
                  <c:v>20.820785220701733</c:v>
                </c:pt>
                <c:pt idx="999">
                  <c:v>21.117418401520943</c:v>
                </c:pt>
                <c:pt idx="1000">
                  <c:v>20.850388830762128</c:v>
                </c:pt>
                <c:pt idx="1001">
                  <c:v>20.887285350815191</c:v>
                </c:pt>
                <c:pt idx="1002">
                  <c:v>21.578423520927071</c:v>
                </c:pt>
                <c:pt idx="1003">
                  <c:v>24.694166358373266</c:v>
                </c:pt>
                <c:pt idx="1004">
                  <c:v>24.463396398919333</c:v>
                </c:pt>
                <c:pt idx="1005">
                  <c:v>23.431905587197701</c:v>
                </c:pt>
                <c:pt idx="1006">
                  <c:v>22.211830801561401</c:v>
                </c:pt>
                <c:pt idx="1007">
                  <c:v>27.287617043574159</c:v>
                </c:pt>
                <c:pt idx="1008">
                  <c:v>24.84576276835848</c:v>
                </c:pt>
                <c:pt idx="1009">
                  <c:v>22.892544430533224</c:v>
                </c:pt>
                <c:pt idx="1010">
                  <c:v>21.419297785100106</c:v>
                </c:pt>
                <c:pt idx="1011">
                  <c:v>23.415624947659225</c:v>
                </c:pt>
                <c:pt idx="1012">
                  <c:v>24.781353190373547</c:v>
                </c:pt>
                <c:pt idx="1013">
                  <c:v>23.924820717440774</c:v>
                </c:pt>
                <c:pt idx="1014">
                  <c:v>21.810043785468768</c:v>
                </c:pt>
                <c:pt idx="1015">
                  <c:v>20.117071800922396</c:v>
                </c:pt>
                <c:pt idx="1016">
                  <c:v>21.046634281550052</c:v>
                </c:pt>
                <c:pt idx="1017">
                  <c:v>20.580830166133211</c:v>
                </c:pt>
                <c:pt idx="1018">
                  <c:v>19.577392810974359</c:v>
                </c:pt>
                <c:pt idx="1019">
                  <c:v>19.546111133628074</c:v>
                </c:pt>
                <c:pt idx="1020">
                  <c:v>19.470587758053409</c:v>
                </c:pt>
                <c:pt idx="1021">
                  <c:v>19.378615923710431</c:v>
                </c:pt>
                <c:pt idx="1022">
                  <c:v>19.868791501971589</c:v>
                </c:pt>
                <c:pt idx="1023">
                  <c:v>20.040804559485029</c:v>
                </c:pt>
                <c:pt idx="1024">
                  <c:v>21.77416157630806</c:v>
                </c:pt>
                <c:pt idx="1025">
                  <c:v>22.010943999223663</c:v>
                </c:pt>
                <c:pt idx="1026">
                  <c:v>20.999153460976601</c:v>
                </c:pt>
                <c:pt idx="1027">
                  <c:v>19.862729449908905</c:v>
                </c:pt>
                <c:pt idx="1028">
                  <c:v>20.018816228689083</c:v>
                </c:pt>
                <c:pt idx="1029">
                  <c:v>19.38317602454935</c:v>
                </c:pt>
                <c:pt idx="1030">
                  <c:v>20.568894589551061</c:v>
                </c:pt>
                <c:pt idx="1031">
                  <c:v>20.206390181936605</c:v>
                </c:pt>
                <c:pt idx="1032">
                  <c:v>19.63077071110774</c:v>
                </c:pt>
                <c:pt idx="1033">
                  <c:v>19.693783396686353</c:v>
                </c:pt>
                <c:pt idx="1034">
                  <c:v>19.204097641373231</c:v>
                </c:pt>
                <c:pt idx="1035">
                  <c:v>22.297006271726872</c:v>
                </c:pt>
                <c:pt idx="1036">
                  <c:v>19.83689027325623</c:v>
                </c:pt>
                <c:pt idx="1037">
                  <c:v>20.253806310723746</c:v>
                </c:pt>
                <c:pt idx="1038">
                  <c:v>19.786269073608167</c:v>
                </c:pt>
                <c:pt idx="1039">
                  <c:v>21.800423219807712</c:v>
                </c:pt>
                <c:pt idx="1040">
                  <c:v>21.742617076026718</c:v>
                </c:pt>
                <c:pt idx="1041">
                  <c:v>22.323840661408713</c:v>
                </c:pt>
                <c:pt idx="1042">
                  <c:v>22.000201457612299</c:v>
                </c:pt>
                <c:pt idx="1043">
                  <c:v>22.780807153319159</c:v>
                </c:pt>
                <c:pt idx="1044">
                  <c:v>22.382046783542069</c:v>
                </c:pt>
                <c:pt idx="1045">
                  <c:v>21.892252375618735</c:v>
                </c:pt>
                <c:pt idx="1046">
                  <c:v>22.5977192741273</c:v>
                </c:pt>
                <c:pt idx="1047">
                  <c:v>22.325991140398514</c:v>
                </c:pt>
                <c:pt idx="1048">
                  <c:v>22.971869832302215</c:v>
                </c:pt>
                <c:pt idx="1049">
                  <c:v>22.310083508409239</c:v>
                </c:pt>
                <c:pt idx="1050">
                  <c:v>21.29397011361182</c:v>
                </c:pt>
                <c:pt idx="1051">
                  <c:v>21.364359407252415</c:v>
                </c:pt>
                <c:pt idx="1052">
                  <c:v>20.189046291571582</c:v>
                </c:pt>
                <c:pt idx="1053">
                  <c:v>19.609641883959394</c:v>
                </c:pt>
                <c:pt idx="1054">
                  <c:v>19.227915255250615</c:v>
                </c:pt>
                <c:pt idx="1055">
                  <c:v>19.468284016662423</c:v>
                </c:pt>
                <c:pt idx="1056">
                  <c:v>19.65397232707447</c:v>
                </c:pt>
                <c:pt idx="1057">
                  <c:v>19.012765496170271</c:v>
                </c:pt>
                <c:pt idx="1058">
                  <c:v>18.654386356104403</c:v>
                </c:pt>
                <c:pt idx="1059">
                  <c:v>18.730145476203006</c:v>
                </c:pt>
                <c:pt idx="1060">
                  <c:v>19.058970556237316</c:v>
                </c:pt>
                <c:pt idx="1061">
                  <c:v>18.498747219989038</c:v>
                </c:pt>
                <c:pt idx="1062">
                  <c:v>18.5472396078281</c:v>
                </c:pt>
                <c:pt idx="1063">
                  <c:v>18.268991008805862</c:v>
                </c:pt>
                <c:pt idx="1064">
                  <c:v>20.236698528551109</c:v>
                </c:pt>
                <c:pt idx="1065">
                  <c:v>19.30457394696062</c:v>
                </c:pt>
                <c:pt idx="1066">
                  <c:v>16.873400738601777</c:v>
                </c:pt>
                <c:pt idx="1067">
                  <c:v>16.370706852052908</c:v>
                </c:pt>
                <c:pt idx="1068">
                  <c:v>16.857806847171858</c:v>
                </c:pt>
                <c:pt idx="1069">
                  <c:v>16.686384421595889</c:v>
                </c:pt>
                <c:pt idx="1070">
                  <c:v>15.265354498055132</c:v>
                </c:pt>
                <c:pt idx="1071">
                  <c:v>15.454956041792244</c:v>
                </c:pt>
                <c:pt idx="1072">
                  <c:v>15.0932723228933</c:v>
                </c:pt>
                <c:pt idx="1073">
                  <c:v>14.762151328155122</c:v>
                </c:pt>
                <c:pt idx="1074">
                  <c:v>14.303783542855536</c:v>
                </c:pt>
                <c:pt idx="1075">
                  <c:v>14.545824560776987</c:v>
                </c:pt>
                <c:pt idx="1076">
                  <c:v>13.67290168173836</c:v>
                </c:pt>
                <c:pt idx="1077">
                  <c:v>14.26690150740786</c:v>
                </c:pt>
                <c:pt idx="1078">
                  <c:v>14.160739147787101</c:v>
                </c:pt>
                <c:pt idx="1079">
                  <c:v>14.412959830317293</c:v>
                </c:pt>
                <c:pt idx="1080">
                  <c:v>14.821782865240399</c:v>
                </c:pt>
                <c:pt idx="1081">
                  <c:v>14.34689624901589</c:v>
                </c:pt>
                <c:pt idx="1082">
                  <c:v>14.60128348865101</c:v>
                </c:pt>
                <c:pt idx="1083">
                  <c:v>14.289043765349955</c:v>
                </c:pt>
                <c:pt idx="1084">
                  <c:v>14.897661965867963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3A-47E7-AC4E-2826E2726045}"/>
            </c:ext>
          </c:extLst>
        </c:ser>
        <c:ser>
          <c:idx val="14"/>
          <c:order val="14"/>
          <c:spPr>
            <a:ln w="349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'Result Nifty'!$AE$3:$AE$1087</c:f>
              <c:numCache>
                <c:formatCode>General</c:formatCode>
                <c:ptCount val="1085"/>
                <c:pt idx="12" formatCode="0.000">
                  <c:v>10.59759303864031</c:v>
                </c:pt>
                <c:pt idx="13" formatCode="0.000">
                  <c:v>10.910272108843563</c:v>
                </c:pt>
                <c:pt idx="14" formatCode="0.000">
                  <c:v>11.17913859377277</c:v>
                </c:pt>
                <c:pt idx="15" formatCode="0.000">
                  <c:v>11.688708019365672</c:v>
                </c:pt>
                <c:pt idx="16" formatCode="0.000">
                  <c:v>11.957132275007872</c:v>
                </c:pt>
                <c:pt idx="17" formatCode="0.000">
                  <c:v>12.070689095643004</c:v>
                </c:pt>
                <c:pt idx="18" formatCode="0.000">
                  <c:v>12.250103280178491</c:v>
                </c:pt>
                <c:pt idx="19" formatCode="0.000">
                  <c:v>12.622605351314371</c:v>
                </c:pt>
                <c:pt idx="20" formatCode="0.000">
                  <c:v>13.729702388911864</c:v>
                </c:pt>
                <c:pt idx="21" formatCode="0.000">
                  <c:v>13.985992472590446</c:v>
                </c:pt>
                <c:pt idx="22" formatCode="0.000">
                  <c:v>13.602536320962422</c:v>
                </c:pt>
                <c:pt idx="23" formatCode="0.000">
                  <c:v>13.75498734916312</c:v>
                </c:pt>
                <c:pt idx="24" formatCode="0.000">
                  <c:v>13.795228003762812</c:v>
                </c:pt>
                <c:pt idx="25" formatCode="0.000">
                  <c:v>14.038735463225548</c:v>
                </c:pt>
                <c:pt idx="26" formatCode="0.000">
                  <c:v>14.768181015359538</c:v>
                </c:pt>
                <c:pt idx="27" formatCode="0.000">
                  <c:v>14.30372128466105</c:v>
                </c:pt>
                <c:pt idx="28" formatCode="0.000">
                  <c:v>14.244409039948073</c:v>
                </c:pt>
                <c:pt idx="29" formatCode="0.000">
                  <c:v>13.772001683719717</c:v>
                </c:pt>
                <c:pt idx="30" formatCode="0.000">
                  <c:v>13.465063844733237</c:v>
                </c:pt>
                <c:pt idx="31" formatCode="0.000">
                  <c:v>13.12619047619048</c:v>
                </c:pt>
                <c:pt idx="32" formatCode="0.000">
                  <c:v>13.425253570522607</c:v>
                </c:pt>
                <c:pt idx="33" formatCode="0.000">
                  <c:v>13.396299844330011</c:v>
                </c:pt>
                <c:pt idx="34" formatCode="0.000">
                  <c:v>11.828963318256715</c:v>
                </c:pt>
                <c:pt idx="35" formatCode="0.000">
                  <c:v>11.53825762641822</c:v>
                </c:pt>
                <c:pt idx="36" formatCode="0.000">
                  <c:v>11.800390951354926</c:v>
                </c:pt>
                <c:pt idx="37" formatCode="0.000">
                  <c:v>11.420166140270839</c:v>
                </c:pt>
                <c:pt idx="38" formatCode="0.000">
                  <c:v>11.401702148101315</c:v>
                </c:pt>
                <c:pt idx="39" formatCode="0.000">
                  <c:v>11.435903182429408</c:v>
                </c:pt>
                <c:pt idx="40" formatCode="0.000">
                  <c:v>11.445244179218186</c:v>
                </c:pt>
                <c:pt idx="41" formatCode="0.000">
                  <c:v>11.677558371389971</c:v>
                </c:pt>
                <c:pt idx="42" formatCode="0.000">
                  <c:v>11.397313933967544</c:v>
                </c:pt>
                <c:pt idx="43" formatCode="0.000">
                  <c:v>11.156850526878021</c:v>
                </c:pt>
                <c:pt idx="44" formatCode="0.000">
                  <c:v>10.849247031105739</c:v>
                </c:pt>
                <c:pt idx="45" formatCode="0.000">
                  <c:v>10.946318502745717</c:v>
                </c:pt>
                <c:pt idx="46" formatCode="0.000">
                  <c:v>10.902069239952247</c:v>
                </c:pt>
                <c:pt idx="47" formatCode="0.000">
                  <c:v>12.159064281808952</c:v>
                </c:pt>
                <c:pt idx="48" formatCode="0.000">
                  <c:v>11.772496058821506</c:v>
                </c:pt>
                <c:pt idx="49" formatCode="0.000">
                  <c:v>11.902421519066342</c:v>
                </c:pt>
                <c:pt idx="50" formatCode="0.000">
                  <c:v>11.656351105870005</c:v>
                </c:pt>
                <c:pt idx="51" formatCode="0.000">
                  <c:v>11.508472106074947</c:v>
                </c:pt>
                <c:pt idx="52" formatCode="0.000">
                  <c:v>11.552597143995005</c:v>
                </c:pt>
                <c:pt idx="53" formatCode="0.000">
                  <c:v>11.812961127629134</c:v>
                </c:pt>
                <c:pt idx="54" formatCode="0.000">
                  <c:v>11.265490664051603</c:v>
                </c:pt>
                <c:pt idx="55" formatCode="0.000">
                  <c:v>11.05323231745583</c:v>
                </c:pt>
                <c:pt idx="56" formatCode="0.000">
                  <c:v>11.30267553283254</c:v>
                </c:pt>
                <c:pt idx="57" formatCode="0.000">
                  <c:v>11.629471280219207</c:v>
                </c:pt>
                <c:pt idx="58" formatCode="0.000">
                  <c:v>11.223160219336586</c:v>
                </c:pt>
                <c:pt idx="59" formatCode="0.000">
                  <c:v>10.901144296588186</c:v>
                </c:pt>
                <c:pt idx="60" formatCode="0.000">
                  <c:v>10.291476629845198</c:v>
                </c:pt>
                <c:pt idx="61" formatCode="0.000">
                  <c:v>8.8593070189639107</c:v>
                </c:pt>
                <c:pt idx="62" formatCode="0.000">
                  <c:v>9.0114993842364495</c:v>
                </c:pt>
                <c:pt idx="63" formatCode="0.000">
                  <c:v>8.8512370414734391</c:v>
                </c:pt>
                <c:pt idx="64" formatCode="0.000">
                  <c:v>9.1448186672771659</c:v>
                </c:pt>
                <c:pt idx="65" formatCode="0.000">
                  <c:v>9.431450064416989</c:v>
                </c:pt>
                <c:pt idx="66" formatCode="0.000">
                  <c:v>9.7374617312952072</c:v>
                </c:pt>
                <c:pt idx="67" formatCode="0.000">
                  <c:v>9.6362754831825814</c:v>
                </c:pt>
                <c:pt idx="68" formatCode="0.000">
                  <c:v>9.3979771959295473</c:v>
                </c:pt>
                <c:pt idx="69" formatCode="0.000">
                  <c:v>9.3532822216078539</c:v>
                </c:pt>
                <c:pt idx="70" formatCode="0.000">
                  <c:v>9.90454746886458</c:v>
                </c:pt>
                <c:pt idx="71" formatCode="0.000">
                  <c:v>9.8986209980787763</c:v>
                </c:pt>
                <c:pt idx="72" formatCode="0.000">
                  <c:v>9.9793985020080989</c:v>
                </c:pt>
                <c:pt idx="73" formatCode="0.000">
                  <c:v>10.786419840239788</c:v>
                </c:pt>
                <c:pt idx="74" formatCode="0.000">
                  <c:v>11.676613622314729</c:v>
                </c:pt>
                <c:pt idx="75" formatCode="0.000">
                  <c:v>11.488560388320769</c:v>
                </c:pt>
                <c:pt idx="76" formatCode="0.000">
                  <c:v>11.620352145370282</c:v>
                </c:pt>
                <c:pt idx="77" formatCode="0.000">
                  <c:v>11.41264949268418</c:v>
                </c:pt>
                <c:pt idx="78" formatCode="0.000">
                  <c:v>11.110771695708342</c:v>
                </c:pt>
                <c:pt idx="79" formatCode="0.000">
                  <c:v>11.539895041233828</c:v>
                </c:pt>
                <c:pt idx="80" formatCode="0.000">
                  <c:v>11.182021076744407</c:v>
                </c:pt>
                <c:pt idx="81" formatCode="0.000">
                  <c:v>10.681812457304684</c:v>
                </c:pt>
                <c:pt idx="82" formatCode="0.000">
                  <c:v>11.061652721517262</c:v>
                </c:pt>
                <c:pt idx="83" formatCode="0.000">
                  <c:v>11.163456138767044</c:v>
                </c:pt>
                <c:pt idx="84" formatCode="0.000">
                  <c:v>10.134404351296965</c:v>
                </c:pt>
                <c:pt idx="85" formatCode="0.000">
                  <c:v>10.388068768511868</c:v>
                </c:pt>
                <c:pt idx="86" formatCode="0.000">
                  <c:v>10.257629367536495</c:v>
                </c:pt>
                <c:pt idx="87" formatCode="0.000">
                  <c:v>9.5644321207920253</c:v>
                </c:pt>
                <c:pt idx="88" formatCode="0.000">
                  <c:v>8.8347042457965763</c:v>
                </c:pt>
                <c:pt idx="89" formatCode="0.000">
                  <c:v>8.8842673253275883</c:v>
                </c:pt>
                <c:pt idx="90" formatCode="0.000">
                  <c:v>8.6189438139011632</c:v>
                </c:pt>
                <c:pt idx="91" formatCode="0.000">
                  <c:v>9.3120400528550924</c:v>
                </c:pt>
                <c:pt idx="92" formatCode="0.000">
                  <c:v>10.042381100821766</c:v>
                </c:pt>
                <c:pt idx="93" formatCode="0.000">
                  <c:v>9.7404837251356522</c:v>
                </c:pt>
                <c:pt idx="94" formatCode="0.000">
                  <c:v>10.22664061845132</c:v>
                </c:pt>
                <c:pt idx="95" formatCode="0.000">
                  <c:v>10.82929701597434</c:v>
                </c:pt>
                <c:pt idx="96" formatCode="0.000">
                  <c:v>11.66039395902102</c:v>
                </c:pt>
                <c:pt idx="97" formatCode="0.000">
                  <c:v>12.242728136238219</c:v>
                </c:pt>
                <c:pt idx="98" formatCode="0.000">
                  <c:v>12.759728033472831</c:v>
                </c:pt>
                <c:pt idx="99" formatCode="0.000">
                  <c:v>12.467744398142491</c:v>
                </c:pt>
                <c:pt idx="100" formatCode="0.000">
                  <c:v>12.321885370832025</c:v>
                </c:pt>
                <c:pt idx="101" formatCode="0.000">
                  <c:v>12.255142322875573</c:v>
                </c:pt>
                <c:pt idx="102" formatCode="0.000">
                  <c:v>12.197784565604957</c:v>
                </c:pt>
                <c:pt idx="103" formatCode="0.000">
                  <c:v>11.849826998322884</c:v>
                </c:pt>
                <c:pt idx="104" formatCode="0.000">
                  <c:v>11.80740058910162</c:v>
                </c:pt>
                <c:pt idx="105" formatCode="0.000">
                  <c:v>11.27324247799635</c:v>
                </c:pt>
                <c:pt idx="106" formatCode="0.000">
                  <c:v>10.540492529502373</c:v>
                </c:pt>
                <c:pt idx="107" formatCode="0.000">
                  <c:v>10.658469503316603</c:v>
                </c:pt>
                <c:pt idx="108" formatCode="0.000">
                  <c:v>10.574168004724985</c:v>
                </c:pt>
                <c:pt idx="109" formatCode="0.000">
                  <c:v>10.047574084834389</c:v>
                </c:pt>
                <c:pt idx="110" formatCode="0.000">
                  <c:v>8.9365916037677007</c:v>
                </c:pt>
                <c:pt idx="111" formatCode="0.000">
                  <c:v>8.3061673240026561</c:v>
                </c:pt>
                <c:pt idx="112" formatCode="0.000">
                  <c:v>7.7250285297955035</c:v>
                </c:pt>
                <c:pt idx="113" formatCode="0.000">
                  <c:v>8.2390697812471974</c:v>
                </c:pt>
                <c:pt idx="114" formatCode="0.000">
                  <c:v>8.1154186581695722</c:v>
                </c:pt>
                <c:pt idx="115" formatCode="0.000">
                  <c:v>8.2526590663015096</c:v>
                </c:pt>
                <c:pt idx="116" formatCode="0.000">
                  <c:v>8.8415247402453261</c:v>
                </c:pt>
                <c:pt idx="117" formatCode="0.000">
                  <c:v>9.0882658697844487</c:v>
                </c:pt>
                <c:pt idx="118" formatCode="0.000">
                  <c:v>10.104813906842004</c:v>
                </c:pt>
                <c:pt idx="119" formatCode="0.000">
                  <c:v>10.270167888165767</c:v>
                </c:pt>
                <c:pt idx="120" formatCode="0.000">
                  <c:v>10.734303936529608</c:v>
                </c:pt>
                <c:pt idx="121" formatCode="0.000">
                  <c:v>10.81058345967624</c:v>
                </c:pt>
                <c:pt idx="122" formatCode="0.000">
                  <c:v>11.145967839674183</c:v>
                </c:pt>
                <c:pt idx="123" formatCode="0.000">
                  <c:v>11.016027896288504</c:v>
                </c:pt>
                <c:pt idx="124" formatCode="0.000">
                  <c:v>10.863467256113688</c:v>
                </c:pt>
                <c:pt idx="125" formatCode="0.000">
                  <c:v>10.920128457474352</c:v>
                </c:pt>
                <c:pt idx="126" formatCode="0.000">
                  <c:v>10.874707745124141</c:v>
                </c:pt>
                <c:pt idx="127" formatCode="0.000">
                  <c:v>11.105181731357604</c:v>
                </c:pt>
                <c:pt idx="128" formatCode="0.000">
                  <c:v>11.25032155664751</c:v>
                </c:pt>
                <c:pt idx="129" formatCode="0.000">
                  <c:v>11.091927303465718</c:v>
                </c:pt>
                <c:pt idx="130" formatCode="0.000">
                  <c:v>10.70887728176155</c:v>
                </c:pt>
                <c:pt idx="131" formatCode="0.000">
                  <c:v>10.493309204170158</c:v>
                </c:pt>
                <c:pt idx="132" formatCode="0.000">
                  <c:v>9.4912644162856576</c:v>
                </c:pt>
                <c:pt idx="133" formatCode="0.000">
                  <c:v>10.061313165220666</c:v>
                </c:pt>
                <c:pt idx="134" formatCode="0.000">
                  <c:v>9.9472852405182923</c:v>
                </c:pt>
                <c:pt idx="135" formatCode="0.000">
                  <c:v>9.7386906110937073</c:v>
                </c:pt>
                <c:pt idx="136" formatCode="0.000">
                  <c:v>9.4414963272191201</c:v>
                </c:pt>
                <c:pt idx="137" formatCode="0.000">
                  <c:v>9.5733674178797088</c:v>
                </c:pt>
                <c:pt idx="138" formatCode="0.000">
                  <c:v>9.5989144150459698</c:v>
                </c:pt>
                <c:pt idx="139" formatCode="0.000">
                  <c:v>9.6865671107419367</c:v>
                </c:pt>
                <c:pt idx="140" formatCode="0.000">
                  <c:v>10.349752762572404</c:v>
                </c:pt>
                <c:pt idx="141" formatCode="0.000">
                  <c:v>9.7285764228280218</c:v>
                </c:pt>
                <c:pt idx="142" formatCode="0.000">
                  <c:v>9.9509447790771777</c:v>
                </c:pt>
                <c:pt idx="143" formatCode="0.000">
                  <c:v>9.9074006073017511</c:v>
                </c:pt>
                <c:pt idx="144" formatCode="0.000">
                  <c:v>9.8480075447264461</c:v>
                </c:pt>
                <c:pt idx="145" formatCode="0.000">
                  <c:v>10.206057445545223</c:v>
                </c:pt>
                <c:pt idx="146" formatCode="0.000">
                  <c:v>10.908016692509817</c:v>
                </c:pt>
                <c:pt idx="147" formatCode="0.000">
                  <c:v>10.195196129744115</c:v>
                </c:pt>
                <c:pt idx="148" formatCode="0.000">
                  <c:v>10.913633291151617</c:v>
                </c:pt>
                <c:pt idx="149" formatCode="0.000">
                  <c:v>11.283269560486362</c:v>
                </c:pt>
                <c:pt idx="150" formatCode="0.000">
                  <c:v>11.764419259366202</c:v>
                </c:pt>
                <c:pt idx="151" formatCode="0.000">
                  <c:v>12.774979999926936</c:v>
                </c:pt>
                <c:pt idx="152" formatCode="0.000">
                  <c:v>13.33560270425251</c:v>
                </c:pt>
                <c:pt idx="153" formatCode="0.000">
                  <c:v>13.945219734382853</c:v>
                </c:pt>
                <c:pt idx="154" formatCode="0.000">
                  <c:v>13.28689853846231</c:v>
                </c:pt>
                <c:pt idx="155" formatCode="0.000">
                  <c:v>13.915152787226964</c:v>
                </c:pt>
                <c:pt idx="156" formatCode="0.000">
                  <c:v>14.474338775779003</c:v>
                </c:pt>
                <c:pt idx="157" formatCode="0.000">
                  <c:v>14.795379586012075</c:v>
                </c:pt>
                <c:pt idx="158" formatCode="0.000">
                  <c:v>15.024222083084592</c:v>
                </c:pt>
                <c:pt idx="159" formatCode="0.000">
                  <c:v>14.511475457281787</c:v>
                </c:pt>
                <c:pt idx="160" formatCode="0.000">
                  <c:v>14.044606127033013</c:v>
                </c:pt>
                <c:pt idx="161" formatCode="0.000">
                  <c:v>15.083900915361586</c:v>
                </c:pt>
                <c:pt idx="162" formatCode="0.000">
                  <c:v>14.846309194472941</c:v>
                </c:pt>
                <c:pt idx="163" formatCode="0.000">
                  <c:v>14.599577405676055</c:v>
                </c:pt>
                <c:pt idx="164" formatCode="0.000">
                  <c:v>14.256669697531176</c:v>
                </c:pt>
                <c:pt idx="165" formatCode="0.000">
                  <c:v>13.929941623966972</c:v>
                </c:pt>
                <c:pt idx="166" formatCode="0.000">
                  <c:v>13.704998922645949</c:v>
                </c:pt>
                <c:pt idx="167" formatCode="0.000">
                  <c:v>12.994803454576438</c:v>
                </c:pt>
                <c:pt idx="168" formatCode="0.000">
                  <c:v>12.82908284946793</c:v>
                </c:pt>
                <c:pt idx="169" formatCode="0.000">
                  <c:v>12.20066632386029</c:v>
                </c:pt>
                <c:pt idx="170" formatCode="0.000">
                  <c:v>11.866216180485999</c:v>
                </c:pt>
                <c:pt idx="171" formatCode="0.000">
                  <c:v>11.999339347872386</c:v>
                </c:pt>
                <c:pt idx="172" formatCode="0.000">
                  <c:v>11.70363327914043</c:v>
                </c:pt>
                <c:pt idx="173" formatCode="0.000">
                  <c:v>11.917953816271979</c:v>
                </c:pt>
                <c:pt idx="174" formatCode="0.000">
                  <c:v>11.940034311054264</c:v>
                </c:pt>
                <c:pt idx="175" formatCode="0.000">
                  <c:v>11.378679888441242</c:v>
                </c:pt>
                <c:pt idx="176" formatCode="0.000">
                  <c:v>10.430518663694084</c:v>
                </c:pt>
                <c:pt idx="177" formatCode="0.000">
                  <c:v>10.024041297935096</c:v>
                </c:pt>
                <c:pt idx="178" formatCode="0.000">
                  <c:v>10.052334396954775</c:v>
                </c:pt>
                <c:pt idx="179" formatCode="0.000">
                  <c:v>10.564911209621492</c:v>
                </c:pt>
                <c:pt idx="180" formatCode="0.000">
                  <c:v>11.478230951186287</c:v>
                </c:pt>
                <c:pt idx="181" formatCode="0.000">
                  <c:v>11.785868196162298</c:v>
                </c:pt>
                <c:pt idx="182" formatCode="0.000">
                  <c:v>13.172350090744757</c:v>
                </c:pt>
                <c:pt idx="183" formatCode="0.000">
                  <c:v>13.68199312245225</c:v>
                </c:pt>
                <c:pt idx="184" formatCode="0.000">
                  <c:v>13.727837858122966</c:v>
                </c:pt>
                <c:pt idx="185" formatCode="0.000">
                  <c:v>13.673074424312446</c:v>
                </c:pt>
                <c:pt idx="186" formatCode="0.000">
                  <c:v>13.997177983930891</c:v>
                </c:pt>
                <c:pt idx="187" formatCode="0.000">
                  <c:v>14.009422155731714</c:v>
                </c:pt>
                <c:pt idx="188" formatCode="0.000">
                  <c:v>14.449149555392214</c:v>
                </c:pt>
                <c:pt idx="189" formatCode="0.000">
                  <c:v>13.96923180309731</c:v>
                </c:pt>
                <c:pt idx="190" formatCode="0.000">
                  <c:v>13.962714587689689</c:v>
                </c:pt>
                <c:pt idx="191" formatCode="0.000">
                  <c:v>14.842454948553272</c:v>
                </c:pt>
                <c:pt idx="192" formatCode="0.000">
                  <c:v>15.132775290191967</c:v>
                </c:pt>
                <c:pt idx="193" formatCode="0.000">
                  <c:v>14.375059935129077</c:v>
                </c:pt>
                <c:pt idx="194" formatCode="0.000">
                  <c:v>13.500510204081678</c:v>
                </c:pt>
                <c:pt idx="195" formatCode="0.000">
                  <c:v>13.106680588774058</c:v>
                </c:pt>
                <c:pt idx="196" formatCode="0.000">
                  <c:v>11.858434702456654</c:v>
                </c:pt>
                <c:pt idx="197" formatCode="0.000">
                  <c:v>12.368147337276078</c:v>
                </c:pt>
                <c:pt idx="198" formatCode="0.000">
                  <c:v>12.339536679536705</c:v>
                </c:pt>
                <c:pt idx="199" formatCode="0.000">
                  <c:v>11.904948590302498</c:v>
                </c:pt>
                <c:pt idx="200" formatCode="0.000">
                  <c:v>12.137404105328658</c:v>
                </c:pt>
                <c:pt idx="201" formatCode="0.000">
                  <c:v>12.414096438785643</c:v>
                </c:pt>
                <c:pt idx="202" formatCode="0.000">
                  <c:v>11.662885518685348</c:v>
                </c:pt>
                <c:pt idx="203" formatCode="0.000">
                  <c:v>11.639432025790729</c:v>
                </c:pt>
                <c:pt idx="204" formatCode="0.000">
                  <c:v>11.679328560482075</c:v>
                </c:pt>
                <c:pt idx="205" formatCode="0.000">
                  <c:v>11.713114309471965</c:v>
                </c:pt>
                <c:pt idx="206" formatCode="0.000">
                  <c:v>10.846352423749874</c:v>
                </c:pt>
                <c:pt idx="207" formatCode="0.000">
                  <c:v>10.437336859154087</c:v>
                </c:pt>
                <c:pt idx="208" formatCode="0.000">
                  <c:v>10.653453276149996</c:v>
                </c:pt>
                <c:pt idx="209" formatCode="0.000">
                  <c:v>11.498619038099838</c:v>
                </c:pt>
                <c:pt idx="210" formatCode="0.000">
                  <c:v>11.913158095164878</c:v>
                </c:pt>
                <c:pt idx="211" formatCode="0.000">
                  <c:v>11.605264406726022</c:v>
                </c:pt>
                <c:pt idx="212" formatCode="0.000">
                  <c:v>11.538616152371732</c:v>
                </c:pt>
                <c:pt idx="213" formatCode="0.000">
                  <c:v>11.927442245933904</c:v>
                </c:pt>
                <c:pt idx="214" formatCode="0.000">
                  <c:v>11.222676687332244</c:v>
                </c:pt>
                <c:pt idx="215" formatCode="0.000">
                  <c:v>11.507325702072709</c:v>
                </c:pt>
                <c:pt idx="216" formatCode="0.000">
                  <c:v>12.206471678508246</c:v>
                </c:pt>
                <c:pt idx="217" formatCode="0.000">
                  <c:v>12.753950915297695</c:v>
                </c:pt>
                <c:pt idx="218" formatCode="0.000">
                  <c:v>13.079704037883847</c:v>
                </c:pt>
                <c:pt idx="219" formatCode="0.000">
                  <c:v>12.495582648643909</c:v>
                </c:pt>
                <c:pt idx="220" formatCode="0.000">
                  <c:v>12.68205401255592</c:v>
                </c:pt>
                <c:pt idx="221" formatCode="0.000">
                  <c:v>12.811420139214242</c:v>
                </c:pt>
                <c:pt idx="222" formatCode="0.000">
                  <c:v>12.504728600713204</c:v>
                </c:pt>
                <c:pt idx="223" formatCode="0.000">
                  <c:v>11.871233760916414</c:v>
                </c:pt>
                <c:pt idx="224" formatCode="0.000">
                  <c:v>11.642444698021668</c:v>
                </c:pt>
                <c:pt idx="225" formatCode="0.000">
                  <c:v>11.364378860484045</c:v>
                </c:pt>
                <c:pt idx="226" formatCode="0.000">
                  <c:v>11.941447838291252</c:v>
                </c:pt>
                <c:pt idx="227" formatCode="0.000">
                  <c:v>12.743554142426753</c:v>
                </c:pt>
                <c:pt idx="228" formatCode="0.000">
                  <c:v>13.085778915829854</c:v>
                </c:pt>
                <c:pt idx="229" formatCode="0.000">
                  <c:v>12.934338913541712</c:v>
                </c:pt>
                <c:pt idx="230" formatCode="0.000">
                  <c:v>12.782255671816012</c:v>
                </c:pt>
                <c:pt idx="231" formatCode="0.000">
                  <c:v>13.102962018140628</c:v>
                </c:pt>
                <c:pt idx="232" formatCode="0.000">
                  <c:v>13.226903911606255</c:v>
                </c:pt>
                <c:pt idx="233" formatCode="0.000">
                  <c:v>13.034324537246667</c:v>
                </c:pt>
                <c:pt idx="234" formatCode="0.000">
                  <c:v>13.27024082576737</c:v>
                </c:pt>
                <c:pt idx="235" formatCode="0.000">
                  <c:v>14.038637787136476</c:v>
                </c:pt>
                <c:pt idx="236" formatCode="0.000">
                  <c:v>14.784262015689567</c:v>
                </c:pt>
                <c:pt idx="237" formatCode="0.000">
                  <c:v>15.153042271246447</c:v>
                </c:pt>
                <c:pt idx="238" formatCode="0.000">
                  <c:v>18.789062964972825</c:v>
                </c:pt>
                <c:pt idx="239" formatCode="0.000">
                  <c:v>18.401713729362086</c:v>
                </c:pt>
                <c:pt idx="240" formatCode="0.000">
                  <c:v>17.449832205609553</c:v>
                </c:pt>
                <c:pt idx="241" formatCode="0.000">
                  <c:v>16.17412624432415</c:v>
                </c:pt>
                <c:pt idx="242" formatCode="0.000">
                  <c:v>16.062937120240601</c:v>
                </c:pt>
                <c:pt idx="243" formatCode="0.000">
                  <c:v>15.525652906114665</c:v>
                </c:pt>
                <c:pt idx="244" formatCode="0.000">
                  <c:v>15.448726646133824</c:v>
                </c:pt>
                <c:pt idx="245" formatCode="0.000">
                  <c:v>14.652991313567984</c:v>
                </c:pt>
                <c:pt idx="246" formatCode="0.000">
                  <c:v>14.702968445094704</c:v>
                </c:pt>
                <c:pt idx="247" formatCode="0.000">
                  <c:v>14.756824342640291</c:v>
                </c:pt>
                <c:pt idx="248" formatCode="0.000">
                  <c:v>14.736181066572716</c:v>
                </c:pt>
                <c:pt idx="249" formatCode="0.000">
                  <c:v>14.224868670568263</c:v>
                </c:pt>
                <c:pt idx="250" formatCode="0.000">
                  <c:v>13.615527758027692</c:v>
                </c:pt>
                <c:pt idx="251" formatCode="0.000">
                  <c:v>12.875578876100198</c:v>
                </c:pt>
                <c:pt idx="252" formatCode="0.000">
                  <c:v>9.5164401734486681</c:v>
                </c:pt>
                <c:pt idx="253" formatCode="0.000">
                  <c:v>9.2327558962129537</c:v>
                </c:pt>
                <c:pt idx="254" formatCode="0.000">
                  <c:v>9.1799097139689572</c:v>
                </c:pt>
                <c:pt idx="255" formatCode="0.000">
                  <c:v>9.4353017384169924</c:v>
                </c:pt>
                <c:pt idx="256" formatCode="0.000">
                  <c:v>9.7143030875660106</c:v>
                </c:pt>
                <c:pt idx="257" formatCode="0.000">
                  <c:v>10.138186300639655</c:v>
                </c:pt>
                <c:pt idx="258" formatCode="0.000">
                  <c:v>9.895215069475805</c:v>
                </c:pt>
                <c:pt idx="259" formatCode="0.000">
                  <c:v>10.65726496581957</c:v>
                </c:pt>
                <c:pt idx="260" formatCode="0.000">
                  <c:v>10.503434856064743</c:v>
                </c:pt>
                <c:pt idx="261" formatCode="0.000">
                  <c:v>11.053129125957234</c:v>
                </c:pt>
                <c:pt idx="262" formatCode="0.000">
                  <c:v>11.066353409291709</c:v>
                </c:pt>
                <c:pt idx="263" formatCode="0.000">
                  <c:v>11.372180023466624</c:v>
                </c:pt>
                <c:pt idx="264" formatCode="0.000">
                  <c:v>11.263497221255145</c:v>
                </c:pt>
                <c:pt idx="265" formatCode="0.000">
                  <c:v>11.561989267376187</c:v>
                </c:pt>
                <c:pt idx="266" formatCode="0.000">
                  <c:v>12.023336699203444</c:v>
                </c:pt>
                <c:pt idx="267" formatCode="0.000">
                  <c:v>12.445138745405059</c:v>
                </c:pt>
                <c:pt idx="268" formatCode="0.000">
                  <c:v>12.689716977469525</c:v>
                </c:pt>
                <c:pt idx="269" formatCode="0.000">
                  <c:v>14.469033147298752</c:v>
                </c:pt>
                <c:pt idx="270" formatCode="0.000">
                  <c:v>16.591906766366883</c:v>
                </c:pt>
                <c:pt idx="271" formatCode="0.000">
                  <c:v>17.668917919976366</c:v>
                </c:pt>
                <c:pt idx="272" formatCode="0.000">
                  <c:v>21.400259720122516</c:v>
                </c:pt>
                <c:pt idx="273" formatCode="0.000">
                  <c:v>21.260210341805461</c:v>
                </c:pt>
                <c:pt idx="274" formatCode="0.000">
                  <c:v>22.195845293645522</c:v>
                </c:pt>
                <c:pt idx="275" formatCode="0.000">
                  <c:v>23.173095981368633</c:v>
                </c:pt>
                <c:pt idx="276" formatCode="0.000">
                  <c:v>22.777491070579785</c:v>
                </c:pt>
                <c:pt idx="277" formatCode="0.000">
                  <c:v>22.709203465661052</c:v>
                </c:pt>
                <c:pt idx="278" formatCode="0.000">
                  <c:v>23.409876658726894</c:v>
                </c:pt>
                <c:pt idx="279" formatCode="0.000">
                  <c:v>24.206934160927968</c:v>
                </c:pt>
                <c:pt idx="280" formatCode="0.000">
                  <c:v>25.240728612361835</c:v>
                </c:pt>
                <c:pt idx="281" formatCode="0.000">
                  <c:v>25.516087577998295</c:v>
                </c:pt>
                <c:pt idx="282" formatCode="0.000">
                  <c:v>25.468478319813894</c:v>
                </c:pt>
                <c:pt idx="283" formatCode="0.000">
                  <c:v>23.674722087965218</c:v>
                </c:pt>
                <c:pt idx="284" formatCode="0.000">
                  <c:v>23.216187254428185</c:v>
                </c:pt>
                <c:pt idx="285" formatCode="0.000">
                  <c:v>22.583962537988349</c:v>
                </c:pt>
                <c:pt idx="286" formatCode="0.000">
                  <c:v>20.362256793138869</c:v>
                </c:pt>
                <c:pt idx="287" formatCode="0.000">
                  <c:v>20.747525231736375</c:v>
                </c:pt>
                <c:pt idx="288" formatCode="0.000">
                  <c:v>19.462935333692503</c:v>
                </c:pt>
                <c:pt idx="289" formatCode="0.000">
                  <c:v>18.125392333915986</c:v>
                </c:pt>
                <c:pt idx="290" formatCode="0.000">
                  <c:v>17.572529011604633</c:v>
                </c:pt>
                <c:pt idx="291" formatCode="0.000">
                  <c:v>17.046477070045782</c:v>
                </c:pt>
                <c:pt idx="292" formatCode="0.000">
                  <c:v>16.506902442687672</c:v>
                </c:pt>
                <c:pt idx="293" formatCode="0.000">
                  <c:v>15.268592309694858</c:v>
                </c:pt>
                <c:pt idx="294" formatCode="0.000">
                  <c:v>14.558660654855109</c:v>
                </c:pt>
                <c:pt idx="295" formatCode="0.000">
                  <c:v>14.126949567183557</c:v>
                </c:pt>
                <c:pt idx="296" formatCode="0.000">
                  <c:v>14.18305428031322</c:v>
                </c:pt>
                <c:pt idx="297" formatCode="0.000">
                  <c:v>13.991788632210456</c:v>
                </c:pt>
                <c:pt idx="298" formatCode="0.000">
                  <c:v>12.51235071291298</c:v>
                </c:pt>
                <c:pt idx="299" formatCode="0.000">
                  <c:v>12.303755660293874</c:v>
                </c:pt>
                <c:pt idx="300" formatCode="0.000">
                  <c:v>11.1566457960402</c:v>
                </c:pt>
                <c:pt idx="301" formatCode="0.000">
                  <c:v>9.8930601654507324</c:v>
                </c:pt>
                <c:pt idx="302" formatCode="0.000">
                  <c:v>9.9412799152970077</c:v>
                </c:pt>
                <c:pt idx="303" formatCode="0.000">
                  <c:v>10.478672366980547</c:v>
                </c:pt>
                <c:pt idx="304" formatCode="0.000">
                  <c:v>10.587029330492367</c:v>
                </c:pt>
                <c:pt idx="305" formatCode="0.000">
                  <c:v>10.564987475647074</c:v>
                </c:pt>
                <c:pt idx="306" formatCode="0.000">
                  <c:v>10.557124667438211</c:v>
                </c:pt>
                <c:pt idx="307" formatCode="0.000">
                  <c:v>10.559917083024692</c:v>
                </c:pt>
                <c:pt idx="308" formatCode="0.000">
                  <c:v>10.394932293021697</c:v>
                </c:pt>
                <c:pt idx="309" formatCode="0.000">
                  <c:v>10.515742033347633</c:v>
                </c:pt>
                <c:pt idx="310" formatCode="0.000">
                  <c:v>10.543854538376284</c:v>
                </c:pt>
                <c:pt idx="311" formatCode="0.000">
                  <c:v>10.805636044160089</c:v>
                </c:pt>
                <c:pt idx="312" formatCode="0.000">
                  <c:v>11.178717075085883</c:v>
                </c:pt>
                <c:pt idx="313" formatCode="0.000">
                  <c:v>11.075989135253712</c:v>
                </c:pt>
                <c:pt idx="314" formatCode="0.000">
                  <c:v>11.978428931386739</c:v>
                </c:pt>
                <c:pt idx="315" formatCode="0.000">
                  <c:v>12.134431154602503</c:v>
                </c:pt>
                <c:pt idx="316" formatCode="0.000">
                  <c:v>12.535793916228748</c:v>
                </c:pt>
                <c:pt idx="317" formatCode="0.000">
                  <c:v>12.407535559649572</c:v>
                </c:pt>
                <c:pt idx="318" formatCode="0.000">
                  <c:v>12.918478699099648</c:v>
                </c:pt>
                <c:pt idx="319" formatCode="0.000">
                  <c:v>12.889367955422005</c:v>
                </c:pt>
                <c:pt idx="320" formatCode="0.000">
                  <c:v>13.544261961316671</c:v>
                </c:pt>
                <c:pt idx="321" formatCode="0.000">
                  <c:v>14.126971975393122</c:v>
                </c:pt>
                <c:pt idx="322" formatCode="0.000">
                  <c:v>14.3262534051165</c:v>
                </c:pt>
                <c:pt idx="323" formatCode="0.000">
                  <c:v>14.284954907732313</c:v>
                </c:pt>
                <c:pt idx="324" formatCode="0.000">
                  <c:v>14.557043667072406</c:v>
                </c:pt>
                <c:pt idx="325" formatCode="0.000">
                  <c:v>14.97456388964361</c:v>
                </c:pt>
                <c:pt idx="326" formatCode="0.000">
                  <c:v>15.276163676867256</c:v>
                </c:pt>
                <c:pt idx="327" formatCode="0.000">
                  <c:v>15.250023310023384</c:v>
                </c:pt>
                <c:pt idx="328" formatCode="0.000">
                  <c:v>15.080918038373261</c:v>
                </c:pt>
                <c:pt idx="329" formatCode="0.000">
                  <c:v>15.08294143890971</c:v>
                </c:pt>
                <c:pt idx="330" formatCode="0.000">
                  <c:v>15.267080452492721</c:v>
                </c:pt>
                <c:pt idx="331" formatCode="0.000">
                  <c:v>15.267169929438923</c:v>
                </c:pt>
                <c:pt idx="332" formatCode="0.000">
                  <c:v>14.932827058064298</c:v>
                </c:pt>
                <c:pt idx="333" formatCode="0.000">
                  <c:v>15.084179350007176</c:v>
                </c:pt>
                <c:pt idx="334" formatCode="0.000">
                  <c:v>14.370016001714642</c:v>
                </c:pt>
                <c:pt idx="335" formatCode="0.000">
                  <c:v>13.585408380782269</c:v>
                </c:pt>
                <c:pt idx="336" formatCode="0.000">
                  <c:v>13.072868169990775</c:v>
                </c:pt>
                <c:pt idx="337" formatCode="0.000">
                  <c:v>13.160108820103559</c:v>
                </c:pt>
                <c:pt idx="338" formatCode="0.000">
                  <c:v>12.455495697416339</c:v>
                </c:pt>
                <c:pt idx="339" formatCode="0.000">
                  <c:v>12.28507036643655</c:v>
                </c:pt>
                <c:pt idx="340" formatCode="0.000">
                  <c:v>11.652070424261156</c:v>
                </c:pt>
                <c:pt idx="341" formatCode="0.000">
                  <c:v>11.718841354204994</c:v>
                </c:pt>
                <c:pt idx="342" formatCode="0.000">
                  <c:v>11.720668323340266</c:v>
                </c:pt>
                <c:pt idx="343" formatCode="0.000">
                  <c:v>11.751898975622796</c:v>
                </c:pt>
                <c:pt idx="344" formatCode="0.000">
                  <c:v>11.36325131275734</c:v>
                </c:pt>
                <c:pt idx="345" formatCode="0.000">
                  <c:v>11.595339505132959</c:v>
                </c:pt>
                <c:pt idx="346" formatCode="0.000">
                  <c:v>12.214439828464229</c:v>
                </c:pt>
                <c:pt idx="347" formatCode="0.000">
                  <c:v>12.583940483440553</c:v>
                </c:pt>
                <c:pt idx="348" formatCode="0.000">
                  <c:v>12.85057333133045</c:v>
                </c:pt>
                <c:pt idx="349" formatCode="0.000">
                  <c:v>13.51011876803331</c:v>
                </c:pt>
                <c:pt idx="350" formatCode="0.000">
                  <c:v>13.727515474046417</c:v>
                </c:pt>
                <c:pt idx="351" formatCode="0.000">
                  <c:v>13.258206855714285</c:v>
                </c:pt>
                <c:pt idx="352" formatCode="0.000">
                  <c:v>13.901845637583914</c:v>
                </c:pt>
                <c:pt idx="353" formatCode="0.000">
                  <c:v>13.818116356117249</c:v>
                </c:pt>
                <c:pt idx="354" formatCode="0.000">
                  <c:v>13.937299352877174</c:v>
                </c:pt>
                <c:pt idx="355" formatCode="0.000">
                  <c:v>13.488994661584716</c:v>
                </c:pt>
                <c:pt idx="356" formatCode="0.000">
                  <c:v>13.373092484421155</c:v>
                </c:pt>
                <c:pt idx="357" formatCode="0.000">
                  <c:v>13.062144408813481</c:v>
                </c:pt>
                <c:pt idx="358" formatCode="0.000">
                  <c:v>13.170033581646948</c:v>
                </c:pt>
                <c:pt idx="359" formatCode="0.000">
                  <c:v>12.658172097244705</c:v>
                </c:pt>
                <c:pt idx="360" formatCode="0.000">
                  <c:v>12.516945883657321</c:v>
                </c:pt>
                <c:pt idx="361" formatCode="0.000">
                  <c:v>12.11705374469015</c:v>
                </c:pt>
                <c:pt idx="362" formatCode="0.000">
                  <c:v>11.935961489607006</c:v>
                </c:pt>
                <c:pt idx="363" formatCode="0.000">
                  <c:v>11.85301474972132</c:v>
                </c:pt>
                <c:pt idx="364" formatCode="0.000">
                  <c:v>11.271568740917891</c:v>
                </c:pt>
                <c:pt idx="365" formatCode="0.000">
                  <c:v>11.141224745858169</c:v>
                </c:pt>
                <c:pt idx="366" formatCode="0.000">
                  <c:v>10.738361537111212</c:v>
                </c:pt>
                <c:pt idx="367" formatCode="0.000">
                  <c:v>11.245178986293231</c:v>
                </c:pt>
                <c:pt idx="368" formatCode="0.000">
                  <c:v>10.794464406337081</c:v>
                </c:pt>
                <c:pt idx="369" formatCode="0.000">
                  <c:v>11.157098726516182</c:v>
                </c:pt>
                <c:pt idx="370" formatCode="0.000">
                  <c:v>10.479019177212034</c:v>
                </c:pt>
                <c:pt idx="371" formatCode="0.000">
                  <c:v>10.85476398265649</c:v>
                </c:pt>
                <c:pt idx="372" formatCode="0.000">
                  <c:v>11.227363473250604</c:v>
                </c:pt>
                <c:pt idx="373" formatCode="0.000">
                  <c:v>10.781375776275139</c:v>
                </c:pt>
                <c:pt idx="374" formatCode="0.000">
                  <c:v>10.314773682221018</c:v>
                </c:pt>
                <c:pt idx="375" formatCode="0.000">
                  <c:v>10.408267732529964</c:v>
                </c:pt>
                <c:pt idx="376" formatCode="0.000">
                  <c:v>9.9007032278905509</c:v>
                </c:pt>
                <c:pt idx="377" formatCode="0.000">
                  <c:v>9.537617593919359</c:v>
                </c:pt>
                <c:pt idx="378" formatCode="0.000">
                  <c:v>9.9013665251576235</c:v>
                </c:pt>
                <c:pt idx="379" formatCode="0.000">
                  <c:v>10.302959069496291</c:v>
                </c:pt>
                <c:pt idx="380" formatCode="0.000">
                  <c:v>10.572490627263436</c:v>
                </c:pt>
                <c:pt idx="381" formatCode="0.000">
                  <c:v>10.058230543249886</c:v>
                </c:pt>
                <c:pt idx="382" formatCode="0.000">
                  <c:v>10.321333851733751</c:v>
                </c:pt>
                <c:pt idx="383" formatCode="0.000">
                  <c:v>9.8215789366541379</c:v>
                </c:pt>
                <c:pt idx="384" formatCode="0.000">
                  <c:v>9.8535385122499193</c:v>
                </c:pt>
                <c:pt idx="385" formatCode="0.000">
                  <c:v>9.5631260794473363</c:v>
                </c:pt>
                <c:pt idx="386" formatCode="0.000">
                  <c:v>9.6832502391979709</c:v>
                </c:pt>
                <c:pt idx="387" formatCode="0.000">
                  <c:v>9.5452309939740747</c:v>
                </c:pt>
                <c:pt idx="388" formatCode="0.000">
                  <c:v>9.5465494176346688</c:v>
                </c:pt>
                <c:pt idx="389" formatCode="0.000">
                  <c:v>9.5343759526858367</c:v>
                </c:pt>
                <c:pt idx="390" formatCode="0.000">
                  <c:v>10.237973231824133</c:v>
                </c:pt>
                <c:pt idx="391" formatCode="0.000">
                  <c:v>11.064524302722052</c:v>
                </c:pt>
                <c:pt idx="392" formatCode="0.000">
                  <c:v>11.309650193013704</c:v>
                </c:pt>
                <c:pt idx="393" formatCode="0.000">
                  <c:v>11.792324007089126</c:v>
                </c:pt>
                <c:pt idx="394" formatCode="0.000">
                  <c:v>12.217697914082969</c:v>
                </c:pt>
                <c:pt idx="395" formatCode="0.000">
                  <c:v>12.571168831168825</c:v>
                </c:pt>
                <c:pt idx="396" formatCode="0.000">
                  <c:v>13.004233570886448</c:v>
                </c:pt>
                <c:pt idx="397" formatCode="0.000">
                  <c:v>14.407503921233696</c:v>
                </c:pt>
                <c:pt idx="398" formatCode="0.000">
                  <c:v>15.20804572921277</c:v>
                </c:pt>
                <c:pt idx="399" formatCode="0.000">
                  <c:v>15.706205094709343</c:v>
                </c:pt>
                <c:pt idx="400" formatCode="0.000">
                  <c:v>15.824006468063942</c:v>
                </c:pt>
                <c:pt idx="401" formatCode="0.000">
                  <c:v>16.723827671487719</c:v>
                </c:pt>
                <c:pt idx="402" formatCode="0.000">
                  <c:v>17.322678687078017</c:v>
                </c:pt>
                <c:pt idx="403" formatCode="0.000">
                  <c:v>20.217957620334445</c:v>
                </c:pt>
                <c:pt idx="404" formatCode="0.000">
                  <c:v>21.381627813324968</c:v>
                </c:pt>
                <c:pt idx="405" formatCode="0.000">
                  <c:v>22.157422708739464</c:v>
                </c:pt>
                <c:pt idx="406" formatCode="0.000">
                  <c:v>22.281447212610814</c:v>
                </c:pt>
                <c:pt idx="407" formatCode="0.000">
                  <c:v>22.419050629237102</c:v>
                </c:pt>
                <c:pt idx="408" formatCode="0.000">
                  <c:v>23.132681636340166</c:v>
                </c:pt>
                <c:pt idx="409" formatCode="0.000">
                  <c:v>24.347484872642692</c:v>
                </c:pt>
                <c:pt idx="410" formatCode="0.000">
                  <c:v>24.467424549567802</c:v>
                </c:pt>
                <c:pt idx="411" formatCode="0.000">
                  <c:v>26.20382254464284</c:v>
                </c:pt>
                <c:pt idx="412" formatCode="0.000">
                  <c:v>28.743305263727919</c:v>
                </c:pt>
                <c:pt idx="413" formatCode="0.000">
                  <c:v>30.170473585632376</c:v>
                </c:pt>
                <c:pt idx="414" formatCode="0.000">
                  <c:v>29.615177578882879</c:v>
                </c:pt>
                <c:pt idx="415" formatCode="0.000">
                  <c:v>30.136672590620243</c:v>
                </c:pt>
                <c:pt idx="416" formatCode="0.000">
                  <c:v>32.350917455264231</c:v>
                </c:pt>
                <c:pt idx="417" formatCode="0.000">
                  <c:v>30.734536020097497</c:v>
                </c:pt>
                <c:pt idx="418" formatCode="0.000">
                  <c:v>29.348932062742325</c:v>
                </c:pt>
                <c:pt idx="419" formatCode="0.000">
                  <c:v>28.154830579232737</c:v>
                </c:pt>
                <c:pt idx="420" formatCode="0.000">
                  <c:v>28.986355739676647</c:v>
                </c:pt>
                <c:pt idx="421" formatCode="0.000">
                  <c:v>30.522512748932449</c:v>
                </c:pt>
                <c:pt idx="422" formatCode="0.000">
                  <c:v>30.235340152399299</c:v>
                </c:pt>
                <c:pt idx="423" formatCode="0.000">
                  <c:v>30.009343363329638</c:v>
                </c:pt>
                <c:pt idx="424" formatCode="0.000">
                  <c:v>29.509935618583683</c:v>
                </c:pt>
                <c:pt idx="425" formatCode="0.000">
                  <c:v>28.377233023386932</c:v>
                </c:pt>
                <c:pt idx="426" formatCode="0.000">
                  <c:v>26.455870185832094</c:v>
                </c:pt>
                <c:pt idx="427" formatCode="0.000">
                  <c:v>27.013149837352668</c:v>
                </c:pt>
                <c:pt idx="428" formatCode="0.000">
                  <c:v>26.419406603684362</c:v>
                </c:pt>
                <c:pt idx="429" formatCode="0.000">
                  <c:v>27.861066468205543</c:v>
                </c:pt>
                <c:pt idx="430" formatCode="0.000">
                  <c:v>25.213506100418698</c:v>
                </c:pt>
                <c:pt idx="431" formatCode="0.000">
                  <c:v>24.712930682282483</c:v>
                </c:pt>
                <c:pt idx="432" formatCode="0.000">
                  <c:v>24.040265865773694</c:v>
                </c:pt>
                <c:pt idx="433" formatCode="0.000">
                  <c:v>24.227436401252838</c:v>
                </c:pt>
                <c:pt idx="434" formatCode="0.000">
                  <c:v>22.33066528555959</c:v>
                </c:pt>
                <c:pt idx="435" formatCode="0.000">
                  <c:v>21.142425916692503</c:v>
                </c:pt>
                <c:pt idx="436" formatCode="0.000">
                  <c:v>20.899738167333052</c:v>
                </c:pt>
                <c:pt idx="437" formatCode="0.000">
                  <c:v>21.490351842665326</c:v>
                </c:pt>
                <c:pt idx="438" formatCode="0.000">
                  <c:v>20.788630421666536</c:v>
                </c:pt>
                <c:pt idx="439" formatCode="0.000">
                  <c:v>20.276780958396657</c:v>
                </c:pt>
                <c:pt idx="440" formatCode="0.000">
                  <c:v>19.510365501808511</c:v>
                </c:pt>
                <c:pt idx="441" formatCode="0.000">
                  <c:v>17.814545212589003</c:v>
                </c:pt>
                <c:pt idx="442" formatCode="0.000">
                  <c:v>17.764662493520984</c:v>
                </c:pt>
                <c:pt idx="443" formatCode="0.000">
                  <c:v>15.927022191342346</c:v>
                </c:pt>
                <c:pt idx="444" formatCode="0.000">
                  <c:v>16.341249622438543</c:v>
                </c:pt>
                <c:pt idx="445" formatCode="0.000">
                  <c:v>15.809399054473824</c:v>
                </c:pt>
                <c:pt idx="446" formatCode="0.000">
                  <c:v>16.126059052483779</c:v>
                </c:pt>
                <c:pt idx="447" formatCode="0.000">
                  <c:v>15.546928456942068</c:v>
                </c:pt>
                <c:pt idx="448" formatCode="0.000">
                  <c:v>16.116544716820087</c:v>
                </c:pt>
                <c:pt idx="449" formatCode="0.000">
                  <c:v>16.117663977826886</c:v>
                </c:pt>
                <c:pt idx="450" formatCode="0.000">
                  <c:v>15.385761791157226</c:v>
                </c:pt>
                <c:pt idx="451" formatCode="0.000">
                  <c:v>14.357523953457202</c:v>
                </c:pt>
                <c:pt idx="452" formatCode="0.000">
                  <c:v>14.36981953840859</c:v>
                </c:pt>
                <c:pt idx="453" formatCode="0.000">
                  <c:v>15.687262835535188</c:v>
                </c:pt>
                <c:pt idx="454" formatCode="0.000">
                  <c:v>16.234553473061723</c:v>
                </c:pt>
                <c:pt idx="455" formatCode="0.000">
                  <c:v>17.770626689571166</c:v>
                </c:pt>
                <c:pt idx="456" formatCode="0.000">
                  <c:v>19.549920673242767</c:v>
                </c:pt>
                <c:pt idx="457" formatCode="0.000">
                  <c:v>20.167146896458878</c:v>
                </c:pt>
                <c:pt idx="458" formatCode="0.000">
                  <c:v>19.459511667694084</c:v>
                </c:pt>
                <c:pt idx="459" formatCode="0.000">
                  <c:v>18.621845862417935</c:v>
                </c:pt>
                <c:pt idx="460" formatCode="0.000">
                  <c:v>18.478635223175875</c:v>
                </c:pt>
                <c:pt idx="461" formatCode="0.000">
                  <c:v>18.874542967619778</c:v>
                </c:pt>
                <c:pt idx="462" formatCode="0.000">
                  <c:v>17.813337261053757</c:v>
                </c:pt>
                <c:pt idx="463" formatCode="0.000">
                  <c:v>17.949612580807894</c:v>
                </c:pt>
                <c:pt idx="464" formatCode="0.000">
                  <c:v>19.039754953076159</c:v>
                </c:pt>
                <c:pt idx="465" formatCode="0.000">
                  <c:v>20.091760905114043</c:v>
                </c:pt>
                <c:pt idx="466" formatCode="0.000">
                  <c:v>21.33231628091869</c:v>
                </c:pt>
                <c:pt idx="467" formatCode="0.000">
                  <c:v>19.754037324586388</c:v>
                </c:pt>
                <c:pt idx="468" formatCode="0.000">
                  <c:v>20.055924692907965</c:v>
                </c:pt>
                <c:pt idx="469" formatCode="0.000">
                  <c:v>18.405572210636098</c:v>
                </c:pt>
                <c:pt idx="470" formatCode="0.000">
                  <c:v>17.241633292806778</c:v>
                </c:pt>
                <c:pt idx="471" formatCode="0.000">
                  <c:v>17.102912575599792</c:v>
                </c:pt>
                <c:pt idx="472" formatCode="0.000">
                  <c:v>17.65857723703202</c:v>
                </c:pt>
                <c:pt idx="473" formatCode="0.000">
                  <c:v>18.296207816875992</c:v>
                </c:pt>
                <c:pt idx="474" formatCode="0.000">
                  <c:v>18.22431504597051</c:v>
                </c:pt>
                <c:pt idx="475" formatCode="0.000">
                  <c:v>18.440401165099967</c:v>
                </c:pt>
                <c:pt idx="476" formatCode="0.000">
                  <c:v>18.916302286480196</c:v>
                </c:pt>
                <c:pt idx="477" formatCode="0.000">
                  <c:v>18.648276858798326</c:v>
                </c:pt>
                <c:pt idx="478" formatCode="0.000">
                  <c:v>17.568205271707679</c:v>
                </c:pt>
                <c:pt idx="479" formatCode="0.000">
                  <c:v>17.448383651085035</c:v>
                </c:pt>
                <c:pt idx="480" formatCode="0.000">
                  <c:v>16.939316635387495</c:v>
                </c:pt>
                <c:pt idx="481" formatCode="0.000">
                  <c:v>16.458632858449874</c:v>
                </c:pt>
                <c:pt idx="482" formatCode="0.000">
                  <c:v>15.877365270399133</c:v>
                </c:pt>
                <c:pt idx="483" formatCode="0.000">
                  <c:v>15.911659280500523</c:v>
                </c:pt>
                <c:pt idx="484" formatCode="0.000">
                  <c:v>15.735812213641703</c:v>
                </c:pt>
                <c:pt idx="485" formatCode="0.000">
                  <c:v>14.622857142857173</c:v>
                </c:pt>
                <c:pt idx="486" formatCode="0.000">
                  <c:v>14.44254994640251</c:v>
                </c:pt>
                <c:pt idx="487" formatCode="0.000">
                  <c:v>14.128703756711012</c:v>
                </c:pt>
                <c:pt idx="488" formatCode="0.000">
                  <c:v>14.796679932345722</c:v>
                </c:pt>
                <c:pt idx="489" formatCode="0.000">
                  <c:v>15.577732358601942</c:v>
                </c:pt>
                <c:pt idx="490" formatCode="0.000">
                  <c:v>15.431850211395245</c:v>
                </c:pt>
                <c:pt idx="491" formatCode="0.000">
                  <c:v>15.776269626349029</c:v>
                </c:pt>
                <c:pt idx="492" formatCode="0.000">
                  <c:v>16.655157228459583</c:v>
                </c:pt>
                <c:pt idx="493" formatCode="0.000">
                  <c:v>17.16780785911423</c:v>
                </c:pt>
                <c:pt idx="494" formatCode="0.000">
                  <c:v>16.697975304754056</c:v>
                </c:pt>
                <c:pt idx="495" formatCode="0.000">
                  <c:v>16.65110492908082</c:v>
                </c:pt>
                <c:pt idx="496" formatCode="0.000">
                  <c:v>17.003564715879225</c:v>
                </c:pt>
                <c:pt idx="497" formatCode="0.000">
                  <c:v>16.800465701869594</c:v>
                </c:pt>
                <c:pt idx="498" formatCode="0.000">
                  <c:v>17.388895748073843</c:v>
                </c:pt>
                <c:pt idx="499" formatCode="0.000">
                  <c:v>17.571474358974349</c:v>
                </c:pt>
                <c:pt idx="500" formatCode="0.000">
                  <c:v>17.145893871567317</c:v>
                </c:pt>
                <c:pt idx="501" formatCode="0.000">
                  <c:v>17.468684571570286</c:v>
                </c:pt>
                <c:pt idx="502" formatCode="0.000">
                  <c:v>16.532276836965195</c:v>
                </c:pt>
                <c:pt idx="503" formatCode="0.000">
                  <c:v>16.500812656045127</c:v>
                </c:pt>
                <c:pt idx="504" formatCode="0.000">
                  <c:v>16.982038951067334</c:v>
                </c:pt>
                <c:pt idx="505" formatCode="0.000">
                  <c:v>17.690745210120323</c:v>
                </c:pt>
                <c:pt idx="506" formatCode="0.000">
                  <c:v>17.202826253739694</c:v>
                </c:pt>
                <c:pt idx="507" formatCode="0.000">
                  <c:v>16.157570168100442</c:v>
                </c:pt>
                <c:pt idx="508" formatCode="0.000">
                  <c:v>15.396398781940931</c:v>
                </c:pt>
                <c:pt idx="509" formatCode="0.000">
                  <c:v>15.688664517380575</c:v>
                </c:pt>
                <c:pt idx="510" formatCode="0.000">
                  <c:v>15.924005399825306</c:v>
                </c:pt>
                <c:pt idx="511" formatCode="0.000">
                  <c:v>16.925503459484727</c:v>
                </c:pt>
                <c:pt idx="512" formatCode="0.000">
                  <c:v>16.120941334280207</c:v>
                </c:pt>
                <c:pt idx="513" formatCode="0.000">
                  <c:v>16.525118668552626</c:v>
                </c:pt>
                <c:pt idx="514" formatCode="0.000">
                  <c:v>17.691763802087124</c:v>
                </c:pt>
                <c:pt idx="515" formatCode="0.000">
                  <c:v>16.994855749690004</c:v>
                </c:pt>
                <c:pt idx="516" formatCode="0.000">
                  <c:v>16.74778900394967</c:v>
                </c:pt>
                <c:pt idx="517" formatCode="0.000">
                  <c:v>15.745915578401878</c:v>
                </c:pt>
                <c:pt idx="518" formatCode="0.000">
                  <c:v>15.6585368685442</c:v>
                </c:pt>
                <c:pt idx="519" formatCode="0.000">
                  <c:v>15.36623162020172</c:v>
                </c:pt>
                <c:pt idx="520" formatCode="0.000">
                  <c:v>16.696234090851132</c:v>
                </c:pt>
                <c:pt idx="521" formatCode="0.000">
                  <c:v>16.167879748724562</c:v>
                </c:pt>
                <c:pt idx="522" formatCode="0.000">
                  <c:v>17.045083406496943</c:v>
                </c:pt>
                <c:pt idx="523" formatCode="0.000">
                  <c:v>17.089614368595715</c:v>
                </c:pt>
                <c:pt idx="524" formatCode="0.000">
                  <c:v>16.499692904957964</c:v>
                </c:pt>
                <c:pt idx="525" formatCode="0.000">
                  <c:v>15.084858875162292</c:v>
                </c:pt>
                <c:pt idx="526" formatCode="0.000">
                  <c:v>15.702413826951965</c:v>
                </c:pt>
                <c:pt idx="527" formatCode="0.000">
                  <c:v>15.908276654911909</c:v>
                </c:pt>
                <c:pt idx="528" formatCode="0.000">
                  <c:v>15.644232943837144</c:v>
                </c:pt>
                <c:pt idx="529" formatCode="0.000">
                  <c:v>16.261476663523357</c:v>
                </c:pt>
                <c:pt idx="530" formatCode="0.000">
                  <c:v>16.927037652777592</c:v>
                </c:pt>
                <c:pt idx="531" formatCode="0.000">
                  <c:v>17.34333255930483</c:v>
                </c:pt>
                <c:pt idx="532" formatCode="0.000">
                  <c:v>17.250586339389322</c:v>
                </c:pt>
                <c:pt idx="533" formatCode="0.000">
                  <c:v>16.583041531846987</c:v>
                </c:pt>
                <c:pt idx="534" formatCode="0.000">
                  <c:v>15.057260164739608</c:v>
                </c:pt>
                <c:pt idx="535" formatCode="0.000">
                  <c:v>15.552684733158634</c:v>
                </c:pt>
                <c:pt idx="536" formatCode="0.000">
                  <c:v>15.172234432234424</c:v>
                </c:pt>
                <c:pt idx="537" formatCode="0.000">
                  <c:v>15.443676150391264</c:v>
                </c:pt>
                <c:pt idx="538" formatCode="0.000">
                  <c:v>15.620922648916901</c:v>
                </c:pt>
                <c:pt idx="539" formatCode="0.000">
                  <c:v>16.094435641150639</c:v>
                </c:pt>
                <c:pt idx="540" formatCode="0.000">
                  <c:v>15.547667796788915</c:v>
                </c:pt>
                <c:pt idx="541" formatCode="0.000">
                  <c:v>15.250162546770529</c:v>
                </c:pt>
                <c:pt idx="542" formatCode="0.000">
                  <c:v>14.267756247277122</c:v>
                </c:pt>
                <c:pt idx="543" formatCode="0.000">
                  <c:v>13.889536526025795</c:v>
                </c:pt>
                <c:pt idx="544" formatCode="0.000">
                  <c:v>13.576753038680684</c:v>
                </c:pt>
                <c:pt idx="545" formatCode="0.000">
                  <c:v>13.856489310984333</c:v>
                </c:pt>
                <c:pt idx="546" formatCode="0.000">
                  <c:v>13.493936541098687</c:v>
                </c:pt>
                <c:pt idx="547" formatCode="0.000">
                  <c:v>14.376441370614947</c:v>
                </c:pt>
                <c:pt idx="548" formatCode="0.000">
                  <c:v>14.66832934432979</c:v>
                </c:pt>
                <c:pt idx="549" formatCode="0.000">
                  <c:v>15.155162086499965</c:v>
                </c:pt>
                <c:pt idx="550" formatCode="0.000">
                  <c:v>15.312022750650478</c:v>
                </c:pt>
                <c:pt idx="551" formatCode="0.000">
                  <c:v>14.863982338431567</c:v>
                </c:pt>
                <c:pt idx="552" formatCode="0.000">
                  <c:v>14.630659200194813</c:v>
                </c:pt>
                <c:pt idx="553" formatCode="0.000">
                  <c:v>15.032436653663463</c:v>
                </c:pt>
                <c:pt idx="554" formatCode="0.000">
                  <c:v>15.799932758726102</c:v>
                </c:pt>
                <c:pt idx="555" formatCode="0.000">
                  <c:v>16.380519627202933</c:v>
                </c:pt>
                <c:pt idx="556" formatCode="0.000">
                  <c:v>17.215826841348669</c:v>
                </c:pt>
                <c:pt idx="557" formatCode="0.000">
                  <c:v>17.042047589624605</c:v>
                </c:pt>
                <c:pt idx="558" formatCode="0.000">
                  <c:v>17.754786052094861</c:v>
                </c:pt>
                <c:pt idx="559" formatCode="0.000">
                  <c:v>18.270376144477545</c:v>
                </c:pt>
                <c:pt idx="560" formatCode="0.000">
                  <c:v>18.5794420822712</c:v>
                </c:pt>
                <c:pt idx="561" formatCode="0.000">
                  <c:v>18.541784624340838</c:v>
                </c:pt>
                <c:pt idx="562" formatCode="0.000">
                  <c:v>18.509063588483517</c:v>
                </c:pt>
                <c:pt idx="563" formatCode="0.000">
                  <c:v>20.398687064495441</c:v>
                </c:pt>
                <c:pt idx="564" formatCode="0.000">
                  <c:v>20.708413967185521</c:v>
                </c:pt>
                <c:pt idx="565" formatCode="0.000">
                  <c:v>21.175679655007091</c:v>
                </c:pt>
                <c:pt idx="566" formatCode="0.000">
                  <c:v>23.898078494520284</c:v>
                </c:pt>
                <c:pt idx="567" formatCode="0.000">
                  <c:v>24.807645372451454</c:v>
                </c:pt>
                <c:pt idx="568" formatCode="0.000">
                  <c:v>24.314191993234747</c:v>
                </c:pt>
                <c:pt idx="569" formatCode="0.000">
                  <c:v>23.849067647796652</c:v>
                </c:pt>
                <c:pt idx="570" formatCode="0.000">
                  <c:v>23.732007542836065</c:v>
                </c:pt>
                <c:pt idx="571" formatCode="0.000">
                  <c:v>23.973409186683547</c:v>
                </c:pt>
                <c:pt idx="572" formatCode="0.000">
                  <c:v>24.084082278857743</c:v>
                </c:pt>
                <c:pt idx="573" formatCode="0.000">
                  <c:v>24.228669046093803</c:v>
                </c:pt>
                <c:pt idx="574" formatCode="0.000">
                  <c:v>23.368825460679325</c:v>
                </c:pt>
                <c:pt idx="575" formatCode="0.000">
                  <c:v>23.743448511437773</c:v>
                </c:pt>
                <c:pt idx="576" formatCode="0.000">
                  <c:v>23.643403069212404</c:v>
                </c:pt>
                <c:pt idx="577" formatCode="0.000">
                  <c:v>20.602232985277421</c:v>
                </c:pt>
                <c:pt idx="578" formatCode="0.000">
                  <c:v>19.674076946018506</c:v>
                </c:pt>
                <c:pt idx="579" formatCode="0.000">
                  <c:v>19.492453149085037</c:v>
                </c:pt>
                <c:pt idx="580" formatCode="0.000">
                  <c:v>16.84140559596479</c:v>
                </c:pt>
                <c:pt idx="581" formatCode="0.000">
                  <c:v>15.986319385212672</c:v>
                </c:pt>
                <c:pt idx="582" formatCode="0.000">
                  <c:v>16.318909231268265</c:v>
                </c:pt>
                <c:pt idx="583" formatCode="0.000">
                  <c:v>16.370566618237753</c:v>
                </c:pt>
                <c:pt idx="584" formatCode="0.000">
                  <c:v>17.0165021999488</c:v>
                </c:pt>
                <c:pt idx="585" formatCode="0.000">
                  <c:v>17.91131717468479</c:v>
                </c:pt>
                <c:pt idx="586" formatCode="0.000">
                  <c:v>16.816099506053522</c:v>
                </c:pt>
                <c:pt idx="587" formatCode="0.000">
                  <c:v>16.065771622454374</c:v>
                </c:pt>
                <c:pt idx="588" formatCode="0.000">
                  <c:v>16.946802325759116</c:v>
                </c:pt>
                <c:pt idx="589" formatCode="0.000">
                  <c:v>16.197413869453552</c:v>
                </c:pt>
                <c:pt idx="590" formatCode="0.000">
                  <c:v>15.671284532505002</c:v>
                </c:pt>
                <c:pt idx="591" formatCode="0.000">
                  <c:v>15.360373059928824</c:v>
                </c:pt>
                <c:pt idx="592" formatCode="0.000">
                  <c:v>15.189262686959973</c:v>
                </c:pt>
                <c:pt idx="593" formatCode="0.000">
                  <c:v>15.232557860597227</c:v>
                </c:pt>
                <c:pt idx="594" formatCode="0.000">
                  <c:v>14.608986387159238</c:v>
                </c:pt>
                <c:pt idx="595" formatCode="0.000">
                  <c:v>14.08934946230454</c:v>
                </c:pt>
                <c:pt idx="596" formatCode="0.000">
                  <c:v>14.363908470520585</c:v>
                </c:pt>
                <c:pt idx="597" formatCode="0.000">
                  <c:v>16.3978939012712</c:v>
                </c:pt>
                <c:pt idx="598" formatCode="0.000">
                  <c:v>16.022725514814077</c:v>
                </c:pt>
                <c:pt idx="599" formatCode="0.000">
                  <c:v>15.383485988880201</c:v>
                </c:pt>
                <c:pt idx="600" formatCode="0.000">
                  <c:v>15.298518584940988</c:v>
                </c:pt>
                <c:pt idx="601" formatCode="0.000">
                  <c:v>15.362330372563571</c:v>
                </c:pt>
                <c:pt idx="602" formatCode="0.000">
                  <c:v>14.614377158543908</c:v>
                </c:pt>
                <c:pt idx="603" formatCode="0.000">
                  <c:v>14.425054024976372</c:v>
                </c:pt>
                <c:pt idx="604" formatCode="0.000">
                  <c:v>14.012584301081349</c:v>
                </c:pt>
                <c:pt idx="605" formatCode="0.000">
                  <c:v>13.99944413563091</c:v>
                </c:pt>
                <c:pt idx="606" formatCode="0.000">
                  <c:v>15.424091123679872</c:v>
                </c:pt>
                <c:pt idx="607" formatCode="0.000">
                  <c:v>15.75427106259218</c:v>
                </c:pt>
                <c:pt idx="608" formatCode="0.000">
                  <c:v>16.287318906822044</c:v>
                </c:pt>
                <c:pt idx="609" formatCode="0.000">
                  <c:v>17.027113320162336</c:v>
                </c:pt>
                <c:pt idx="610" formatCode="0.000">
                  <c:v>16.461182317932309</c:v>
                </c:pt>
                <c:pt idx="611" formatCode="0.000">
                  <c:v>14.639951049954476</c:v>
                </c:pt>
                <c:pt idx="612" formatCode="0.000">
                  <c:v>15.034754326133648</c:v>
                </c:pt>
                <c:pt idx="613" formatCode="0.000">
                  <c:v>15.89824126984128</c:v>
                </c:pt>
                <c:pt idx="614" formatCode="0.000">
                  <c:v>16.359726830629445</c:v>
                </c:pt>
                <c:pt idx="615" formatCode="0.000">
                  <c:v>17.415875904892346</c:v>
                </c:pt>
                <c:pt idx="616" formatCode="0.000">
                  <c:v>19.140336902585545</c:v>
                </c:pt>
                <c:pt idx="617" formatCode="0.000">
                  <c:v>20.270881837444755</c:v>
                </c:pt>
                <c:pt idx="618" formatCode="0.000">
                  <c:v>22.092440852488867</c:v>
                </c:pt>
                <c:pt idx="619" formatCode="0.000">
                  <c:v>22.30095238095242</c:v>
                </c:pt>
                <c:pt idx="620" formatCode="0.000">
                  <c:v>22.218219336298827</c:v>
                </c:pt>
                <c:pt idx="621" formatCode="0.000">
                  <c:v>21.913800864242003</c:v>
                </c:pt>
                <c:pt idx="622" formatCode="0.000">
                  <c:v>23.130925638293785</c:v>
                </c:pt>
                <c:pt idx="623" formatCode="0.000">
                  <c:v>23.838346514065453</c:v>
                </c:pt>
                <c:pt idx="624" formatCode="0.000">
                  <c:v>24.333967674661121</c:v>
                </c:pt>
                <c:pt idx="625" formatCode="0.000">
                  <c:v>24.269253921420781</c:v>
                </c:pt>
                <c:pt idx="626" formatCode="0.000">
                  <c:v>23.888339212573619</c:v>
                </c:pt>
                <c:pt idx="627" formatCode="0.000">
                  <c:v>23.30911413914092</c:v>
                </c:pt>
                <c:pt idx="628" formatCode="0.000">
                  <c:v>24.392977604592211</c:v>
                </c:pt>
                <c:pt idx="629" formatCode="0.000">
                  <c:v>24.876568247712083</c:v>
                </c:pt>
                <c:pt idx="630" formatCode="0.000">
                  <c:v>25.166058184627101</c:v>
                </c:pt>
                <c:pt idx="631" formatCode="0.000">
                  <c:v>23.733228133453565</c:v>
                </c:pt>
                <c:pt idx="632" formatCode="0.000">
                  <c:v>23.01054183731371</c:v>
                </c:pt>
                <c:pt idx="633" formatCode="0.000">
                  <c:v>24.7228044847324</c:v>
                </c:pt>
                <c:pt idx="634" formatCode="0.000">
                  <c:v>23.944149319323078</c:v>
                </c:pt>
                <c:pt idx="635" formatCode="0.000">
                  <c:v>25.266417880229852</c:v>
                </c:pt>
                <c:pt idx="636" formatCode="0.000">
                  <c:v>24.406362545018027</c:v>
                </c:pt>
                <c:pt idx="637" formatCode="0.000">
                  <c:v>23.732968971954786</c:v>
                </c:pt>
                <c:pt idx="638" formatCode="0.000">
                  <c:v>23.065321100917441</c:v>
                </c:pt>
                <c:pt idx="639" formatCode="0.000">
                  <c:v>23.174603174603178</c:v>
                </c:pt>
                <c:pt idx="640" formatCode="0.000">
                  <c:v>22.606949498823024</c:v>
                </c:pt>
                <c:pt idx="641" formatCode="0.000">
                  <c:v>22.303867485254415</c:v>
                </c:pt>
                <c:pt idx="642" formatCode="0.000">
                  <c:v>21.83547380735736</c:v>
                </c:pt>
                <c:pt idx="643" formatCode="0.000">
                  <c:v>20.760687288434802</c:v>
                </c:pt>
                <c:pt idx="644" formatCode="0.000">
                  <c:v>19.668458670728533</c:v>
                </c:pt>
                <c:pt idx="645" formatCode="0.000">
                  <c:v>19.612496302257885</c:v>
                </c:pt>
                <c:pt idx="646" formatCode="0.000">
                  <c:v>19.987958846423215</c:v>
                </c:pt>
                <c:pt idx="647" formatCode="0.000">
                  <c:v>24.603686078024168</c:v>
                </c:pt>
                <c:pt idx="648" formatCode="0.000">
                  <c:v>24.785755900982998</c:v>
                </c:pt>
                <c:pt idx="649" formatCode="0.000">
                  <c:v>23.220473654510624</c:v>
                </c:pt>
                <c:pt idx="650" formatCode="0.000">
                  <c:v>23.759241590560674</c:v>
                </c:pt>
                <c:pt idx="651" formatCode="0.000">
                  <c:v>24.362627285488909</c:v>
                </c:pt>
                <c:pt idx="652" formatCode="0.000">
                  <c:v>23.968901259960834</c:v>
                </c:pt>
                <c:pt idx="653" formatCode="0.000">
                  <c:v>24.004496369506331</c:v>
                </c:pt>
                <c:pt idx="654" formatCode="0.000">
                  <c:v>26.08450486732222</c:v>
                </c:pt>
                <c:pt idx="655" formatCode="0.000">
                  <c:v>26.574789427459113</c:v>
                </c:pt>
                <c:pt idx="656" formatCode="0.000">
                  <c:v>27.087821152734726</c:v>
                </c:pt>
                <c:pt idx="657" formatCode="0.000">
                  <c:v>27.473265630657487</c:v>
                </c:pt>
                <c:pt idx="658" formatCode="0.000">
                  <c:v>28.064930517253323</c:v>
                </c:pt>
                <c:pt idx="659" formatCode="0.000">
                  <c:v>28.261984359936815</c:v>
                </c:pt>
                <c:pt idx="660" formatCode="0.000">
                  <c:v>28.436058058234121</c:v>
                </c:pt>
                <c:pt idx="661" formatCode="0.000">
                  <c:v>23.177364247261</c:v>
                </c:pt>
                <c:pt idx="662" formatCode="0.000">
                  <c:v>20.815943154793352</c:v>
                </c:pt>
                <c:pt idx="663" formatCode="0.000">
                  <c:v>20.304424202830635</c:v>
                </c:pt>
                <c:pt idx="664" formatCode="0.000">
                  <c:v>20.17050103187843</c:v>
                </c:pt>
                <c:pt idx="665" formatCode="0.000">
                  <c:v>19.854867110208907</c:v>
                </c:pt>
                <c:pt idx="666" formatCode="0.000">
                  <c:v>19.990807386225342</c:v>
                </c:pt>
                <c:pt idx="667" formatCode="0.000">
                  <c:v>19.829577928369975</c:v>
                </c:pt>
                <c:pt idx="668" formatCode="0.000">
                  <c:v>18.249206886483964</c:v>
                </c:pt>
                <c:pt idx="669" formatCode="0.000">
                  <c:v>18.511064406479534</c:v>
                </c:pt>
                <c:pt idx="670" formatCode="0.000">
                  <c:v>16.963065157540544</c:v>
                </c:pt>
                <c:pt idx="671" formatCode="0.000">
                  <c:v>17.728030817233225</c:v>
                </c:pt>
                <c:pt idx="672" formatCode="0.000">
                  <c:v>16.073601145528123</c:v>
                </c:pt>
                <c:pt idx="673" formatCode="0.000">
                  <c:v>15.812210987567987</c:v>
                </c:pt>
                <c:pt idx="674" formatCode="0.000">
                  <c:v>14.596064690026946</c:v>
                </c:pt>
                <c:pt idx="675" formatCode="0.000">
                  <c:v>14.062935045715053</c:v>
                </c:pt>
                <c:pt idx="676" formatCode="0.000">
                  <c:v>13.678784279775881</c:v>
                </c:pt>
                <c:pt idx="677" formatCode="0.000">
                  <c:v>14.597030638735653</c:v>
                </c:pt>
                <c:pt idx="678" formatCode="0.000">
                  <c:v>13.837371078466564</c:v>
                </c:pt>
                <c:pt idx="679" formatCode="0.000">
                  <c:v>13.789756761163638</c:v>
                </c:pt>
                <c:pt idx="680" formatCode="0.000">
                  <c:v>13.825624889033881</c:v>
                </c:pt>
                <c:pt idx="681" formatCode="0.000">
                  <c:v>13.818352545822012</c:v>
                </c:pt>
                <c:pt idx="682" formatCode="0.000">
                  <c:v>13.582381770412253</c:v>
                </c:pt>
                <c:pt idx="683" formatCode="0.000">
                  <c:v>13.290672854384734</c:v>
                </c:pt>
                <c:pt idx="684" formatCode="0.000">
                  <c:v>13.281401203976367</c:v>
                </c:pt>
                <c:pt idx="685" formatCode="0.000">
                  <c:v>12.320379737731628</c:v>
                </c:pt>
                <c:pt idx="686" formatCode="0.000">
                  <c:v>12.29640645012031</c:v>
                </c:pt>
                <c:pt idx="687" formatCode="0.000">
                  <c:v>11.926022692053479</c:v>
                </c:pt>
                <c:pt idx="688" formatCode="0.000">
                  <c:v>12.18957301300955</c:v>
                </c:pt>
                <c:pt idx="689" formatCode="0.000">
                  <c:v>13.179751704843488</c:v>
                </c:pt>
                <c:pt idx="690" formatCode="0.000">
                  <c:v>13.178266616458844</c:v>
                </c:pt>
                <c:pt idx="691" formatCode="0.000">
                  <c:v>12.2309048841154</c:v>
                </c:pt>
                <c:pt idx="692" formatCode="0.000">
                  <c:v>12.002470563343836</c:v>
                </c:pt>
                <c:pt idx="693" formatCode="0.000">
                  <c:v>11.847602698537203</c:v>
                </c:pt>
                <c:pt idx="694" formatCode="0.000">
                  <c:v>11.745394672165652</c:v>
                </c:pt>
                <c:pt idx="695" formatCode="0.000">
                  <c:v>11.744535244865908</c:v>
                </c:pt>
                <c:pt idx="696" formatCode="0.000">
                  <c:v>12.019441103946393</c:v>
                </c:pt>
                <c:pt idx="697" formatCode="0.000">
                  <c:v>11.775989396619407</c:v>
                </c:pt>
                <c:pt idx="698" formatCode="0.000">
                  <c:v>12.511485216040466</c:v>
                </c:pt>
                <c:pt idx="699" formatCode="0.000">
                  <c:v>13.345682642241986</c:v>
                </c:pt>
                <c:pt idx="700" formatCode="0.000">
                  <c:v>13.170947218198343</c:v>
                </c:pt>
                <c:pt idx="701" formatCode="0.000">
                  <c:v>13.362429541368829</c:v>
                </c:pt>
                <c:pt idx="702" formatCode="0.000">
                  <c:v>13.465332978540408</c:v>
                </c:pt>
                <c:pt idx="703" formatCode="0.000">
                  <c:v>12.798840829660859</c:v>
                </c:pt>
                <c:pt idx="704" formatCode="0.000">
                  <c:v>12.344300038617527</c:v>
                </c:pt>
                <c:pt idx="705" formatCode="0.000">
                  <c:v>12.961484287095685</c:v>
                </c:pt>
                <c:pt idx="706" formatCode="0.000">
                  <c:v>13.015639627410625</c:v>
                </c:pt>
                <c:pt idx="707" formatCode="0.000">
                  <c:v>12.528715355822779</c:v>
                </c:pt>
                <c:pt idx="708" formatCode="0.000">
                  <c:v>12.126097606978144</c:v>
                </c:pt>
                <c:pt idx="709" formatCode="0.000">
                  <c:v>11.78824318681724</c:v>
                </c:pt>
                <c:pt idx="710" formatCode="0.000">
                  <c:v>11.505074886695553</c:v>
                </c:pt>
                <c:pt idx="711" formatCode="0.000">
                  <c:v>11.890034181989662</c:v>
                </c:pt>
                <c:pt idx="712" formatCode="0.000">
                  <c:v>12.156589475110689</c:v>
                </c:pt>
                <c:pt idx="713" formatCode="0.000">
                  <c:v>11.345013313090899</c:v>
                </c:pt>
                <c:pt idx="714" formatCode="0.000">
                  <c:v>11.435774465929661</c:v>
                </c:pt>
                <c:pt idx="715" formatCode="0.000">
                  <c:v>11.151570368271955</c:v>
                </c:pt>
                <c:pt idx="716" formatCode="0.000">
                  <c:v>11.016216462017621</c:v>
                </c:pt>
                <c:pt idx="717" formatCode="0.000">
                  <c:v>10.918937541830907</c:v>
                </c:pt>
                <c:pt idx="718" formatCode="0.000">
                  <c:v>12.311062797011727</c:v>
                </c:pt>
                <c:pt idx="719" formatCode="0.000">
                  <c:v>12.563399177037146</c:v>
                </c:pt>
                <c:pt idx="720" formatCode="0.000">
                  <c:v>13.124271389156494</c:v>
                </c:pt>
                <c:pt idx="721" formatCode="0.000">
                  <c:v>14.179549080810457</c:v>
                </c:pt>
                <c:pt idx="722" formatCode="0.000">
                  <c:v>14.543584869376971</c:v>
                </c:pt>
                <c:pt idx="723" formatCode="0.000">
                  <c:v>14.619891814738819</c:v>
                </c:pt>
                <c:pt idx="724" formatCode="0.000">
                  <c:v>14.538103059086232</c:v>
                </c:pt>
                <c:pt idx="725" formatCode="0.000">
                  <c:v>14.192368488557232</c:v>
                </c:pt>
                <c:pt idx="726" formatCode="0.000">
                  <c:v>13.146881841235926</c:v>
                </c:pt>
                <c:pt idx="727" formatCode="0.000">
                  <c:v>13.16644101139847</c:v>
                </c:pt>
                <c:pt idx="728" formatCode="0.000">
                  <c:v>13.665583735548449</c:v>
                </c:pt>
                <c:pt idx="729" formatCode="0.000">
                  <c:v>14.217402442148392</c:v>
                </c:pt>
                <c:pt idx="730" formatCode="0.000">
                  <c:v>14.511934558685832</c:v>
                </c:pt>
                <c:pt idx="731" formatCode="0.000">
                  <c:v>14.583771468113882</c:v>
                </c:pt>
                <c:pt idx="732" formatCode="0.000">
                  <c:v>13.686872499875628</c:v>
                </c:pt>
                <c:pt idx="733" formatCode="0.000">
                  <c:v>13.863940658789801</c:v>
                </c:pt>
                <c:pt idx="734" formatCode="0.000">
                  <c:v>13.865598891537251</c:v>
                </c:pt>
                <c:pt idx="735" formatCode="0.000">
                  <c:v>13.005154432505371</c:v>
                </c:pt>
                <c:pt idx="736" formatCode="0.000">
                  <c:v>13.119637963805834</c:v>
                </c:pt>
                <c:pt idx="737" formatCode="0.000">
                  <c:v>13.748061347578858</c:v>
                </c:pt>
                <c:pt idx="738" formatCode="0.000">
                  <c:v>16.664994865038423</c:v>
                </c:pt>
                <c:pt idx="739" formatCode="0.000">
                  <c:v>17.808058039563505</c:v>
                </c:pt>
                <c:pt idx="740" formatCode="0.000">
                  <c:v>19.34929609970002</c:v>
                </c:pt>
                <c:pt idx="741" formatCode="0.000">
                  <c:v>19.802199455599254</c:v>
                </c:pt>
                <c:pt idx="742" formatCode="0.000">
                  <c:v>18.837878181305054</c:v>
                </c:pt>
                <c:pt idx="743" formatCode="0.000">
                  <c:v>18.666363659378252</c:v>
                </c:pt>
                <c:pt idx="744" formatCode="0.000">
                  <c:v>18.495670234257311</c:v>
                </c:pt>
                <c:pt idx="745" formatCode="0.000">
                  <c:v>18.761375296423033</c:v>
                </c:pt>
                <c:pt idx="746" formatCode="0.000">
                  <c:v>18.535302697261699</c:v>
                </c:pt>
                <c:pt idx="747" formatCode="0.000">
                  <c:v>17.85203409427017</c:v>
                </c:pt>
                <c:pt idx="748" formatCode="0.000">
                  <c:v>18.181545642874166</c:v>
                </c:pt>
                <c:pt idx="749" formatCode="0.000">
                  <c:v>18.198343110600725</c:v>
                </c:pt>
                <c:pt idx="750" formatCode="0.000">
                  <c:v>18.684082976746886</c:v>
                </c:pt>
                <c:pt idx="751" formatCode="0.000">
                  <c:v>18.497151114781214</c:v>
                </c:pt>
                <c:pt idx="752" formatCode="0.000">
                  <c:v>15.947582810731339</c:v>
                </c:pt>
                <c:pt idx="753" formatCode="0.000">
                  <c:v>17.162575137873585</c:v>
                </c:pt>
                <c:pt idx="754" formatCode="0.000">
                  <c:v>15.737695060345398</c:v>
                </c:pt>
                <c:pt idx="755" formatCode="0.000">
                  <c:v>16.095034471093417</c:v>
                </c:pt>
                <c:pt idx="756" formatCode="0.000">
                  <c:v>16.866244292468139</c:v>
                </c:pt>
                <c:pt idx="757" formatCode="0.000">
                  <c:v>21.380404217926223</c:v>
                </c:pt>
                <c:pt idx="758" formatCode="0.000">
                  <c:v>24.181290436940564</c:v>
                </c:pt>
                <c:pt idx="759" formatCode="0.000">
                  <c:v>24.979823484237681</c:v>
                </c:pt>
                <c:pt idx="760" formatCode="0.000">
                  <c:v>26.156345778416171</c:v>
                </c:pt>
                <c:pt idx="761" formatCode="0.000">
                  <c:v>26.797965661365591</c:v>
                </c:pt>
                <c:pt idx="762" formatCode="0.000">
                  <c:v>30.292428222371974</c:v>
                </c:pt>
                <c:pt idx="763" formatCode="0.000">
                  <c:v>36.635427077624101</c:v>
                </c:pt>
                <c:pt idx="764" formatCode="0.000">
                  <c:v>37.788674868378408</c:v>
                </c:pt>
                <c:pt idx="765" formatCode="0.000">
                  <c:v>48.839018074487932</c:v>
                </c:pt>
                <c:pt idx="766" formatCode="0.000">
                  <c:v>74.523541861920009</c:v>
                </c:pt>
                <c:pt idx="767" formatCode="0.000">
                  <c:v>76.355877106581303</c:v>
                </c:pt>
                <c:pt idx="768" formatCode="0.000">
                  <c:v>83.373065126949967</c:v>
                </c:pt>
                <c:pt idx="769" formatCode="0.000">
                  <c:v>90.950519002163219</c:v>
                </c:pt>
                <c:pt idx="770" formatCode="0.000">
                  <c:v>108.56267508082007</c:v>
                </c:pt>
                <c:pt idx="771" formatCode="0.000">
                  <c:v>109.58554445105584</c:v>
                </c:pt>
                <c:pt idx="772" formatCode="0.000">
                  <c:v>125.28220054007235</c:v>
                </c:pt>
                <c:pt idx="773" formatCode="0.000">
                  <c:v>128.47983058361081</c:v>
                </c:pt>
                <c:pt idx="774" formatCode="0.000">
                  <c:v>137.02729857749947</c:v>
                </c:pt>
                <c:pt idx="775" formatCode="0.000">
                  <c:v>130.23796895020709</c:v>
                </c:pt>
                <c:pt idx="776" formatCode="0.000">
                  <c:v>123.33706512089155</c:v>
                </c:pt>
                <c:pt idx="777" formatCode="0.000">
                  <c:v>127.27367129316183</c:v>
                </c:pt>
                <c:pt idx="778" formatCode="0.000">
                  <c:v>129.41636903011104</c:v>
                </c:pt>
                <c:pt idx="779" formatCode="0.000">
                  <c:v>121.24524254665644</c:v>
                </c:pt>
                <c:pt idx="780" formatCode="0.000">
                  <c:v>106.1076241094886</c:v>
                </c:pt>
                <c:pt idx="781" formatCode="0.000">
                  <c:v>103.28491893038657</c:v>
                </c:pt>
                <c:pt idx="782" formatCode="0.000">
                  <c:v>99.209713240577457</c:v>
                </c:pt>
                <c:pt idx="783" formatCode="0.000">
                  <c:v>93.545807279140647</c:v>
                </c:pt>
                <c:pt idx="784" formatCode="0.000">
                  <c:v>86.593602346599056</c:v>
                </c:pt>
                <c:pt idx="785" formatCode="0.000">
                  <c:v>81.620186026194801</c:v>
                </c:pt>
                <c:pt idx="786" formatCode="0.000">
                  <c:v>73.127330494098715</c:v>
                </c:pt>
                <c:pt idx="787" formatCode="0.000">
                  <c:v>68.14672475731868</c:v>
                </c:pt>
                <c:pt idx="788" formatCode="0.000">
                  <c:v>61.8447179344303</c:v>
                </c:pt>
                <c:pt idx="789" formatCode="0.000">
                  <c:v>62.688288895374498</c:v>
                </c:pt>
                <c:pt idx="790" formatCode="0.000">
                  <c:v>60.202667957528561</c:v>
                </c:pt>
                <c:pt idx="791" formatCode="0.000">
                  <c:v>56.254774844720522</c:v>
                </c:pt>
                <c:pt idx="792" formatCode="0.000">
                  <c:v>53.703444782168205</c:v>
                </c:pt>
                <c:pt idx="793" formatCode="0.000">
                  <c:v>51.012221064059808</c:v>
                </c:pt>
                <c:pt idx="794" formatCode="0.000">
                  <c:v>48.85772927360518</c:v>
                </c:pt>
                <c:pt idx="795" formatCode="0.000">
                  <c:v>41.858681318681327</c:v>
                </c:pt>
                <c:pt idx="796" formatCode="0.000">
                  <c:v>39.251061086337522</c:v>
                </c:pt>
                <c:pt idx="797" formatCode="0.000">
                  <c:v>43.060139998028205</c:v>
                </c:pt>
                <c:pt idx="798" formatCode="0.000">
                  <c:v>43.386447470285539</c:v>
                </c:pt>
                <c:pt idx="799" formatCode="0.000">
                  <c:v>42.185865670149376</c:v>
                </c:pt>
                <c:pt idx="800" formatCode="0.000">
                  <c:v>41.016079111663032</c:v>
                </c:pt>
                <c:pt idx="801" formatCode="0.000">
                  <c:v>38.504919600930926</c:v>
                </c:pt>
                <c:pt idx="802" formatCode="0.000">
                  <c:v>39.350170119944728</c:v>
                </c:pt>
                <c:pt idx="803" formatCode="0.000">
                  <c:v>38.787027483350563</c:v>
                </c:pt>
                <c:pt idx="804" formatCode="0.000">
                  <c:v>37.822705995386464</c:v>
                </c:pt>
                <c:pt idx="805" formatCode="0.000">
                  <c:v>40.29190006306343</c:v>
                </c:pt>
                <c:pt idx="806" formatCode="0.000">
                  <c:v>40.036532904946668</c:v>
                </c:pt>
                <c:pt idx="807" formatCode="0.000">
                  <c:v>41.337583913670926</c:v>
                </c:pt>
                <c:pt idx="808" formatCode="0.000">
                  <c:v>42.49314457697028</c:v>
                </c:pt>
                <c:pt idx="809" formatCode="0.000">
                  <c:v>43.065889199729504</c:v>
                </c:pt>
                <c:pt idx="810" formatCode="0.000">
                  <c:v>39.918559976560431</c:v>
                </c:pt>
                <c:pt idx="811" formatCode="0.000">
                  <c:v>35.427298610692347</c:v>
                </c:pt>
                <c:pt idx="812" formatCode="0.000">
                  <c:v>34.456873825039906</c:v>
                </c:pt>
                <c:pt idx="813" formatCode="0.000">
                  <c:v>35.829961457154063</c:v>
                </c:pt>
                <c:pt idx="814" formatCode="0.000">
                  <c:v>35.517825174086269</c:v>
                </c:pt>
                <c:pt idx="815" formatCode="0.000">
                  <c:v>35.065373782696426</c:v>
                </c:pt>
                <c:pt idx="816" formatCode="0.000">
                  <c:v>36.026592311122087</c:v>
                </c:pt>
                <c:pt idx="817" formatCode="0.000">
                  <c:v>35.197363401943896</c:v>
                </c:pt>
                <c:pt idx="818" formatCode="0.000">
                  <c:v>33.140508984857441</c:v>
                </c:pt>
                <c:pt idx="819" formatCode="0.000">
                  <c:v>32.111275833766463</c:v>
                </c:pt>
                <c:pt idx="820" formatCode="0.000">
                  <c:v>32.477629456813226</c:v>
                </c:pt>
                <c:pt idx="821" formatCode="0.000">
                  <c:v>30.525193144899983</c:v>
                </c:pt>
                <c:pt idx="822" formatCode="0.000">
                  <c:v>31.646442184846777</c:v>
                </c:pt>
                <c:pt idx="823" formatCode="0.000">
                  <c:v>30.985427977404424</c:v>
                </c:pt>
                <c:pt idx="824" formatCode="0.000">
                  <c:v>32.262353176693445</c:v>
                </c:pt>
                <c:pt idx="825" formatCode="0.000">
                  <c:v>36.169849901333137</c:v>
                </c:pt>
                <c:pt idx="826" formatCode="0.000">
                  <c:v>36.074289070218576</c:v>
                </c:pt>
                <c:pt idx="827" formatCode="0.000">
                  <c:v>35.434022962608609</c:v>
                </c:pt>
                <c:pt idx="828" formatCode="0.000">
                  <c:v>35.903649081305403</c:v>
                </c:pt>
                <c:pt idx="829" formatCode="0.000">
                  <c:v>37.370905642883656</c:v>
                </c:pt>
                <c:pt idx="830" formatCode="0.000">
                  <c:v>34.338674579343177</c:v>
                </c:pt>
                <c:pt idx="831" formatCode="0.000">
                  <c:v>33.000913070146133</c:v>
                </c:pt>
                <c:pt idx="832" formatCode="0.000">
                  <c:v>32.418987957206745</c:v>
                </c:pt>
                <c:pt idx="833" formatCode="0.000">
                  <c:v>32.726045681957075</c:v>
                </c:pt>
                <c:pt idx="834" formatCode="0.000">
                  <c:v>33.857058790562171</c:v>
                </c:pt>
                <c:pt idx="835" formatCode="0.000">
                  <c:v>32.588621120907661</c:v>
                </c:pt>
                <c:pt idx="836" formatCode="0.000">
                  <c:v>31.472355157316006</c:v>
                </c:pt>
                <c:pt idx="837" formatCode="0.000">
                  <c:v>31.643106433072543</c:v>
                </c:pt>
                <c:pt idx="838" formatCode="0.000">
                  <c:v>31.263823768219211</c:v>
                </c:pt>
                <c:pt idx="839" formatCode="0.000">
                  <c:v>28.447681606837904</c:v>
                </c:pt>
                <c:pt idx="840" formatCode="0.000">
                  <c:v>26.082130067919408</c:v>
                </c:pt>
                <c:pt idx="841" formatCode="0.000">
                  <c:v>24.581183653062482</c:v>
                </c:pt>
                <c:pt idx="842" formatCode="0.000">
                  <c:v>23.938357937326522</c:v>
                </c:pt>
                <c:pt idx="843" formatCode="0.000">
                  <c:v>22.645700819669432</c:v>
                </c:pt>
                <c:pt idx="844" formatCode="0.000">
                  <c:v>22.292317763394941</c:v>
                </c:pt>
                <c:pt idx="845" formatCode="0.000">
                  <c:v>22.079056530710766</c:v>
                </c:pt>
                <c:pt idx="846" formatCode="0.000">
                  <c:v>21.301921471884661</c:v>
                </c:pt>
                <c:pt idx="847" formatCode="0.000">
                  <c:v>21.393172340219188</c:v>
                </c:pt>
                <c:pt idx="848" formatCode="0.000">
                  <c:v>22.025744242651193</c:v>
                </c:pt>
                <c:pt idx="849" formatCode="0.000">
                  <c:v>22.513219069790519</c:v>
                </c:pt>
                <c:pt idx="850" formatCode="0.000">
                  <c:v>22.89303884845819</c:v>
                </c:pt>
                <c:pt idx="851" formatCode="0.000">
                  <c:v>22.076110060637685</c:v>
                </c:pt>
                <c:pt idx="852" formatCode="0.000">
                  <c:v>21.612096552016457</c:v>
                </c:pt>
                <c:pt idx="853" formatCode="0.000">
                  <c:v>23.582608939952934</c:v>
                </c:pt>
                <c:pt idx="854" formatCode="0.000">
                  <c:v>24.265052611161678</c:v>
                </c:pt>
                <c:pt idx="855" formatCode="0.000">
                  <c:v>23.695273979394088</c:v>
                </c:pt>
                <c:pt idx="856" formatCode="0.000">
                  <c:v>23.727091225718667</c:v>
                </c:pt>
                <c:pt idx="857" formatCode="0.000">
                  <c:v>24.308545101606423</c:v>
                </c:pt>
                <c:pt idx="858" formatCode="0.000">
                  <c:v>24.199139949824051</c:v>
                </c:pt>
                <c:pt idx="859" formatCode="0.000">
                  <c:v>25.074664664353332</c:v>
                </c:pt>
                <c:pt idx="860" formatCode="0.000">
                  <c:v>25.317550572750068</c:v>
                </c:pt>
                <c:pt idx="861" formatCode="0.000">
                  <c:v>25.217455711647837</c:v>
                </c:pt>
                <c:pt idx="862" formatCode="0.000">
                  <c:v>25.054309219117254</c:v>
                </c:pt>
                <c:pt idx="863" formatCode="0.000">
                  <c:v>24.674866182515352</c:v>
                </c:pt>
                <c:pt idx="864" formatCode="0.000">
                  <c:v>24.067158174279371</c:v>
                </c:pt>
                <c:pt idx="865" formatCode="0.000">
                  <c:v>23.931646301896865</c:v>
                </c:pt>
                <c:pt idx="866" formatCode="0.000">
                  <c:v>23.065050019227169</c:v>
                </c:pt>
                <c:pt idx="867" formatCode="0.000">
                  <c:v>20.022555761631388</c:v>
                </c:pt>
                <c:pt idx="868" formatCode="0.000">
                  <c:v>20.061548299174408</c:v>
                </c:pt>
                <c:pt idx="869" formatCode="0.000">
                  <c:v>19.462858806008487</c:v>
                </c:pt>
                <c:pt idx="870" formatCode="0.000">
                  <c:v>20.668283924470014</c:v>
                </c:pt>
                <c:pt idx="871" formatCode="0.000">
                  <c:v>20.111679913013223</c:v>
                </c:pt>
                <c:pt idx="872" formatCode="0.000">
                  <c:v>19.93995310261306</c:v>
                </c:pt>
                <c:pt idx="873" formatCode="0.000">
                  <c:v>18.340148307665029</c:v>
                </c:pt>
                <c:pt idx="874" formatCode="0.000">
                  <c:v>18.895670535872345</c:v>
                </c:pt>
                <c:pt idx="875" formatCode="0.000">
                  <c:v>17.933666864963573</c:v>
                </c:pt>
                <c:pt idx="876" formatCode="0.000">
                  <c:v>17.338223758879234</c:v>
                </c:pt>
                <c:pt idx="877" formatCode="0.000">
                  <c:v>16.640137770766287</c:v>
                </c:pt>
                <c:pt idx="878" formatCode="0.000">
                  <c:v>16.163613536139863</c:v>
                </c:pt>
                <c:pt idx="879" formatCode="0.000">
                  <c:v>15.589185105021922</c:v>
                </c:pt>
                <c:pt idx="880" formatCode="0.000">
                  <c:v>15.789959378745348</c:v>
                </c:pt>
                <c:pt idx="881" formatCode="0.000">
                  <c:v>18.80970392559956</c:v>
                </c:pt>
                <c:pt idx="882" formatCode="0.000">
                  <c:v>20.268935232580464</c:v>
                </c:pt>
                <c:pt idx="883" formatCode="0.000">
                  <c:v>20.493972335458746</c:v>
                </c:pt>
                <c:pt idx="884" formatCode="0.000">
                  <c:v>18.491227615630137</c:v>
                </c:pt>
                <c:pt idx="885" formatCode="0.000">
                  <c:v>19.783261141429048</c:v>
                </c:pt>
                <c:pt idx="886" formatCode="0.000">
                  <c:v>19.578549341347703</c:v>
                </c:pt>
                <c:pt idx="887" formatCode="0.000">
                  <c:v>20.304377108615782</c:v>
                </c:pt>
                <c:pt idx="888" formatCode="0.000">
                  <c:v>20.130527853649291</c:v>
                </c:pt>
                <c:pt idx="889" formatCode="0.000">
                  <c:v>20.293192741224953</c:v>
                </c:pt>
                <c:pt idx="890" formatCode="0.000">
                  <c:v>19.521182860742329</c:v>
                </c:pt>
                <c:pt idx="891" formatCode="0.000">
                  <c:v>20.015056458619274</c:v>
                </c:pt>
                <c:pt idx="892" formatCode="0.000">
                  <c:v>19.993257432233502</c:v>
                </c:pt>
                <c:pt idx="893" formatCode="0.000">
                  <c:v>20.409178455780172</c:v>
                </c:pt>
                <c:pt idx="894" formatCode="0.000">
                  <c:v>20.368346001711199</c:v>
                </c:pt>
                <c:pt idx="895" formatCode="0.000">
                  <c:v>17.565488737393466</c:v>
                </c:pt>
                <c:pt idx="896" formatCode="0.000">
                  <c:v>18.464780353902782</c:v>
                </c:pt>
                <c:pt idx="897" formatCode="0.000">
                  <c:v>19.344846099009722</c:v>
                </c:pt>
                <c:pt idx="898" formatCode="0.000">
                  <c:v>20.655492319993716</c:v>
                </c:pt>
                <c:pt idx="899" formatCode="0.000">
                  <c:v>22.163164496700642</c:v>
                </c:pt>
                <c:pt idx="900" formatCode="0.000">
                  <c:v>23.708143982930487</c:v>
                </c:pt>
                <c:pt idx="901" formatCode="0.000">
                  <c:v>23.81277506732609</c:v>
                </c:pt>
                <c:pt idx="902" formatCode="0.000">
                  <c:v>23.40738745817703</c:v>
                </c:pt>
                <c:pt idx="903" formatCode="0.000">
                  <c:v>22.885022346131063</c:v>
                </c:pt>
                <c:pt idx="904" formatCode="0.000">
                  <c:v>23.753473405881234</c:v>
                </c:pt>
                <c:pt idx="905" formatCode="0.000">
                  <c:v>23.342699202883058</c:v>
                </c:pt>
                <c:pt idx="906" formatCode="0.000">
                  <c:v>23.778363784148475</c:v>
                </c:pt>
                <c:pt idx="907" formatCode="0.000">
                  <c:v>23.809187348324823</c:v>
                </c:pt>
                <c:pt idx="908" formatCode="0.000">
                  <c:v>23.779880718780507</c:v>
                </c:pt>
                <c:pt idx="909" formatCode="0.000">
                  <c:v>23.614720621488665</c:v>
                </c:pt>
                <c:pt idx="910" formatCode="0.000">
                  <c:v>22.09548117154813</c:v>
                </c:pt>
                <c:pt idx="911" formatCode="0.000">
                  <c:v>21.409290780099358</c:v>
                </c:pt>
                <c:pt idx="912" formatCode="0.000">
                  <c:v>21.173083178006433</c:v>
                </c:pt>
                <c:pt idx="913" formatCode="0.000">
                  <c:v>20.92954475826496</c:v>
                </c:pt>
                <c:pt idx="914" formatCode="0.000">
                  <c:v>20.139759567716723</c:v>
                </c:pt>
                <c:pt idx="915" formatCode="0.000">
                  <c:v>19.27748962499285</c:v>
                </c:pt>
                <c:pt idx="916" formatCode="0.000">
                  <c:v>19.286268584056948</c:v>
                </c:pt>
                <c:pt idx="917" formatCode="0.000">
                  <c:v>20.442661407204881</c:v>
                </c:pt>
                <c:pt idx="918" formatCode="0.000">
                  <c:v>19.823179831254265</c:v>
                </c:pt>
                <c:pt idx="919" formatCode="0.000">
                  <c:v>19.127349230290427</c:v>
                </c:pt>
                <c:pt idx="920" formatCode="0.000">
                  <c:v>19.760281618817388</c:v>
                </c:pt>
                <c:pt idx="921" formatCode="0.000">
                  <c:v>20.229533735786454</c:v>
                </c:pt>
                <c:pt idx="922" formatCode="0.000">
                  <c:v>20.802021887752545</c:v>
                </c:pt>
                <c:pt idx="923" formatCode="0.000">
                  <c:v>21.345393686279333</c:v>
                </c:pt>
                <c:pt idx="924" formatCode="0.000">
                  <c:v>22.064803466354558</c:v>
                </c:pt>
                <c:pt idx="925" formatCode="0.000">
                  <c:v>22.630950190170115</c:v>
                </c:pt>
                <c:pt idx="926" formatCode="0.000">
                  <c:v>22.29517474988619</c:v>
                </c:pt>
                <c:pt idx="927" formatCode="0.000">
                  <c:v>20.964042406532688</c:v>
                </c:pt>
                <c:pt idx="928" formatCode="0.000">
                  <c:v>21.436984764417748</c:v>
                </c:pt>
                <c:pt idx="929" formatCode="0.000">
                  <c:v>21.395042017497804</c:v>
                </c:pt>
                <c:pt idx="930" formatCode="0.000">
                  <c:v>21.911220665421407</c:v>
                </c:pt>
                <c:pt idx="931" formatCode="0.000">
                  <c:v>21.169768348820458</c:v>
                </c:pt>
                <c:pt idx="932" formatCode="0.000">
                  <c:v>21.723588537211292</c:v>
                </c:pt>
                <c:pt idx="933" formatCode="0.000">
                  <c:v>21.98688664257249</c:v>
                </c:pt>
                <c:pt idx="934" formatCode="0.000">
                  <c:v>21.432299829025382</c:v>
                </c:pt>
                <c:pt idx="935" formatCode="0.000">
                  <c:v>20.185658503932597</c:v>
                </c:pt>
                <c:pt idx="936" formatCode="0.000">
                  <c:v>19.033111108403578</c:v>
                </c:pt>
                <c:pt idx="937" formatCode="0.000">
                  <c:v>18.987828937687617</c:v>
                </c:pt>
                <c:pt idx="938" formatCode="0.000">
                  <c:v>18.931729625049549</c:v>
                </c:pt>
                <c:pt idx="939" formatCode="0.000">
                  <c:v>18.944145252600443</c:v>
                </c:pt>
                <c:pt idx="940" formatCode="0.000">
                  <c:v>18.664844870303256</c:v>
                </c:pt>
                <c:pt idx="941" formatCode="0.000">
                  <c:v>18.173175151144168</c:v>
                </c:pt>
                <c:pt idx="942" formatCode="0.000">
                  <c:v>18.441601961896826</c:v>
                </c:pt>
                <c:pt idx="943" formatCode="0.000">
                  <c:v>19.297536446364067</c:v>
                </c:pt>
                <c:pt idx="944" formatCode="0.000">
                  <c:v>18.354941347849387</c:v>
                </c:pt>
                <c:pt idx="945" formatCode="0.000">
                  <c:v>18.173372288060314</c:v>
                </c:pt>
                <c:pt idx="946" formatCode="0.000">
                  <c:v>17.715496441722028</c:v>
                </c:pt>
                <c:pt idx="947" formatCode="0.000">
                  <c:v>17.298061887242948</c:v>
                </c:pt>
                <c:pt idx="948" formatCode="0.000">
                  <c:v>17.138648215825544</c:v>
                </c:pt>
                <c:pt idx="949" formatCode="0.000">
                  <c:v>17.687354512507859</c:v>
                </c:pt>
                <c:pt idx="950" formatCode="0.000">
                  <c:v>17.504619840556188</c:v>
                </c:pt>
                <c:pt idx="951" formatCode="0.000">
                  <c:v>17.640548852011424</c:v>
                </c:pt>
                <c:pt idx="952" formatCode="0.000">
                  <c:v>16.95776128908043</c:v>
                </c:pt>
                <c:pt idx="953" formatCode="0.000">
                  <c:v>17.075985078771449</c:v>
                </c:pt>
                <c:pt idx="954" formatCode="0.000">
                  <c:v>16.816552451238799</c:v>
                </c:pt>
                <c:pt idx="955" formatCode="0.000">
                  <c:v>16.851753794595826</c:v>
                </c:pt>
                <c:pt idx="956" formatCode="0.000">
                  <c:v>15.430496839814143</c:v>
                </c:pt>
                <c:pt idx="957" formatCode="0.000">
                  <c:v>14.570555391443561</c:v>
                </c:pt>
                <c:pt idx="958" formatCode="0.000">
                  <c:v>14.44284271168914</c:v>
                </c:pt>
                <c:pt idx="959" formatCode="0.000">
                  <c:v>17.917551148217871</c:v>
                </c:pt>
                <c:pt idx="960" formatCode="0.000">
                  <c:v>19.434109058431588</c:v>
                </c:pt>
                <c:pt idx="961" formatCode="0.000">
                  <c:v>20.03808859678918</c:v>
                </c:pt>
                <c:pt idx="962" formatCode="0.000">
                  <c:v>20.032697712779321</c:v>
                </c:pt>
                <c:pt idx="963" formatCode="0.000">
                  <c:v>19.844038590517464</c:v>
                </c:pt>
                <c:pt idx="964" formatCode="0.000">
                  <c:v>19.549319545018378</c:v>
                </c:pt>
                <c:pt idx="965" formatCode="0.000">
                  <c:v>19.16704137839411</c:v>
                </c:pt>
                <c:pt idx="966" formatCode="0.000">
                  <c:v>18.832963272436043</c:v>
                </c:pt>
                <c:pt idx="967" formatCode="0.000">
                  <c:v>18.061811136492782</c:v>
                </c:pt>
                <c:pt idx="968" formatCode="0.000">
                  <c:v>18.575800405268485</c:v>
                </c:pt>
                <c:pt idx="969" formatCode="0.000">
                  <c:v>18.578262533486416</c:v>
                </c:pt>
                <c:pt idx="970" formatCode="0.000">
                  <c:v>18.742221150650654</c:v>
                </c:pt>
                <c:pt idx="971" formatCode="0.000">
                  <c:v>18.809118044440329</c:v>
                </c:pt>
                <c:pt idx="972" formatCode="0.000">
                  <c:v>19.21446577370531</c:v>
                </c:pt>
                <c:pt idx="973" formatCode="0.000">
                  <c:v>15.367585572940843</c:v>
                </c:pt>
                <c:pt idx="974" formatCode="0.000">
                  <c:v>14.504775718824602</c:v>
                </c:pt>
                <c:pt idx="975" formatCode="0.000">
                  <c:v>14.36273938735747</c:v>
                </c:pt>
                <c:pt idx="976" formatCode="0.000">
                  <c:v>14.203742896335472</c:v>
                </c:pt>
                <c:pt idx="977" formatCode="0.000">
                  <c:v>14.987010319362238</c:v>
                </c:pt>
                <c:pt idx="978" formatCode="0.000">
                  <c:v>15.943088346449676</c:v>
                </c:pt>
                <c:pt idx="979" formatCode="0.000">
                  <c:v>17.370799743700537</c:v>
                </c:pt>
                <c:pt idx="980" formatCode="0.000">
                  <c:v>17.492406948377049</c:v>
                </c:pt>
                <c:pt idx="981" formatCode="0.000">
                  <c:v>18.542888314760482</c:v>
                </c:pt>
                <c:pt idx="982" formatCode="0.000">
                  <c:v>19.125241064698326</c:v>
                </c:pt>
                <c:pt idx="983" formatCode="0.000">
                  <c:v>20.098144584258556</c:v>
                </c:pt>
                <c:pt idx="984" formatCode="0.000">
                  <c:v>21.558183171853134</c:v>
                </c:pt>
                <c:pt idx="985" formatCode="0.000">
                  <c:v>23.368366982242829</c:v>
                </c:pt>
                <c:pt idx="986" formatCode="0.000">
                  <c:v>24.210012823800966</c:v>
                </c:pt>
                <c:pt idx="987" formatCode="0.000">
                  <c:v>28.803207420073583</c:v>
                </c:pt>
                <c:pt idx="988" formatCode="0.000">
                  <c:v>29.117255222221139</c:v>
                </c:pt>
                <c:pt idx="989" formatCode="0.000">
                  <c:v>29.391343456814013</c:v>
                </c:pt>
                <c:pt idx="990" formatCode="0.000">
                  <c:v>29.880523438633841</c:v>
                </c:pt>
                <c:pt idx="991" formatCode="0.000">
                  <c:v>28.736565291904945</c:v>
                </c:pt>
                <c:pt idx="992" formatCode="0.000">
                  <c:v>28.701064697182307</c:v>
                </c:pt>
                <c:pt idx="993" formatCode="0.000">
                  <c:v>27.883163164295627</c:v>
                </c:pt>
                <c:pt idx="994" formatCode="0.000">
                  <c:v>28.245514730221789</c:v>
                </c:pt>
                <c:pt idx="995" formatCode="0.000">
                  <c:v>27.373790589794574</c:v>
                </c:pt>
                <c:pt idx="996" formatCode="0.000">
                  <c:v>26.504375762386395</c:v>
                </c:pt>
                <c:pt idx="997" formatCode="0.000">
                  <c:v>25.901483001227255</c:v>
                </c:pt>
                <c:pt idx="998" formatCode="0.000">
                  <c:v>24.767428948690117</c:v>
                </c:pt>
                <c:pt idx="999" formatCode="0.000">
                  <c:v>24.16338017633916</c:v>
                </c:pt>
                <c:pt idx="1000" formatCode="0.000">
                  <c:v>23.383798993314741</c:v>
                </c:pt>
                <c:pt idx="1001" formatCode="0.000">
                  <c:v>20.463255225474562</c:v>
                </c:pt>
                <c:pt idx="1002" formatCode="0.000">
                  <c:v>20.204574060300942</c:v>
                </c:pt>
                <c:pt idx="1003" formatCode="0.000">
                  <c:v>19.918198607275393</c:v>
                </c:pt>
                <c:pt idx="1004" formatCode="0.000">
                  <c:v>24.197502954174375</c:v>
                </c:pt>
                <c:pt idx="1005" formatCode="0.000">
                  <c:v>23.991662403122827</c:v>
                </c:pt>
                <c:pt idx="1006" formatCode="0.000">
                  <c:v>26.590136281967983</c:v>
                </c:pt>
                <c:pt idx="1007" formatCode="0.000">
                  <c:v>27.427377872994629</c:v>
                </c:pt>
                <c:pt idx="1008" formatCode="0.000">
                  <c:v>27.371399701679263</c:v>
                </c:pt>
                <c:pt idx="1009" formatCode="0.000">
                  <c:v>28.589601077451299</c:v>
                </c:pt>
                <c:pt idx="1010" formatCode="0.000">
                  <c:v>29.599000908049646</c:v>
                </c:pt>
                <c:pt idx="1011" formatCode="0.000">
                  <c:v>30.093429716576011</c:v>
                </c:pt>
                <c:pt idx="1012" formatCode="0.000">
                  <c:v>30.232095718056847</c:v>
                </c:pt>
                <c:pt idx="1013" formatCode="0.000">
                  <c:v>30.508441489523008</c:v>
                </c:pt>
                <c:pt idx="1014" formatCode="0.000">
                  <c:v>29.752448769503296</c:v>
                </c:pt>
                <c:pt idx="1015" formatCode="0.000">
                  <c:v>30.681333560236851</c:v>
                </c:pt>
                <c:pt idx="1016" formatCode="0.000">
                  <c:v>30.866146179402008</c:v>
                </c:pt>
                <c:pt idx="1017" formatCode="0.000">
                  <c:v>30.664502741395079</c:v>
                </c:pt>
                <c:pt idx="1018" formatCode="0.000">
                  <c:v>26.757702145529507</c:v>
                </c:pt>
                <c:pt idx="1019" formatCode="0.000">
                  <c:v>28.386307351955637</c:v>
                </c:pt>
                <c:pt idx="1020" formatCode="0.000">
                  <c:v>28.063313188556307</c:v>
                </c:pt>
                <c:pt idx="1021" formatCode="0.000">
                  <c:v>27.030290050088514</c:v>
                </c:pt>
                <c:pt idx="1022" formatCode="0.000">
                  <c:v>26.818467491795378</c:v>
                </c:pt>
                <c:pt idx="1023" formatCode="0.000">
                  <c:v>26.41338520646234</c:v>
                </c:pt>
                <c:pt idx="1024" formatCode="0.000">
                  <c:v>26.671286302982747</c:v>
                </c:pt>
                <c:pt idx="1025" formatCode="0.000">
                  <c:v>27.371865338371705</c:v>
                </c:pt>
                <c:pt idx="1026" formatCode="0.000">
                  <c:v>28.007453838678337</c:v>
                </c:pt>
                <c:pt idx="1027" formatCode="0.000">
                  <c:v>27.44862861542585</c:v>
                </c:pt>
                <c:pt idx="1028" formatCode="0.000">
                  <c:v>28.181858045887836</c:v>
                </c:pt>
                <c:pt idx="1029" formatCode="0.000">
                  <c:v>28.404725127122706</c:v>
                </c:pt>
                <c:pt idx="1030" formatCode="0.000">
                  <c:v>28.214927356424692</c:v>
                </c:pt>
                <c:pt idx="1031" formatCode="0.000">
                  <c:v>28.794876513317185</c:v>
                </c:pt>
                <c:pt idx="1032" formatCode="0.000">
                  <c:v>27.950900088545851</c:v>
                </c:pt>
                <c:pt idx="1033" formatCode="0.000">
                  <c:v>26.369740680697603</c:v>
                </c:pt>
                <c:pt idx="1034" formatCode="0.000">
                  <c:v>27.982366653408267</c:v>
                </c:pt>
                <c:pt idx="1035" formatCode="0.000">
                  <c:v>29.140712573037003</c:v>
                </c:pt>
                <c:pt idx="1036" formatCode="0.000">
                  <c:v>29.161932208041716</c:v>
                </c:pt>
                <c:pt idx="1037" formatCode="0.000">
                  <c:v>28.050573383783483</c:v>
                </c:pt>
                <c:pt idx="1038" formatCode="0.000">
                  <c:v>29.423288323593905</c:v>
                </c:pt>
                <c:pt idx="1039" formatCode="0.000">
                  <c:v>28.991145246911589</c:v>
                </c:pt>
                <c:pt idx="1040" formatCode="0.000">
                  <c:v>29.156670020120739</c:v>
                </c:pt>
                <c:pt idx="1041" formatCode="0.000">
                  <c:v>28.970375807150038</c:v>
                </c:pt>
                <c:pt idx="1042" formatCode="0.000">
                  <c:v>28.69123495434313</c:v>
                </c:pt>
                <c:pt idx="1043" formatCode="0.000">
                  <c:v>26.559054187192139</c:v>
                </c:pt>
                <c:pt idx="1044" formatCode="0.000">
                  <c:v>26.286617937487716</c:v>
                </c:pt>
                <c:pt idx="1045" formatCode="0.000">
                  <c:v>25.564937660607228</c:v>
                </c:pt>
                <c:pt idx="1046" formatCode="0.000">
                  <c:v>26.413129499874547</c:v>
                </c:pt>
                <c:pt idx="1047" formatCode="0.000">
                  <c:v>27.785690462518751</c:v>
                </c:pt>
                <c:pt idx="1048" formatCode="0.000">
                  <c:v>24.967027737105759</c:v>
                </c:pt>
                <c:pt idx="1049" formatCode="0.000">
                  <c:v>24.323980333156392</c:v>
                </c:pt>
                <c:pt idx="1050" formatCode="0.000">
                  <c:v>23.386069391457383</c:v>
                </c:pt>
                <c:pt idx="1051" formatCode="0.000">
                  <c:v>23.109812701622619</c:v>
                </c:pt>
                <c:pt idx="1052" formatCode="0.000">
                  <c:v>20.960953064939847</c:v>
                </c:pt>
                <c:pt idx="1053" formatCode="0.000">
                  <c:v>20.424791960303516</c:v>
                </c:pt>
                <c:pt idx="1054" formatCode="0.000">
                  <c:v>19.916526059558375</c:v>
                </c:pt>
                <c:pt idx="1055" formatCode="0.000">
                  <c:v>19.605856074584832</c:v>
                </c:pt>
                <c:pt idx="1056" formatCode="0.000">
                  <c:v>19.756803285589445</c:v>
                </c:pt>
                <c:pt idx="1057" formatCode="0.000">
                  <c:v>19.617841062275183</c:v>
                </c:pt>
                <c:pt idx="1058" formatCode="0.000">
                  <c:v>18.762176616349901</c:v>
                </c:pt>
                <c:pt idx="1059" formatCode="0.000">
                  <c:v>18.470844414893609</c:v>
                </c:pt>
                <c:pt idx="1060" formatCode="0.000">
                  <c:v>18.858408595601311</c:v>
                </c:pt>
                <c:pt idx="1061" formatCode="0.000">
                  <c:v>17.395731277497905</c:v>
                </c:pt>
                <c:pt idx="1062" formatCode="0.000">
                  <c:v>16.553878356339563</c:v>
                </c:pt>
                <c:pt idx="1063" formatCode="0.000">
                  <c:v>16.431535289137912</c:v>
                </c:pt>
                <c:pt idx="1064" formatCode="0.000">
                  <c:v>16.084722701136005</c:v>
                </c:pt>
                <c:pt idx="1065" formatCode="0.000">
                  <c:v>16.166091368115314</c:v>
                </c:pt>
                <c:pt idx="1066" formatCode="0.000">
                  <c:v>16.383610890338776</c:v>
                </c:pt>
                <c:pt idx="1067" formatCode="0.000">
                  <c:v>15.648701818597713</c:v>
                </c:pt>
                <c:pt idx="1068" formatCode="0.000">
                  <c:v>15.107844125843343</c:v>
                </c:pt>
                <c:pt idx="1069" formatCode="0.000">
                  <c:v>14.788194042937526</c:v>
                </c:pt>
                <c:pt idx="1070" formatCode="0.000">
                  <c:v>13.815329624702219</c:v>
                </c:pt>
                <c:pt idx="1071" formatCode="0.000">
                  <c:v>13.001490265711199</c:v>
                </c:pt>
                <c:pt idx="1072" formatCode="0.000">
                  <c:v>12.764050891782571</c:v>
                </c:pt>
                <c:pt idx="1073" formatCode="0.000">
                  <c:v>13.084459208636869</c:v>
                </c:pt>
                <c:pt idx="1074" formatCode="0.000">
                  <c:v>11.963244952876497</c:v>
                </c:pt>
                <c:pt idx="1075" formatCode="0.000">
                  <c:v>11.838595555876836</c:v>
                </c:pt>
                <c:pt idx="1076" formatCode="0.000">
                  <c:v>12.417081456183688</c:v>
                </c:pt>
                <c:pt idx="1077" formatCode="0.000">
                  <c:v>11.97702361294435</c:v>
                </c:pt>
                <c:pt idx="1078" formatCode="0.000">
                  <c:v>12.164584327961601</c:v>
                </c:pt>
                <c:pt idx="1079" formatCode="0.000">
                  <c:v>12.295506682704744</c:v>
                </c:pt>
                <c:pt idx="1080" formatCode="0.000">
                  <c:v>13.017184015375413</c:v>
                </c:pt>
                <c:pt idx="1081" formatCode="0.000">
                  <c:v>14.110565437906589</c:v>
                </c:pt>
                <c:pt idx="1082" formatCode="0.000">
                  <c:v>13.892229149724422</c:v>
                </c:pt>
                <c:pt idx="1083" formatCode="0.000">
                  <c:v>14.465233288766436</c:v>
                </c:pt>
                <c:pt idx="1084" formatCode="0.000">
                  <c:v>14.730336415055774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3A-47E7-AC4E-2826E2726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563472"/>
        <c:axId val="65756411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'Result Nifty'!$R$3:$R$1087</c15:sqref>
                        </c15:formulaRef>
                      </c:ext>
                    </c:extLst>
                    <c:numCache>
                      <c:formatCode>General</c:formatCode>
                      <c:ptCount val="1085"/>
                      <c:pt idx="17">
                        <c:v>8000</c:v>
                      </c:pt>
                      <c:pt idx="18">
                        <c:v>8000</c:v>
                      </c:pt>
                      <c:pt idx="19">
                        <c:v>8000</c:v>
                      </c:pt>
                      <c:pt idx="20">
                        <c:v>8000</c:v>
                      </c:pt>
                      <c:pt idx="21">
                        <c:v>8000</c:v>
                      </c:pt>
                      <c:pt idx="22">
                        <c:v>8000</c:v>
                      </c:pt>
                      <c:pt idx="23">
                        <c:v>8000</c:v>
                      </c:pt>
                      <c:pt idx="24">
                        <c:v>8000</c:v>
                      </c:pt>
                      <c:pt idx="25">
                        <c:v>8000</c:v>
                      </c:pt>
                      <c:pt idx="26">
                        <c:v>8000</c:v>
                      </c:pt>
                      <c:pt idx="27">
                        <c:v>8000</c:v>
                      </c:pt>
                      <c:pt idx="28">
                        <c:v>8000</c:v>
                      </c:pt>
                      <c:pt idx="29">
                        <c:v>8000</c:v>
                      </c:pt>
                      <c:pt idx="30">
                        <c:v>8000</c:v>
                      </c:pt>
                      <c:pt idx="31">
                        <c:v>8000</c:v>
                      </c:pt>
                      <c:pt idx="32">
                        <c:v>8000</c:v>
                      </c:pt>
                      <c:pt idx="33">
                        <c:v>8000</c:v>
                      </c:pt>
                      <c:pt idx="34">
                        <c:v>8000</c:v>
                      </c:pt>
                      <c:pt idx="35">
                        <c:v>8000</c:v>
                      </c:pt>
                      <c:pt idx="36">
                        <c:v>8000</c:v>
                      </c:pt>
                      <c:pt idx="37">
                        <c:v>8250</c:v>
                      </c:pt>
                      <c:pt idx="38">
                        <c:v>8250</c:v>
                      </c:pt>
                      <c:pt idx="39">
                        <c:v>8250</c:v>
                      </c:pt>
                      <c:pt idx="40">
                        <c:v>8250</c:v>
                      </c:pt>
                      <c:pt idx="41">
                        <c:v>8250</c:v>
                      </c:pt>
                      <c:pt idx="42">
                        <c:v>8250</c:v>
                      </c:pt>
                      <c:pt idx="43">
                        <c:v>8250</c:v>
                      </c:pt>
                      <c:pt idx="44">
                        <c:v>8250</c:v>
                      </c:pt>
                      <c:pt idx="45">
                        <c:v>8250</c:v>
                      </c:pt>
                      <c:pt idx="46">
                        <c:v>8250</c:v>
                      </c:pt>
                      <c:pt idx="47">
                        <c:v>8250</c:v>
                      </c:pt>
                      <c:pt idx="48">
                        <c:v>8250</c:v>
                      </c:pt>
                      <c:pt idx="49">
                        <c:v>8250</c:v>
                      </c:pt>
                      <c:pt idx="50">
                        <c:v>8250</c:v>
                      </c:pt>
                      <c:pt idx="51">
                        <c:v>8250</c:v>
                      </c:pt>
                      <c:pt idx="52">
                        <c:v>8250</c:v>
                      </c:pt>
                      <c:pt idx="53">
                        <c:v>8250</c:v>
                      </c:pt>
                      <c:pt idx="54">
                        <c:v>8250</c:v>
                      </c:pt>
                      <c:pt idx="55">
                        <c:v>8250</c:v>
                      </c:pt>
                      <c:pt idx="56">
                        <c:v>8250</c:v>
                      </c:pt>
                      <c:pt idx="57">
                        <c:v>8250</c:v>
                      </c:pt>
                      <c:pt idx="58">
                        <c:v>8250</c:v>
                      </c:pt>
                      <c:pt idx="59">
                        <c:v>8250</c:v>
                      </c:pt>
                      <c:pt idx="60">
                        <c:v>8600</c:v>
                      </c:pt>
                      <c:pt idx="61">
                        <c:v>8600</c:v>
                      </c:pt>
                      <c:pt idx="62">
                        <c:v>8600</c:v>
                      </c:pt>
                      <c:pt idx="63">
                        <c:v>8600</c:v>
                      </c:pt>
                      <c:pt idx="64">
                        <c:v>8600</c:v>
                      </c:pt>
                      <c:pt idx="65">
                        <c:v>8600</c:v>
                      </c:pt>
                      <c:pt idx="66">
                        <c:v>8600</c:v>
                      </c:pt>
                      <c:pt idx="67">
                        <c:v>8600</c:v>
                      </c:pt>
                      <c:pt idx="68">
                        <c:v>8600</c:v>
                      </c:pt>
                      <c:pt idx="69">
                        <c:v>8600</c:v>
                      </c:pt>
                      <c:pt idx="70">
                        <c:v>8600</c:v>
                      </c:pt>
                      <c:pt idx="71">
                        <c:v>8600</c:v>
                      </c:pt>
                      <c:pt idx="72">
                        <c:v>8600</c:v>
                      </c:pt>
                      <c:pt idx="73">
                        <c:v>8600</c:v>
                      </c:pt>
                      <c:pt idx="74">
                        <c:v>8600</c:v>
                      </c:pt>
                      <c:pt idx="75">
                        <c:v>8600</c:v>
                      </c:pt>
                      <c:pt idx="76">
                        <c:v>8600</c:v>
                      </c:pt>
                      <c:pt idx="77">
                        <c:v>8600</c:v>
                      </c:pt>
                      <c:pt idx="78">
                        <c:v>8800</c:v>
                      </c:pt>
                      <c:pt idx="79">
                        <c:v>8800</c:v>
                      </c:pt>
                      <c:pt idx="80">
                        <c:v>8800</c:v>
                      </c:pt>
                      <c:pt idx="81">
                        <c:v>8800</c:v>
                      </c:pt>
                      <c:pt idx="82">
                        <c:v>8800</c:v>
                      </c:pt>
                      <c:pt idx="83">
                        <c:v>8800</c:v>
                      </c:pt>
                      <c:pt idx="84">
                        <c:v>8800</c:v>
                      </c:pt>
                      <c:pt idx="85">
                        <c:v>8800</c:v>
                      </c:pt>
                      <c:pt idx="86">
                        <c:v>8800</c:v>
                      </c:pt>
                      <c:pt idx="87">
                        <c:v>8800</c:v>
                      </c:pt>
                      <c:pt idx="88">
                        <c:v>8800</c:v>
                      </c:pt>
                      <c:pt idx="89">
                        <c:v>8800</c:v>
                      </c:pt>
                      <c:pt idx="90">
                        <c:v>8800</c:v>
                      </c:pt>
                      <c:pt idx="91">
                        <c:v>8800</c:v>
                      </c:pt>
                      <c:pt idx="92">
                        <c:v>8800</c:v>
                      </c:pt>
                      <c:pt idx="93">
                        <c:v>8800</c:v>
                      </c:pt>
                      <c:pt idx="94">
                        <c:v>8800</c:v>
                      </c:pt>
                      <c:pt idx="95">
                        <c:v>8800</c:v>
                      </c:pt>
                      <c:pt idx="96">
                        <c:v>8800</c:v>
                      </c:pt>
                      <c:pt idx="97">
                        <c:v>9000</c:v>
                      </c:pt>
                      <c:pt idx="98">
                        <c:v>9000</c:v>
                      </c:pt>
                      <c:pt idx="99">
                        <c:v>9000</c:v>
                      </c:pt>
                      <c:pt idx="100">
                        <c:v>9000</c:v>
                      </c:pt>
                      <c:pt idx="101">
                        <c:v>9000</c:v>
                      </c:pt>
                      <c:pt idx="102">
                        <c:v>9000</c:v>
                      </c:pt>
                      <c:pt idx="103">
                        <c:v>9000</c:v>
                      </c:pt>
                      <c:pt idx="104">
                        <c:v>9000</c:v>
                      </c:pt>
                      <c:pt idx="105">
                        <c:v>9000</c:v>
                      </c:pt>
                      <c:pt idx="106">
                        <c:v>9000</c:v>
                      </c:pt>
                      <c:pt idx="107">
                        <c:v>9000</c:v>
                      </c:pt>
                      <c:pt idx="108">
                        <c:v>9000</c:v>
                      </c:pt>
                      <c:pt idx="109">
                        <c:v>9000</c:v>
                      </c:pt>
                      <c:pt idx="110">
                        <c:v>9000</c:v>
                      </c:pt>
                      <c:pt idx="111">
                        <c:v>9000</c:v>
                      </c:pt>
                      <c:pt idx="112">
                        <c:v>9000</c:v>
                      </c:pt>
                      <c:pt idx="113">
                        <c:v>9000</c:v>
                      </c:pt>
                      <c:pt idx="114">
                        <c:v>9000</c:v>
                      </c:pt>
                      <c:pt idx="115">
                        <c:v>9000</c:v>
                      </c:pt>
                      <c:pt idx="116">
                        <c:v>9000</c:v>
                      </c:pt>
                      <c:pt idx="117">
                        <c:v>9000</c:v>
                      </c:pt>
                      <c:pt idx="118">
                        <c:v>9000</c:v>
                      </c:pt>
                      <c:pt idx="119">
                        <c:v>9000</c:v>
                      </c:pt>
                      <c:pt idx="120">
                        <c:v>9000</c:v>
                      </c:pt>
                      <c:pt idx="121">
                        <c:v>8950</c:v>
                      </c:pt>
                      <c:pt idx="122">
                        <c:v>8950</c:v>
                      </c:pt>
                      <c:pt idx="123">
                        <c:v>8950</c:v>
                      </c:pt>
                      <c:pt idx="124">
                        <c:v>8950</c:v>
                      </c:pt>
                      <c:pt idx="125">
                        <c:v>8950</c:v>
                      </c:pt>
                      <c:pt idx="126">
                        <c:v>8950</c:v>
                      </c:pt>
                      <c:pt idx="127">
                        <c:v>8950</c:v>
                      </c:pt>
                      <c:pt idx="128">
                        <c:v>8950</c:v>
                      </c:pt>
                      <c:pt idx="129">
                        <c:v>8950</c:v>
                      </c:pt>
                      <c:pt idx="130">
                        <c:v>8950</c:v>
                      </c:pt>
                      <c:pt idx="131">
                        <c:v>8950</c:v>
                      </c:pt>
                      <c:pt idx="132">
                        <c:v>8950</c:v>
                      </c:pt>
                      <c:pt idx="133">
                        <c:v>8950</c:v>
                      </c:pt>
                      <c:pt idx="134">
                        <c:v>8950</c:v>
                      </c:pt>
                      <c:pt idx="135">
                        <c:v>8950</c:v>
                      </c:pt>
                      <c:pt idx="136">
                        <c:v>8950</c:v>
                      </c:pt>
                      <c:pt idx="137">
                        <c:v>8950</c:v>
                      </c:pt>
                      <c:pt idx="138">
                        <c:v>8950</c:v>
                      </c:pt>
                      <c:pt idx="139">
                        <c:v>8950</c:v>
                      </c:pt>
                      <c:pt idx="140">
                        <c:v>8950</c:v>
                      </c:pt>
                      <c:pt idx="141">
                        <c:v>9400</c:v>
                      </c:pt>
                      <c:pt idx="142">
                        <c:v>9400</c:v>
                      </c:pt>
                      <c:pt idx="143">
                        <c:v>9400</c:v>
                      </c:pt>
                      <c:pt idx="144">
                        <c:v>9400</c:v>
                      </c:pt>
                      <c:pt idx="145">
                        <c:v>9400</c:v>
                      </c:pt>
                      <c:pt idx="146">
                        <c:v>9400</c:v>
                      </c:pt>
                      <c:pt idx="147">
                        <c:v>9400</c:v>
                      </c:pt>
                      <c:pt idx="148">
                        <c:v>9400</c:v>
                      </c:pt>
                      <c:pt idx="149">
                        <c:v>9400</c:v>
                      </c:pt>
                      <c:pt idx="150">
                        <c:v>9400</c:v>
                      </c:pt>
                      <c:pt idx="151">
                        <c:v>9400</c:v>
                      </c:pt>
                      <c:pt idx="152">
                        <c:v>9400</c:v>
                      </c:pt>
                      <c:pt idx="153">
                        <c:v>9400</c:v>
                      </c:pt>
                      <c:pt idx="154">
                        <c:v>9400</c:v>
                      </c:pt>
                      <c:pt idx="155">
                        <c:v>9400</c:v>
                      </c:pt>
                      <c:pt idx="156">
                        <c:v>9400</c:v>
                      </c:pt>
                      <c:pt idx="157">
                        <c:v>9400</c:v>
                      </c:pt>
                      <c:pt idx="158">
                        <c:v>9400</c:v>
                      </c:pt>
                      <c:pt idx="159">
                        <c:v>9400</c:v>
                      </c:pt>
                      <c:pt idx="160">
                        <c:v>9400</c:v>
                      </c:pt>
                      <c:pt idx="161">
                        <c:v>9400</c:v>
                      </c:pt>
                      <c:pt idx="162">
                        <c:v>9400</c:v>
                      </c:pt>
                      <c:pt idx="163">
                        <c:v>9400</c:v>
                      </c:pt>
                      <c:pt idx="164">
                        <c:v>9400</c:v>
                      </c:pt>
                      <c:pt idx="165">
                        <c:v>9400</c:v>
                      </c:pt>
                      <c:pt idx="166">
                        <c:v>9400</c:v>
                      </c:pt>
                      <c:pt idx="167">
                        <c:v>9400</c:v>
                      </c:pt>
                      <c:pt idx="168">
                        <c:v>9400</c:v>
                      </c:pt>
                      <c:pt idx="169">
                        <c:v>9400</c:v>
                      </c:pt>
                      <c:pt idx="170">
                        <c:v>9400</c:v>
                      </c:pt>
                      <c:pt idx="171">
                        <c:v>9400</c:v>
                      </c:pt>
                      <c:pt idx="172">
                        <c:v>9400</c:v>
                      </c:pt>
                      <c:pt idx="173">
                        <c:v>9400</c:v>
                      </c:pt>
                      <c:pt idx="174">
                        <c:v>9400</c:v>
                      </c:pt>
                      <c:pt idx="175">
                        <c:v>9400</c:v>
                      </c:pt>
                      <c:pt idx="176">
                        <c:v>9400</c:v>
                      </c:pt>
                      <c:pt idx="177">
                        <c:v>9400</c:v>
                      </c:pt>
                      <c:pt idx="178">
                        <c:v>9400</c:v>
                      </c:pt>
                      <c:pt idx="179">
                        <c:v>9400</c:v>
                      </c:pt>
                      <c:pt idx="180">
                        <c:v>9400</c:v>
                      </c:pt>
                      <c:pt idx="181">
                        <c:v>9400</c:v>
                      </c:pt>
                      <c:pt idx="182">
                        <c:v>9400</c:v>
                      </c:pt>
                      <c:pt idx="183">
                        <c:v>9400</c:v>
                      </c:pt>
                      <c:pt idx="184">
                        <c:v>9100</c:v>
                      </c:pt>
                      <c:pt idx="185">
                        <c:v>9100</c:v>
                      </c:pt>
                      <c:pt idx="186">
                        <c:v>9100</c:v>
                      </c:pt>
                      <c:pt idx="187">
                        <c:v>9100</c:v>
                      </c:pt>
                      <c:pt idx="188">
                        <c:v>9100</c:v>
                      </c:pt>
                      <c:pt idx="189">
                        <c:v>9100</c:v>
                      </c:pt>
                      <c:pt idx="190">
                        <c:v>9100</c:v>
                      </c:pt>
                      <c:pt idx="191">
                        <c:v>9100</c:v>
                      </c:pt>
                      <c:pt idx="192">
                        <c:v>9100</c:v>
                      </c:pt>
                      <c:pt idx="193">
                        <c:v>9100</c:v>
                      </c:pt>
                      <c:pt idx="194">
                        <c:v>9100</c:v>
                      </c:pt>
                      <c:pt idx="195">
                        <c:v>9100</c:v>
                      </c:pt>
                      <c:pt idx="196">
                        <c:v>9100</c:v>
                      </c:pt>
                      <c:pt idx="197">
                        <c:v>9100</c:v>
                      </c:pt>
                      <c:pt idx="198">
                        <c:v>9100</c:v>
                      </c:pt>
                      <c:pt idx="199">
                        <c:v>9100</c:v>
                      </c:pt>
                      <c:pt idx="200">
                        <c:v>9100</c:v>
                      </c:pt>
                      <c:pt idx="201">
                        <c:v>9100</c:v>
                      </c:pt>
                      <c:pt idx="202">
                        <c:v>9650</c:v>
                      </c:pt>
                      <c:pt idx="203">
                        <c:v>9650</c:v>
                      </c:pt>
                      <c:pt idx="204">
                        <c:v>9650</c:v>
                      </c:pt>
                      <c:pt idx="205">
                        <c:v>9650</c:v>
                      </c:pt>
                      <c:pt idx="206">
                        <c:v>9650</c:v>
                      </c:pt>
                      <c:pt idx="207">
                        <c:v>9650</c:v>
                      </c:pt>
                      <c:pt idx="208">
                        <c:v>9650</c:v>
                      </c:pt>
                      <c:pt idx="209">
                        <c:v>9650</c:v>
                      </c:pt>
                      <c:pt idx="210">
                        <c:v>9650</c:v>
                      </c:pt>
                      <c:pt idx="211">
                        <c:v>9650</c:v>
                      </c:pt>
                      <c:pt idx="212">
                        <c:v>9650</c:v>
                      </c:pt>
                      <c:pt idx="213">
                        <c:v>9650</c:v>
                      </c:pt>
                      <c:pt idx="214">
                        <c:v>9650</c:v>
                      </c:pt>
                      <c:pt idx="215">
                        <c:v>9650</c:v>
                      </c:pt>
                      <c:pt idx="216">
                        <c:v>9650</c:v>
                      </c:pt>
                      <c:pt idx="217">
                        <c:v>9650</c:v>
                      </c:pt>
                      <c:pt idx="218">
                        <c:v>9650</c:v>
                      </c:pt>
                      <c:pt idx="219">
                        <c:v>9650</c:v>
                      </c:pt>
                      <c:pt idx="220">
                        <c:v>9650</c:v>
                      </c:pt>
                      <c:pt idx="221">
                        <c:v>9650</c:v>
                      </c:pt>
                      <c:pt idx="222">
                        <c:v>9650</c:v>
                      </c:pt>
                      <c:pt idx="223">
                        <c:v>9650</c:v>
                      </c:pt>
                      <c:pt idx="224">
                        <c:v>9650</c:v>
                      </c:pt>
                      <c:pt idx="225">
                        <c:v>9650</c:v>
                      </c:pt>
                      <c:pt idx="226">
                        <c:v>9650</c:v>
                      </c:pt>
                      <c:pt idx="227">
                        <c:v>9450</c:v>
                      </c:pt>
                      <c:pt idx="228">
                        <c:v>9450</c:v>
                      </c:pt>
                      <c:pt idx="229">
                        <c:v>9450</c:v>
                      </c:pt>
                      <c:pt idx="230">
                        <c:v>9450</c:v>
                      </c:pt>
                      <c:pt idx="231">
                        <c:v>9450</c:v>
                      </c:pt>
                      <c:pt idx="232">
                        <c:v>9450</c:v>
                      </c:pt>
                      <c:pt idx="233">
                        <c:v>9450</c:v>
                      </c:pt>
                      <c:pt idx="234">
                        <c:v>9450</c:v>
                      </c:pt>
                      <c:pt idx="235">
                        <c:v>9450</c:v>
                      </c:pt>
                      <c:pt idx="236">
                        <c:v>9450</c:v>
                      </c:pt>
                      <c:pt idx="237">
                        <c:v>9450</c:v>
                      </c:pt>
                      <c:pt idx="238">
                        <c:v>9450</c:v>
                      </c:pt>
                      <c:pt idx="239">
                        <c:v>9450</c:v>
                      </c:pt>
                      <c:pt idx="240">
                        <c:v>9450</c:v>
                      </c:pt>
                      <c:pt idx="241">
                        <c:v>9450</c:v>
                      </c:pt>
                      <c:pt idx="242">
                        <c:v>9450</c:v>
                      </c:pt>
                      <c:pt idx="243">
                        <c:v>9450</c:v>
                      </c:pt>
                      <c:pt idx="244">
                        <c:v>9450</c:v>
                      </c:pt>
                      <c:pt idx="245">
                        <c:v>9450</c:v>
                      </c:pt>
                      <c:pt idx="246">
                        <c:v>9850</c:v>
                      </c:pt>
                      <c:pt idx="247">
                        <c:v>9850</c:v>
                      </c:pt>
                      <c:pt idx="248">
                        <c:v>9850</c:v>
                      </c:pt>
                      <c:pt idx="249">
                        <c:v>9850</c:v>
                      </c:pt>
                      <c:pt idx="250">
                        <c:v>9850</c:v>
                      </c:pt>
                      <c:pt idx="251">
                        <c:v>9850</c:v>
                      </c:pt>
                      <c:pt idx="252">
                        <c:v>9850</c:v>
                      </c:pt>
                      <c:pt idx="253">
                        <c:v>9850</c:v>
                      </c:pt>
                      <c:pt idx="254">
                        <c:v>9850</c:v>
                      </c:pt>
                      <c:pt idx="255">
                        <c:v>9850</c:v>
                      </c:pt>
                      <c:pt idx="256">
                        <c:v>9850</c:v>
                      </c:pt>
                      <c:pt idx="257">
                        <c:v>9850</c:v>
                      </c:pt>
                      <c:pt idx="258">
                        <c:v>9850</c:v>
                      </c:pt>
                      <c:pt idx="259">
                        <c:v>9850</c:v>
                      </c:pt>
                      <c:pt idx="260">
                        <c:v>9850</c:v>
                      </c:pt>
                      <c:pt idx="261">
                        <c:v>9850</c:v>
                      </c:pt>
                      <c:pt idx="262">
                        <c:v>9850</c:v>
                      </c:pt>
                      <c:pt idx="263">
                        <c:v>9850</c:v>
                      </c:pt>
                      <c:pt idx="264">
                        <c:v>9850</c:v>
                      </c:pt>
                      <c:pt idx="265">
                        <c:v>9850</c:v>
                      </c:pt>
                      <c:pt idx="266">
                        <c:v>10150</c:v>
                      </c:pt>
                      <c:pt idx="267">
                        <c:v>10150</c:v>
                      </c:pt>
                      <c:pt idx="268">
                        <c:v>10150</c:v>
                      </c:pt>
                      <c:pt idx="269">
                        <c:v>10150</c:v>
                      </c:pt>
                      <c:pt idx="270">
                        <c:v>10150</c:v>
                      </c:pt>
                      <c:pt idx="271">
                        <c:v>10150</c:v>
                      </c:pt>
                      <c:pt idx="272">
                        <c:v>10150</c:v>
                      </c:pt>
                      <c:pt idx="273">
                        <c:v>10150</c:v>
                      </c:pt>
                      <c:pt idx="274">
                        <c:v>10150</c:v>
                      </c:pt>
                      <c:pt idx="275">
                        <c:v>10150</c:v>
                      </c:pt>
                      <c:pt idx="276">
                        <c:v>10150</c:v>
                      </c:pt>
                      <c:pt idx="277">
                        <c:v>10150</c:v>
                      </c:pt>
                      <c:pt idx="278">
                        <c:v>10150</c:v>
                      </c:pt>
                      <c:pt idx="279">
                        <c:v>10150</c:v>
                      </c:pt>
                      <c:pt idx="280">
                        <c:v>10150</c:v>
                      </c:pt>
                      <c:pt idx="281">
                        <c:v>10150</c:v>
                      </c:pt>
                      <c:pt idx="282">
                        <c:v>10150</c:v>
                      </c:pt>
                      <c:pt idx="283">
                        <c:v>10150</c:v>
                      </c:pt>
                      <c:pt idx="284">
                        <c:v>9450</c:v>
                      </c:pt>
                      <c:pt idx="285">
                        <c:v>9450</c:v>
                      </c:pt>
                      <c:pt idx="286">
                        <c:v>9450</c:v>
                      </c:pt>
                      <c:pt idx="287">
                        <c:v>9450</c:v>
                      </c:pt>
                      <c:pt idx="288">
                        <c:v>9450</c:v>
                      </c:pt>
                      <c:pt idx="289">
                        <c:v>9450</c:v>
                      </c:pt>
                      <c:pt idx="290">
                        <c:v>9450</c:v>
                      </c:pt>
                      <c:pt idx="291">
                        <c:v>9450</c:v>
                      </c:pt>
                      <c:pt idx="292">
                        <c:v>9450</c:v>
                      </c:pt>
                      <c:pt idx="293">
                        <c:v>9450</c:v>
                      </c:pt>
                      <c:pt idx="294">
                        <c:v>9450</c:v>
                      </c:pt>
                      <c:pt idx="295">
                        <c:v>9450</c:v>
                      </c:pt>
                      <c:pt idx="296">
                        <c:v>9450</c:v>
                      </c:pt>
                      <c:pt idx="297">
                        <c:v>9450</c:v>
                      </c:pt>
                      <c:pt idx="298">
                        <c:v>9450</c:v>
                      </c:pt>
                      <c:pt idx="299">
                        <c:v>9450</c:v>
                      </c:pt>
                      <c:pt idx="300">
                        <c:v>9450</c:v>
                      </c:pt>
                      <c:pt idx="301">
                        <c:v>9450</c:v>
                      </c:pt>
                      <c:pt idx="302">
                        <c:v>9450</c:v>
                      </c:pt>
                      <c:pt idx="303">
                        <c:v>9950</c:v>
                      </c:pt>
                      <c:pt idx="304">
                        <c:v>9950</c:v>
                      </c:pt>
                      <c:pt idx="305">
                        <c:v>9950</c:v>
                      </c:pt>
                      <c:pt idx="306">
                        <c:v>9950</c:v>
                      </c:pt>
                      <c:pt idx="307">
                        <c:v>9950</c:v>
                      </c:pt>
                      <c:pt idx="308">
                        <c:v>9950</c:v>
                      </c:pt>
                      <c:pt idx="309">
                        <c:v>9950</c:v>
                      </c:pt>
                      <c:pt idx="310">
                        <c:v>9950</c:v>
                      </c:pt>
                      <c:pt idx="311">
                        <c:v>9950</c:v>
                      </c:pt>
                      <c:pt idx="312">
                        <c:v>9950</c:v>
                      </c:pt>
                      <c:pt idx="313">
                        <c:v>9950</c:v>
                      </c:pt>
                      <c:pt idx="314">
                        <c:v>9950</c:v>
                      </c:pt>
                      <c:pt idx="315">
                        <c:v>9950</c:v>
                      </c:pt>
                      <c:pt idx="316">
                        <c:v>9950</c:v>
                      </c:pt>
                      <c:pt idx="317">
                        <c:v>9950</c:v>
                      </c:pt>
                      <c:pt idx="318">
                        <c:v>9950</c:v>
                      </c:pt>
                      <c:pt idx="319">
                        <c:v>9950</c:v>
                      </c:pt>
                      <c:pt idx="320">
                        <c:v>9950</c:v>
                      </c:pt>
                      <c:pt idx="321">
                        <c:v>9950</c:v>
                      </c:pt>
                      <c:pt idx="322">
                        <c:v>9950</c:v>
                      </c:pt>
                      <c:pt idx="323">
                        <c:v>9950</c:v>
                      </c:pt>
                      <c:pt idx="324">
                        <c:v>9950</c:v>
                      </c:pt>
                      <c:pt idx="325">
                        <c:v>9950</c:v>
                      </c:pt>
                      <c:pt idx="326">
                        <c:v>9950</c:v>
                      </c:pt>
                      <c:pt idx="327">
                        <c:v>9950</c:v>
                      </c:pt>
                      <c:pt idx="328">
                        <c:v>9950</c:v>
                      </c:pt>
                      <c:pt idx="329">
                        <c:v>9950</c:v>
                      </c:pt>
                      <c:pt idx="330">
                        <c:v>9950</c:v>
                      </c:pt>
                      <c:pt idx="331">
                        <c:v>9950</c:v>
                      </c:pt>
                      <c:pt idx="332">
                        <c:v>9950</c:v>
                      </c:pt>
                      <c:pt idx="333">
                        <c:v>9950</c:v>
                      </c:pt>
                      <c:pt idx="334">
                        <c:v>9950</c:v>
                      </c:pt>
                      <c:pt idx="335">
                        <c:v>9950</c:v>
                      </c:pt>
                      <c:pt idx="336">
                        <c:v>9950</c:v>
                      </c:pt>
                      <c:pt idx="337">
                        <c:v>9950</c:v>
                      </c:pt>
                      <c:pt idx="338">
                        <c:v>9950</c:v>
                      </c:pt>
                      <c:pt idx="339">
                        <c:v>9950</c:v>
                      </c:pt>
                      <c:pt idx="340">
                        <c:v>9950</c:v>
                      </c:pt>
                      <c:pt idx="341">
                        <c:v>9950</c:v>
                      </c:pt>
                      <c:pt idx="342">
                        <c:v>9950</c:v>
                      </c:pt>
                      <c:pt idx="343">
                        <c:v>9950</c:v>
                      </c:pt>
                      <c:pt idx="344">
                        <c:v>9950</c:v>
                      </c:pt>
                      <c:pt idx="345">
                        <c:v>9950</c:v>
                      </c:pt>
                      <c:pt idx="346">
                        <c:v>9950</c:v>
                      </c:pt>
                      <c:pt idx="347">
                        <c:v>9900</c:v>
                      </c:pt>
                      <c:pt idx="348">
                        <c:v>9900</c:v>
                      </c:pt>
                      <c:pt idx="349">
                        <c:v>9900</c:v>
                      </c:pt>
                      <c:pt idx="350">
                        <c:v>9900</c:v>
                      </c:pt>
                      <c:pt idx="351">
                        <c:v>9900</c:v>
                      </c:pt>
                      <c:pt idx="352">
                        <c:v>9900</c:v>
                      </c:pt>
                      <c:pt idx="353">
                        <c:v>9900</c:v>
                      </c:pt>
                      <c:pt idx="354">
                        <c:v>9900</c:v>
                      </c:pt>
                      <c:pt idx="355">
                        <c:v>9900</c:v>
                      </c:pt>
                      <c:pt idx="356">
                        <c:v>9900</c:v>
                      </c:pt>
                      <c:pt idx="357">
                        <c:v>9900</c:v>
                      </c:pt>
                      <c:pt idx="358">
                        <c:v>9900</c:v>
                      </c:pt>
                      <c:pt idx="359">
                        <c:v>9900</c:v>
                      </c:pt>
                      <c:pt idx="360">
                        <c:v>9900</c:v>
                      </c:pt>
                      <c:pt idx="361">
                        <c:v>9900</c:v>
                      </c:pt>
                      <c:pt idx="362">
                        <c:v>9900</c:v>
                      </c:pt>
                      <c:pt idx="363">
                        <c:v>9900</c:v>
                      </c:pt>
                      <c:pt idx="364">
                        <c:v>9900</c:v>
                      </c:pt>
                      <c:pt idx="365">
                        <c:v>9900</c:v>
                      </c:pt>
                      <c:pt idx="366">
                        <c:v>9900</c:v>
                      </c:pt>
                      <c:pt idx="367">
                        <c:v>10500</c:v>
                      </c:pt>
                      <c:pt idx="368">
                        <c:v>10500</c:v>
                      </c:pt>
                      <c:pt idx="369">
                        <c:v>10500</c:v>
                      </c:pt>
                      <c:pt idx="370">
                        <c:v>10500</c:v>
                      </c:pt>
                      <c:pt idx="371">
                        <c:v>10500</c:v>
                      </c:pt>
                      <c:pt idx="372">
                        <c:v>10500</c:v>
                      </c:pt>
                      <c:pt idx="373">
                        <c:v>10500</c:v>
                      </c:pt>
                      <c:pt idx="374">
                        <c:v>10500</c:v>
                      </c:pt>
                      <c:pt idx="375">
                        <c:v>10500</c:v>
                      </c:pt>
                      <c:pt idx="376">
                        <c:v>10500</c:v>
                      </c:pt>
                      <c:pt idx="377">
                        <c:v>10500</c:v>
                      </c:pt>
                      <c:pt idx="378">
                        <c:v>10500</c:v>
                      </c:pt>
                      <c:pt idx="379">
                        <c:v>10500</c:v>
                      </c:pt>
                      <c:pt idx="380">
                        <c:v>10500</c:v>
                      </c:pt>
                      <c:pt idx="381">
                        <c:v>10500</c:v>
                      </c:pt>
                      <c:pt idx="382">
                        <c:v>10500</c:v>
                      </c:pt>
                      <c:pt idx="383">
                        <c:v>10500</c:v>
                      </c:pt>
                      <c:pt idx="384">
                        <c:v>10500</c:v>
                      </c:pt>
                      <c:pt idx="385">
                        <c:v>10500</c:v>
                      </c:pt>
                      <c:pt idx="386">
                        <c:v>10500</c:v>
                      </c:pt>
                      <c:pt idx="387">
                        <c:v>10500</c:v>
                      </c:pt>
                      <c:pt idx="388">
                        <c:v>10500</c:v>
                      </c:pt>
                      <c:pt idx="389">
                        <c:v>10500</c:v>
                      </c:pt>
                      <c:pt idx="390">
                        <c:v>10950</c:v>
                      </c:pt>
                      <c:pt idx="391">
                        <c:v>10950</c:v>
                      </c:pt>
                      <c:pt idx="392">
                        <c:v>10950</c:v>
                      </c:pt>
                      <c:pt idx="393">
                        <c:v>10950</c:v>
                      </c:pt>
                      <c:pt idx="394">
                        <c:v>10950</c:v>
                      </c:pt>
                      <c:pt idx="395">
                        <c:v>10950</c:v>
                      </c:pt>
                      <c:pt idx="396">
                        <c:v>10950</c:v>
                      </c:pt>
                      <c:pt idx="397">
                        <c:v>10950</c:v>
                      </c:pt>
                      <c:pt idx="398">
                        <c:v>10950</c:v>
                      </c:pt>
                      <c:pt idx="399">
                        <c:v>10950</c:v>
                      </c:pt>
                      <c:pt idx="400">
                        <c:v>10950</c:v>
                      </c:pt>
                      <c:pt idx="401">
                        <c:v>10950</c:v>
                      </c:pt>
                      <c:pt idx="402">
                        <c:v>10950</c:v>
                      </c:pt>
                      <c:pt idx="403">
                        <c:v>10950</c:v>
                      </c:pt>
                      <c:pt idx="404">
                        <c:v>10950</c:v>
                      </c:pt>
                      <c:pt idx="405">
                        <c:v>10950</c:v>
                      </c:pt>
                      <c:pt idx="406">
                        <c:v>10950</c:v>
                      </c:pt>
                      <c:pt idx="407">
                        <c:v>10950</c:v>
                      </c:pt>
                      <c:pt idx="408">
                        <c:v>10000</c:v>
                      </c:pt>
                      <c:pt idx="409">
                        <c:v>10000</c:v>
                      </c:pt>
                      <c:pt idx="410">
                        <c:v>10000</c:v>
                      </c:pt>
                      <c:pt idx="411">
                        <c:v>10000</c:v>
                      </c:pt>
                      <c:pt idx="412">
                        <c:v>10000</c:v>
                      </c:pt>
                      <c:pt idx="413">
                        <c:v>10000</c:v>
                      </c:pt>
                      <c:pt idx="414">
                        <c:v>10000</c:v>
                      </c:pt>
                      <c:pt idx="415">
                        <c:v>10000</c:v>
                      </c:pt>
                      <c:pt idx="416">
                        <c:v>10000</c:v>
                      </c:pt>
                      <c:pt idx="417">
                        <c:v>10000</c:v>
                      </c:pt>
                      <c:pt idx="418">
                        <c:v>10000</c:v>
                      </c:pt>
                      <c:pt idx="419">
                        <c:v>10000</c:v>
                      </c:pt>
                      <c:pt idx="420">
                        <c:v>10000</c:v>
                      </c:pt>
                      <c:pt idx="421">
                        <c:v>10000</c:v>
                      </c:pt>
                      <c:pt idx="422">
                        <c:v>10000</c:v>
                      </c:pt>
                      <c:pt idx="423">
                        <c:v>10000</c:v>
                      </c:pt>
                      <c:pt idx="424">
                        <c:v>10000</c:v>
                      </c:pt>
                      <c:pt idx="425">
                        <c:v>10000</c:v>
                      </c:pt>
                      <c:pt idx="426">
                        <c:v>8950</c:v>
                      </c:pt>
                      <c:pt idx="427">
                        <c:v>8950</c:v>
                      </c:pt>
                      <c:pt idx="428">
                        <c:v>8950</c:v>
                      </c:pt>
                      <c:pt idx="429">
                        <c:v>8950</c:v>
                      </c:pt>
                      <c:pt idx="430">
                        <c:v>8950</c:v>
                      </c:pt>
                      <c:pt idx="431">
                        <c:v>8950</c:v>
                      </c:pt>
                      <c:pt idx="432">
                        <c:v>8950</c:v>
                      </c:pt>
                      <c:pt idx="433">
                        <c:v>8950</c:v>
                      </c:pt>
                      <c:pt idx="434">
                        <c:v>8950</c:v>
                      </c:pt>
                      <c:pt idx="435">
                        <c:v>8950</c:v>
                      </c:pt>
                      <c:pt idx="436">
                        <c:v>8950</c:v>
                      </c:pt>
                      <c:pt idx="437">
                        <c:v>8950</c:v>
                      </c:pt>
                      <c:pt idx="438">
                        <c:v>8950</c:v>
                      </c:pt>
                      <c:pt idx="439">
                        <c:v>8950</c:v>
                      </c:pt>
                      <c:pt idx="440">
                        <c:v>8950</c:v>
                      </c:pt>
                      <c:pt idx="441">
                        <c:v>8950</c:v>
                      </c:pt>
                      <c:pt idx="442">
                        <c:v>8950</c:v>
                      </c:pt>
                      <c:pt idx="443">
                        <c:v>8950</c:v>
                      </c:pt>
                      <c:pt idx="444">
                        <c:v>8950</c:v>
                      </c:pt>
                      <c:pt idx="445">
                        <c:v>8950</c:v>
                      </c:pt>
                      <c:pt idx="446">
                        <c:v>8950</c:v>
                      </c:pt>
                      <c:pt idx="447">
                        <c:v>8950</c:v>
                      </c:pt>
                      <c:pt idx="448">
                        <c:v>8950</c:v>
                      </c:pt>
                      <c:pt idx="449">
                        <c:v>9850</c:v>
                      </c:pt>
                      <c:pt idx="450">
                        <c:v>9850</c:v>
                      </c:pt>
                      <c:pt idx="451">
                        <c:v>9850</c:v>
                      </c:pt>
                      <c:pt idx="452">
                        <c:v>9850</c:v>
                      </c:pt>
                      <c:pt idx="453">
                        <c:v>9850</c:v>
                      </c:pt>
                      <c:pt idx="454">
                        <c:v>9850</c:v>
                      </c:pt>
                      <c:pt idx="455">
                        <c:v>9850</c:v>
                      </c:pt>
                      <c:pt idx="456">
                        <c:v>9850</c:v>
                      </c:pt>
                      <c:pt idx="457">
                        <c:v>9850</c:v>
                      </c:pt>
                      <c:pt idx="458">
                        <c:v>9850</c:v>
                      </c:pt>
                      <c:pt idx="459">
                        <c:v>9850</c:v>
                      </c:pt>
                      <c:pt idx="460">
                        <c:v>9850</c:v>
                      </c:pt>
                      <c:pt idx="461">
                        <c:v>9850</c:v>
                      </c:pt>
                      <c:pt idx="462">
                        <c:v>9850</c:v>
                      </c:pt>
                      <c:pt idx="463">
                        <c:v>9850</c:v>
                      </c:pt>
                      <c:pt idx="464">
                        <c:v>9850</c:v>
                      </c:pt>
                      <c:pt idx="465">
                        <c:v>9850</c:v>
                      </c:pt>
                      <c:pt idx="466">
                        <c:v>9850</c:v>
                      </c:pt>
                      <c:pt idx="467">
                        <c:v>9850</c:v>
                      </c:pt>
                      <c:pt idx="468">
                        <c:v>9850</c:v>
                      </c:pt>
                      <c:pt idx="469">
                        <c:v>9850</c:v>
                      </c:pt>
                      <c:pt idx="470">
                        <c:v>9850</c:v>
                      </c:pt>
                      <c:pt idx="471">
                        <c:v>9850</c:v>
                      </c:pt>
                      <c:pt idx="472">
                        <c:v>9850</c:v>
                      </c:pt>
                      <c:pt idx="473">
                        <c:v>9850</c:v>
                      </c:pt>
                      <c:pt idx="474">
                        <c:v>9850</c:v>
                      </c:pt>
                      <c:pt idx="475">
                        <c:v>9850</c:v>
                      </c:pt>
                      <c:pt idx="476">
                        <c:v>9850</c:v>
                      </c:pt>
                      <c:pt idx="477">
                        <c:v>9850</c:v>
                      </c:pt>
                      <c:pt idx="478">
                        <c:v>9850</c:v>
                      </c:pt>
                      <c:pt idx="479">
                        <c:v>9850</c:v>
                      </c:pt>
                      <c:pt idx="480">
                        <c:v>9850</c:v>
                      </c:pt>
                      <c:pt idx="481">
                        <c:v>9850</c:v>
                      </c:pt>
                      <c:pt idx="482">
                        <c:v>9850</c:v>
                      </c:pt>
                      <c:pt idx="483">
                        <c:v>9850</c:v>
                      </c:pt>
                      <c:pt idx="484">
                        <c:v>9850</c:v>
                      </c:pt>
                      <c:pt idx="485">
                        <c:v>9850</c:v>
                      </c:pt>
                      <c:pt idx="486">
                        <c:v>9850</c:v>
                      </c:pt>
                      <c:pt idx="487">
                        <c:v>9850</c:v>
                      </c:pt>
                      <c:pt idx="488">
                        <c:v>9850</c:v>
                      </c:pt>
                      <c:pt idx="489">
                        <c:v>9850</c:v>
                      </c:pt>
                      <c:pt idx="490">
                        <c:v>9850</c:v>
                      </c:pt>
                      <c:pt idx="491">
                        <c:v>9850</c:v>
                      </c:pt>
                      <c:pt idx="492">
                        <c:v>9850</c:v>
                      </c:pt>
                      <c:pt idx="493">
                        <c:v>9950</c:v>
                      </c:pt>
                      <c:pt idx="494">
                        <c:v>9950</c:v>
                      </c:pt>
                      <c:pt idx="495">
                        <c:v>9950</c:v>
                      </c:pt>
                      <c:pt idx="496">
                        <c:v>9950</c:v>
                      </c:pt>
                      <c:pt idx="497">
                        <c:v>9950</c:v>
                      </c:pt>
                      <c:pt idx="498">
                        <c:v>9950</c:v>
                      </c:pt>
                      <c:pt idx="499">
                        <c:v>9950</c:v>
                      </c:pt>
                      <c:pt idx="500">
                        <c:v>9950</c:v>
                      </c:pt>
                      <c:pt idx="501">
                        <c:v>9950</c:v>
                      </c:pt>
                      <c:pt idx="502">
                        <c:v>9950</c:v>
                      </c:pt>
                      <c:pt idx="503">
                        <c:v>9950</c:v>
                      </c:pt>
                      <c:pt idx="504">
                        <c:v>9950</c:v>
                      </c:pt>
                      <c:pt idx="505">
                        <c:v>9950</c:v>
                      </c:pt>
                      <c:pt idx="506">
                        <c:v>9950</c:v>
                      </c:pt>
                      <c:pt idx="507">
                        <c:v>9950</c:v>
                      </c:pt>
                      <c:pt idx="508">
                        <c:v>9950</c:v>
                      </c:pt>
                      <c:pt idx="509">
                        <c:v>9950</c:v>
                      </c:pt>
                      <c:pt idx="510">
                        <c:v>9950</c:v>
                      </c:pt>
                      <c:pt idx="511">
                        <c:v>9950</c:v>
                      </c:pt>
                      <c:pt idx="512">
                        <c:v>9950</c:v>
                      </c:pt>
                      <c:pt idx="513">
                        <c:v>9850</c:v>
                      </c:pt>
                      <c:pt idx="514">
                        <c:v>9850</c:v>
                      </c:pt>
                      <c:pt idx="515">
                        <c:v>9850</c:v>
                      </c:pt>
                      <c:pt idx="516">
                        <c:v>9850</c:v>
                      </c:pt>
                      <c:pt idx="517">
                        <c:v>9850</c:v>
                      </c:pt>
                      <c:pt idx="518">
                        <c:v>9850</c:v>
                      </c:pt>
                      <c:pt idx="519">
                        <c:v>9850</c:v>
                      </c:pt>
                      <c:pt idx="520">
                        <c:v>9850</c:v>
                      </c:pt>
                      <c:pt idx="521">
                        <c:v>9850</c:v>
                      </c:pt>
                      <c:pt idx="522">
                        <c:v>9850</c:v>
                      </c:pt>
                      <c:pt idx="523">
                        <c:v>9850</c:v>
                      </c:pt>
                      <c:pt idx="524">
                        <c:v>9850</c:v>
                      </c:pt>
                      <c:pt idx="525">
                        <c:v>9850</c:v>
                      </c:pt>
                      <c:pt idx="526">
                        <c:v>9850</c:v>
                      </c:pt>
                      <c:pt idx="527">
                        <c:v>9850</c:v>
                      </c:pt>
                      <c:pt idx="528">
                        <c:v>9850</c:v>
                      </c:pt>
                      <c:pt idx="529">
                        <c:v>9850</c:v>
                      </c:pt>
                      <c:pt idx="530">
                        <c:v>9850</c:v>
                      </c:pt>
                      <c:pt idx="531">
                        <c:v>10650</c:v>
                      </c:pt>
                      <c:pt idx="532">
                        <c:v>10650</c:v>
                      </c:pt>
                      <c:pt idx="533">
                        <c:v>10650</c:v>
                      </c:pt>
                      <c:pt idx="534">
                        <c:v>10650</c:v>
                      </c:pt>
                      <c:pt idx="535">
                        <c:v>10650</c:v>
                      </c:pt>
                      <c:pt idx="536">
                        <c:v>10650</c:v>
                      </c:pt>
                      <c:pt idx="537">
                        <c:v>10650</c:v>
                      </c:pt>
                      <c:pt idx="538">
                        <c:v>10650</c:v>
                      </c:pt>
                      <c:pt idx="539">
                        <c:v>10650</c:v>
                      </c:pt>
                      <c:pt idx="540">
                        <c:v>10650</c:v>
                      </c:pt>
                      <c:pt idx="541">
                        <c:v>10650</c:v>
                      </c:pt>
                      <c:pt idx="542">
                        <c:v>10650</c:v>
                      </c:pt>
                      <c:pt idx="543">
                        <c:v>10650</c:v>
                      </c:pt>
                      <c:pt idx="544">
                        <c:v>10650</c:v>
                      </c:pt>
                      <c:pt idx="545">
                        <c:v>10650</c:v>
                      </c:pt>
                      <c:pt idx="546">
                        <c:v>10650</c:v>
                      </c:pt>
                      <c:pt idx="547">
                        <c:v>10650</c:v>
                      </c:pt>
                      <c:pt idx="548">
                        <c:v>10650</c:v>
                      </c:pt>
                      <c:pt idx="549">
                        <c:v>10200</c:v>
                      </c:pt>
                      <c:pt idx="550">
                        <c:v>10200</c:v>
                      </c:pt>
                      <c:pt idx="551">
                        <c:v>10200</c:v>
                      </c:pt>
                      <c:pt idx="552">
                        <c:v>10200</c:v>
                      </c:pt>
                      <c:pt idx="553">
                        <c:v>10200</c:v>
                      </c:pt>
                      <c:pt idx="554">
                        <c:v>10200</c:v>
                      </c:pt>
                      <c:pt idx="555">
                        <c:v>10200</c:v>
                      </c:pt>
                      <c:pt idx="556">
                        <c:v>10200</c:v>
                      </c:pt>
                      <c:pt idx="557">
                        <c:v>10200</c:v>
                      </c:pt>
                      <c:pt idx="558">
                        <c:v>10200</c:v>
                      </c:pt>
                      <c:pt idx="559">
                        <c:v>10200</c:v>
                      </c:pt>
                      <c:pt idx="560">
                        <c:v>10200</c:v>
                      </c:pt>
                      <c:pt idx="561">
                        <c:v>10200</c:v>
                      </c:pt>
                      <c:pt idx="562">
                        <c:v>10200</c:v>
                      </c:pt>
                      <c:pt idx="563">
                        <c:v>10200</c:v>
                      </c:pt>
                      <c:pt idx="564">
                        <c:v>10200</c:v>
                      </c:pt>
                      <c:pt idx="565">
                        <c:v>10200</c:v>
                      </c:pt>
                      <c:pt idx="566">
                        <c:v>10200</c:v>
                      </c:pt>
                      <c:pt idx="567">
                        <c:v>10200</c:v>
                      </c:pt>
                      <c:pt idx="568">
                        <c:v>10200</c:v>
                      </c:pt>
                      <c:pt idx="569">
                        <c:v>10200</c:v>
                      </c:pt>
                      <c:pt idx="570">
                        <c:v>10200</c:v>
                      </c:pt>
                      <c:pt idx="571">
                        <c:v>10200</c:v>
                      </c:pt>
                      <c:pt idx="572">
                        <c:v>10950</c:v>
                      </c:pt>
                      <c:pt idx="573">
                        <c:v>10950</c:v>
                      </c:pt>
                      <c:pt idx="574">
                        <c:v>10950</c:v>
                      </c:pt>
                      <c:pt idx="575">
                        <c:v>10950</c:v>
                      </c:pt>
                      <c:pt idx="576">
                        <c:v>10950</c:v>
                      </c:pt>
                      <c:pt idx="577">
                        <c:v>10950</c:v>
                      </c:pt>
                      <c:pt idx="578">
                        <c:v>10950</c:v>
                      </c:pt>
                      <c:pt idx="579">
                        <c:v>10950</c:v>
                      </c:pt>
                      <c:pt idx="580">
                        <c:v>10950</c:v>
                      </c:pt>
                      <c:pt idx="581">
                        <c:v>10950</c:v>
                      </c:pt>
                      <c:pt idx="582">
                        <c:v>10950</c:v>
                      </c:pt>
                      <c:pt idx="583">
                        <c:v>10950</c:v>
                      </c:pt>
                      <c:pt idx="584">
                        <c:v>10950</c:v>
                      </c:pt>
                      <c:pt idx="585">
                        <c:v>10950</c:v>
                      </c:pt>
                      <c:pt idx="586">
                        <c:v>10950</c:v>
                      </c:pt>
                      <c:pt idx="587">
                        <c:v>10950</c:v>
                      </c:pt>
                      <c:pt idx="588">
                        <c:v>10950</c:v>
                      </c:pt>
                      <c:pt idx="589">
                        <c:v>10950</c:v>
                      </c:pt>
                      <c:pt idx="590">
                        <c:v>10950</c:v>
                      </c:pt>
                      <c:pt idx="591">
                        <c:v>10950</c:v>
                      </c:pt>
                      <c:pt idx="592">
                        <c:v>10950</c:v>
                      </c:pt>
                      <c:pt idx="593">
                        <c:v>10950</c:v>
                      </c:pt>
                      <c:pt idx="594">
                        <c:v>10950</c:v>
                      </c:pt>
                      <c:pt idx="595">
                        <c:v>10950</c:v>
                      </c:pt>
                      <c:pt idx="596">
                        <c:v>10950</c:v>
                      </c:pt>
                      <c:pt idx="597">
                        <c:v>10950</c:v>
                      </c:pt>
                      <c:pt idx="598">
                        <c:v>10950</c:v>
                      </c:pt>
                      <c:pt idx="599">
                        <c:v>10950</c:v>
                      </c:pt>
                      <c:pt idx="600">
                        <c:v>10950</c:v>
                      </c:pt>
                      <c:pt idx="601">
                        <c:v>10950</c:v>
                      </c:pt>
                      <c:pt idx="602">
                        <c:v>10950</c:v>
                      </c:pt>
                      <c:pt idx="603">
                        <c:v>10950</c:v>
                      </c:pt>
                      <c:pt idx="604">
                        <c:v>10950</c:v>
                      </c:pt>
                      <c:pt idx="605">
                        <c:v>10950</c:v>
                      </c:pt>
                      <c:pt idx="606">
                        <c:v>10950</c:v>
                      </c:pt>
                      <c:pt idx="607">
                        <c:v>10950</c:v>
                      </c:pt>
                      <c:pt idx="608">
                        <c:v>10950</c:v>
                      </c:pt>
                      <c:pt idx="609">
                        <c:v>10950</c:v>
                      </c:pt>
                      <c:pt idx="610">
                        <c:v>10950</c:v>
                      </c:pt>
                      <c:pt idx="611">
                        <c:v>10500</c:v>
                      </c:pt>
                      <c:pt idx="612">
                        <c:v>10500</c:v>
                      </c:pt>
                      <c:pt idx="613">
                        <c:v>10500</c:v>
                      </c:pt>
                      <c:pt idx="614">
                        <c:v>10500</c:v>
                      </c:pt>
                      <c:pt idx="615">
                        <c:v>10500</c:v>
                      </c:pt>
                      <c:pt idx="616">
                        <c:v>10500</c:v>
                      </c:pt>
                      <c:pt idx="617">
                        <c:v>10500</c:v>
                      </c:pt>
                      <c:pt idx="618">
                        <c:v>10500</c:v>
                      </c:pt>
                      <c:pt idx="619">
                        <c:v>10500</c:v>
                      </c:pt>
                      <c:pt idx="620">
                        <c:v>10500</c:v>
                      </c:pt>
                      <c:pt idx="621">
                        <c:v>10500</c:v>
                      </c:pt>
                      <c:pt idx="622">
                        <c:v>10500</c:v>
                      </c:pt>
                      <c:pt idx="623">
                        <c:v>10500</c:v>
                      </c:pt>
                      <c:pt idx="624">
                        <c:v>10500</c:v>
                      </c:pt>
                      <c:pt idx="625">
                        <c:v>10500</c:v>
                      </c:pt>
                      <c:pt idx="626">
                        <c:v>10500</c:v>
                      </c:pt>
                      <c:pt idx="627">
                        <c:v>10500</c:v>
                      </c:pt>
                      <c:pt idx="628">
                        <c:v>10500</c:v>
                      </c:pt>
                      <c:pt idx="629">
                        <c:v>10500</c:v>
                      </c:pt>
                      <c:pt idx="630">
                        <c:v>10500</c:v>
                      </c:pt>
                      <c:pt idx="631">
                        <c:v>10500</c:v>
                      </c:pt>
                      <c:pt idx="632">
                        <c:v>10500</c:v>
                      </c:pt>
                      <c:pt idx="633">
                        <c:v>10500</c:v>
                      </c:pt>
                      <c:pt idx="634">
                        <c:v>10100</c:v>
                      </c:pt>
                      <c:pt idx="635">
                        <c:v>10100</c:v>
                      </c:pt>
                      <c:pt idx="636">
                        <c:v>10100</c:v>
                      </c:pt>
                      <c:pt idx="637">
                        <c:v>10100</c:v>
                      </c:pt>
                      <c:pt idx="638">
                        <c:v>10100</c:v>
                      </c:pt>
                      <c:pt idx="639">
                        <c:v>10100</c:v>
                      </c:pt>
                      <c:pt idx="640">
                        <c:v>10100</c:v>
                      </c:pt>
                      <c:pt idx="641">
                        <c:v>10100</c:v>
                      </c:pt>
                      <c:pt idx="642">
                        <c:v>10100</c:v>
                      </c:pt>
                      <c:pt idx="643">
                        <c:v>10100</c:v>
                      </c:pt>
                      <c:pt idx="644">
                        <c:v>10100</c:v>
                      </c:pt>
                      <c:pt idx="645">
                        <c:v>10100</c:v>
                      </c:pt>
                      <c:pt idx="646">
                        <c:v>10100</c:v>
                      </c:pt>
                      <c:pt idx="647">
                        <c:v>10100</c:v>
                      </c:pt>
                      <c:pt idx="648">
                        <c:v>10100</c:v>
                      </c:pt>
                      <c:pt idx="649">
                        <c:v>10100</c:v>
                      </c:pt>
                      <c:pt idx="650">
                        <c:v>10100</c:v>
                      </c:pt>
                      <c:pt idx="651">
                        <c:v>10100</c:v>
                      </c:pt>
                      <c:pt idx="652">
                        <c:v>10450</c:v>
                      </c:pt>
                      <c:pt idx="653">
                        <c:v>10450</c:v>
                      </c:pt>
                      <c:pt idx="654">
                        <c:v>10450</c:v>
                      </c:pt>
                      <c:pt idx="655">
                        <c:v>10450</c:v>
                      </c:pt>
                      <c:pt idx="656">
                        <c:v>10450</c:v>
                      </c:pt>
                      <c:pt idx="657">
                        <c:v>10450</c:v>
                      </c:pt>
                      <c:pt idx="658">
                        <c:v>10450</c:v>
                      </c:pt>
                      <c:pt idx="659">
                        <c:v>10450</c:v>
                      </c:pt>
                      <c:pt idx="660">
                        <c:v>10450</c:v>
                      </c:pt>
                      <c:pt idx="661">
                        <c:v>10450</c:v>
                      </c:pt>
                      <c:pt idx="662">
                        <c:v>10450</c:v>
                      </c:pt>
                      <c:pt idx="663">
                        <c:v>10450</c:v>
                      </c:pt>
                      <c:pt idx="664">
                        <c:v>10450</c:v>
                      </c:pt>
                      <c:pt idx="665">
                        <c:v>10450</c:v>
                      </c:pt>
                      <c:pt idx="666">
                        <c:v>10450</c:v>
                      </c:pt>
                      <c:pt idx="667">
                        <c:v>10450</c:v>
                      </c:pt>
                      <c:pt idx="668">
                        <c:v>10450</c:v>
                      </c:pt>
                      <c:pt idx="669">
                        <c:v>10450</c:v>
                      </c:pt>
                      <c:pt idx="670">
                        <c:v>10450</c:v>
                      </c:pt>
                      <c:pt idx="671">
                        <c:v>10450</c:v>
                      </c:pt>
                      <c:pt idx="672">
                        <c:v>10450</c:v>
                      </c:pt>
                      <c:pt idx="673">
                        <c:v>10450</c:v>
                      </c:pt>
                      <c:pt idx="674">
                        <c:v>10900</c:v>
                      </c:pt>
                      <c:pt idx="675">
                        <c:v>10900</c:v>
                      </c:pt>
                      <c:pt idx="676">
                        <c:v>10900</c:v>
                      </c:pt>
                      <c:pt idx="677">
                        <c:v>10900</c:v>
                      </c:pt>
                      <c:pt idx="678">
                        <c:v>10900</c:v>
                      </c:pt>
                      <c:pt idx="679">
                        <c:v>10900</c:v>
                      </c:pt>
                      <c:pt idx="680">
                        <c:v>10900</c:v>
                      </c:pt>
                      <c:pt idx="681">
                        <c:v>10900</c:v>
                      </c:pt>
                      <c:pt idx="682">
                        <c:v>10900</c:v>
                      </c:pt>
                      <c:pt idx="683">
                        <c:v>10900</c:v>
                      </c:pt>
                      <c:pt idx="684">
                        <c:v>10900</c:v>
                      </c:pt>
                      <c:pt idx="685">
                        <c:v>10900</c:v>
                      </c:pt>
                      <c:pt idx="686">
                        <c:v>10900</c:v>
                      </c:pt>
                      <c:pt idx="687">
                        <c:v>10900</c:v>
                      </c:pt>
                      <c:pt idx="688">
                        <c:v>10900</c:v>
                      </c:pt>
                      <c:pt idx="689">
                        <c:v>10900</c:v>
                      </c:pt>
                      <c:pt idx="690">
                        <c:v>10900</c:v>
                      </c:pt>
                      <c:pt idx="691">
                        <c:v>10900</c:v>
                      </c:pt>
                      <c:pt idx="692">
                        <c:v>10900</c:v>
                      </c:pt>
                      <c:pt idx="693">
                        <c:v>11200</c:v>
                      </c:pt>
                      <c:pt idx="694">
                        <c:v>11200</c:v>
                      </c:pt>
                      <c:pt idx="695">
                        <c:v>11200</c:v>
                      </c:pt>
                      <c:pt idx="696">
                        <c:v>11200</c:v>
                      </c:pt>
                      <c:pt idx="697">
                        <c:v>11200</c:v>
                      </c:pt>
                      <c:pt idx="698">
                        <c:v>11200</c:v>
                      </c:pt>
                      <c:pt idx="699">
                        <c:v>11200</c:v>
                      </c:pt>
                      <c:pt idx="700">
                        <c:v>11200</c:v>
                      </c:pt>
                      <c:pt idx="701">
                        <c:v>11200</c:v>
                      </c:pt>
                      <c:pt idx="702">
                        <c:v>11200</c:v>
                      </c:pt>
                      <c:pt idx="703">
                        <c:v>11200</c:v>
                      </c:pt>
                      <c:pt idx="704">
                        <c:v>11200</c:v>
                      </c:pt>
                      <c:pt idx="705">
                        <c:v>11200</c:v>
                      </c:pt>
                      <c:pt idx="706">
                        <c:v>11200</c:v>
                      </c:pt>
                      <c:pt idx="707">
                        <c:v>11200</c:v>
                      </c:pt>
                      <c:pt idx="708">
                        <c:v>11200</c:v>
                      </c:pt>
                      <c:pt idx="709">
                        <c:v>11200</c:v>
                      </c:pt>
                      <c:pt idx="710">
                        <c:v>11200</c:v>
                      </c:pt>
                      <c:pt idx="711">
                        <c:v>11200</c:v>
                      </c:pt>
                      <c:pt idx="712">
                        <c:v>11500</c:v>
                      </c:pt>
                      <c:pt idx="713">
                        <c:v>11500</c:v>
                      </c:pt>
                      <c:pt idx="714">
                        <c:v>11500</c:v>
                      </c:pt>
                      <c:pt idx="715">
                        <c:v>11500</c:v>
                      </c:pt>
                      <c:pt idx="716">
                        <c:v>11500</c:v>
                      </c:pt>
                      <c:pt idx="717">
                        <c:v>11500</c:v>
                      </c:pt>
                      <c:pt idx="718">
                        <c:v>11500</c:v>
                      </c:pt>
                      <c:pt idx="719">
                        <c:v>11500</c:v>
                      </c:pt>
                      <c:pt idx="720">
                        <c:v>11500</c:v>
                      </c:pt>
                      <c:pt idx="721">
                        <c:v>11500</c:v>
                      </c:pt>
                      <c:pt idx="722">
                        <c:v>11500</c:v>
                      </c:pt>
                      <c:pt idx="723">
                        <c:v>11500</c:v>
                      </c:pt>
                      <c:pt idx="724">
                        <c:v>11500</c:v>
                      </c:pt>
                      <c:pt idx="725">
                        <c:v>11500</c:v>
                      </c:pt>
                      <c:pt idx="726">
                        <c:v>11500</c:v>
                      </c:pt>
                      <c:pt idx="727">
                        <c:v>11500</c:v>
                      </c:pt>
                      <c:pt idx="728">
                        <c:v>11500</c:v>
                      </c:pt>
                      <c:pt idx="729">
                        <c:v>11500</c:v>
                      </c:pt>
                      <c:pt idx="730">
                        <c:v>11500</c:v>
                      </c:pt>
                      <c:pt idx="731">
                        <c:v>11500</c:v>
                      </c:pt>
                      <c:pt idx="732">
                        <c:v>11500</c:v>
                      </c:pt>
                      <c:pt idx="733">
                        <c:v>11500</c:v>
                      </c:pt>
                      <c:pt idx="734">
                        <c:v>11500</c:v>
                      </c:pt>
                      <c:pt idx="735">
                        <c:v>11500</c:v>
                      </c:pt>
                      <c:pt idx="736">
                        <c:v>11500</c:v>
                      </c:pt>
                      <c:pt idx="737">
                        <c:v>10950</c:v>
                      </c:pt>
                      <c:pt idx="738">
                        <c:v>10950</c:v>
                      </c:pt>
                      <c:pt idx="739">
                        <c:v>10950</c:v>
                      </c:pt>
                      <c:pt idx="740">
                        <c:v>10950</c:v>
                      </c:pt>
                      <c:pt idx="741">
                        <c:v>10950</c:v>
                      </c:pt>
                      <c:pt idx="742">
                        <c:v>10950</c:v>
                      </c:pt>
                      <c:pt idx="743">
                        <c:v>10950</c:v>
                      </c:pt>
                      <c:pt idx="744">
                        <c:v>10950</c:v>
                      </c:pt>
                      <c:pt idx="745">
                        <c:v>10950</c:v>
                      </c:pt>
                      <c:pt idx="746">
                        <c:v>10950</c:v>
                      </c:pt>
                      <c:pt idx="747">
                        <c:v>10950</c:v>
                      </c:pt>
                      <c:pt idx="748">
                        <c:v>10950</c:v>
                      </c:pt>
                      <c:pt idx="749">
                        <c:v>10950</c:v>
                      </c:pt>
                      <c:pt idx="750">
                        <c:v>10950</c:v>
                      </c:pt>
                      <c:pt idx="751">
                        <c:v>10950</c:v>
                      </c:pt>
                      <c:pt idx="752">
                        <c:v>10950</c:v>
                      </c:pt>
                      <c:pt idx="753">
                        <c:v>10950</c:v>
                      </c:pt>
                      <c:pt idx="754">
                        <c:v>10950</c:v>
                      </c:pt>
                      <c:pt idx="755">
                        <c:v>10950</c:v>
                      </c:pt>
                      <c:pt idx="756">
                        <c:v>10950</c:v>
                      </c:pt>
                      <c:pt idx="757">
                        <c:v>10100</c:v>
                      </c:pt>
                      <c:pt idx="758">
                        <c:v>10100</c:v>
                      </c:pt>
                      <c:pt idx="759">
                        <c:v>10100</c:v>
                      </c:pt>
                      <c:pt idx="760">
                        <c:v>10100</c:v>
                      </c:pt>
                      <c:pt idx="761">
                        <c:v>10100</c:v>
                      </c:pt>
                      <c:pt idx="762">
                        <c:v>10100</c:v>
                      </c:pt>
                      <c:pt idx="763">
                        <c:v>10100</c:v>
                      </c:pt>
                      <c:pt idx="764">
                        <c:v>10100</c:v>
                      </c:pt>
                      <c:pt idx="765">
                        <c:v>10100</c:v>
                      </c:pt>
                      <c:pt idx="766">
                        <c:v>10100</c:v>
                      </c:pt>
                      <c:pt idx="767">
                        <c:v>10100</c:v>
                      </c:pt>
                      <c:pt idx="768">
                        <c:v>10100</c:v>
                      </c:pt>
                      <c:pt idx="769">
                        <c:v>10100</c:v>
                      </c:pt>
                      <c:pt idx="770">
                        <c:v>10100</c:v>
                      </c:pt>
                      <c:pt idx="771">
                        <c:v>10100</c:v>
                      </c:pt>
                      <c:pt idx="772">
                        <c:v>10100</c:v>
                      </c:pt>
                      <c:pt idx="773">
                        <c:v>10100</c:v>
                      </c:pt>
                      <c:pt idx="774">
                        <c:v>10100</c:v>
                      </c:pt>
                      <c:pt idx="775">
                        <c:v>10100</c:v>
                      </c:pt>
                      <c:pt idx="776">
                        <c:v>5000</c:v>
                      </c:pt>
                      <c:pt idx="777">
                        <c:v>5000</c:v>
                      </c:pt>
                      <c:pt idx="778">
                        <c:v>5000</c:v>
                      </c:pt>
                      <c:pt idx="779">
                        <c:v>5000</c:v>
                      </c:pt>
                      <c:pt idx="780">
                        <c:v>5000</c:v>
                      </c:pt>
                      <c:pt idx="781">
                        <c:v>5000</c:v>
                      </c:pt>
                      <c:pt idx="782">
                        <c:v>5000</c:v>
                      </c:pt>
                      <c:pt idx="783">
                        <c:v>5000</c:v>
                      </c:pt>
                      <c:pt idx="784">
                        <c:v>5000</c:v>
                      </c:pt>
                      <c:pt idx="785">
                        <c:v>5000</c:v>
                      </c:pt>
                      <c:pt idx="786">
                        <c:v>5000</c:v>
                      </c:pt>
                      <c:pt idx="787">
                        <c:v>5000</c:v>
                      </c:pt>
                      <c:pt idx="788">
                        <c:v>5000</c:v>
                      </c:pt>
                      <c:pt idx="789">
                        <c:v>5000</c:v>
                      </c:pt>
                      <c:pt idx="790">
                        <c:v>5000</c:v>
                      </c:pt>
                      <c:pt idx="791">
                        <c:v>5000</c:v>
                      </c:pt>
                      <c:pt idx="792">
                        <c:v>5000</c:v>
                      </c:pt>
                      <c:pt idx="793">
                        <c:v>5000</c:v>
                      </c:pt>
                      <c:pt idx="794">
                        <c:v>5000</c:v>
                      </c:pt>
                      <c:pt idx="795">
                        <c:v>5000</c:v>
                      </c:pt>
                      <c:pt idx="796">
                        <c:v>5000</c:v>
                      </c:pt>
                      <c:pt idx="797">
                        <c:v>7700</c:v>
                      </c:pt>
                      <c:pt idx="798">
                        <c:v>7700</c:v>
                      </c:pt>
                      <c:pt idx="799">
                        <c:v>7700</c:v>
                      </c:pt>
                      <c:pt idx="800">
                        <c:v>7700</c:v>
                      </c:pt>
                      <c:pt idx="801">
                        <c:v>7700</c:v>
                      </c:pt>
                      <c:pt idx="802">
                        <c:v>7700</c:v>
                      </c:pt>
                      <c:pt idx="803">
                        <c:v>7700</c:v>
                      </c:pt>
                      <c:pt idx="804">
                        <c:v>7700</c:v>
                      </c:pt>
                      <c:pt idx="805">
                        <c:v>7700</c:v>
                      </c:pt>
                      <c:pt idx="806">
                        <c:v>7700</c:v>
                      </c:pt>
                      <c:pt idx="807">
                        <c:v>7700</c:v>
                      </c:pt>
                      <c:pt idx="808">
                        <c:v>7700</c:v>
                      </c:pt>
                      <c:pt idx="809">
                        <c:v>7700</c:v>
                      </c:pt>
                      <c:pt idx="810">
                        <c:v>7700</c:v>
                      </c:pt>
                      <c:pt idx="811">
                        <c:v>7700</c:v>
                      </c:pt>
                      <c:pt idx="812">
                        <c:v>7700</c:v>
                      </c:pt>
                      <c:pt idx="813">
                        <c:v>7700</c:v>
                      </c:pt>
                      <c:pt idx="814">
                        <c:v>7700</c:v>
                      </c:pt>
                      <c:pt idx="815">
                        <c:v>8000</c:v>
                      </c:pt>
                      <c:pt idx="816">
                        <c:v>8000</c:v>
                      </c:pt>
                      <c:pt idx="817">
                        <c:v>8000</c:v>
                      </c:pt>
                      <c:pt idx="818">
                        <c:v>8000</c:v>
                      </c:pt>
                      <c:pt idx="819">
                        <c:v>8000</c:v>
                      </c:pt>
                      <c:pt idx="820">
                        <c:v>8000</c:v>
                      </c:pt>
                      <c:pt idx="821">
                        <c:v>8000</c:v>
                      </c:pt>
                      <c:pt idx="822">
                        <c:v>8000</c:v>
                      </c:pt>
                      <c:pt idx="823">
                        <c:v>8000</c:v>
                      </c:pt>
                      <c:pt idx="824">
                        <c:v>8000</c:v>
                      </c:pt>
                      <c:pt idx="825">
                        <c:v>8000</c:v>
                      </c:pt>
                      <c:pt idx="826">
                        <c:v>8000</c:v>
                      </c:pt>
                      <c:pt idx="827">
                        <c:v>8000</c:v>
                      </c:pt>
                      <c:pt idx="828">
                        <c:v>8000</c:v>
                      </c:pt>
                      <c:pt idx="829">
                        <c:v>8000</c:v>
                      </c:pt>
                      <c:pt idx="830">
                        <c:v>8000</c:v>
                      </c:pt>
                      <c:pt idx="831">
                        <c:v>8000</c:v>
                      </c:pt>
                      <c:pt idx="832">
                        <c:v>8000</c:v>
                      </c:pt>
                      <c:pt idx="833">
                        <c:v>8000</c:v>
                      </c:pt>
                      <c:pt idx="834">
                        <c:v>8000</c:v>
                      </c:pt>
                      <c:pt idx="835">
                        <c:v>8500</c:v>
                      </c:pt>
                      <c:pt idx="836">
                        <c:v>8500</c:v>
                      </c:pt>
                      <c:pt idx="837">
                        <c:v>8500</c:v>
                      </c:pt>
                      <c:pt idx="838">
                        <c:v>8500</c:v>
                      </c:pt>
                      <c:pt idx="839">
                        <c:v>8500</c:v>
                      </c:pt>
                      <c:pt idx="840">
                        <c:v>8500</c:v>
                      </c:pt>
                      <c:pt idx="841">
                        <c:v>8500</c:v>
                      </c:pt>
                      <c:pt idx="842">
                        <c:v>8500</c:v>
                      </c:pt>
                      <c:pt idx="843">
                        <c:v>8500</c:v>
                      </c:pt>
                      <c:pt idx="844">
                        <c:v>8500</c:v>
                      </c:pt>
                      <c:pt idx="845">
                        <c:v>8500</c:v>
                      </c:pt>
                      <c:pt idx="846">
                        <c:v>8500</c:v>
                      </c:pt>
                      <c:pt idx="847">
                        <c:v>8500</c:v>
                      </c:pt>
                      <c:pt idx="848">
                        <c:v>8500</c:v>
                      </c:pt>
                      <c:pt idx="849">
                        <c:v>8500</c:v>
                      </c:pt>
                      <c:pt idx="850">
                        <c:v>8500</c:v>
                      </c:pt>
                      <c:pt idx="851">
                        <c:v>8500</c:v>
                      </c:pt>
                      <c:pt idx="852">
                        <c:v>8500</c:v>
                      </c:pt>
                      <c:pt idx="853">
                        <c:v>8500</c:v>
                      </c:pt>
                      <c:pt idx="854">
                        <c:v>8500</c:v>
                      </c:pt>
                      <c:pt idx="855">
                        <c:v>8500</c:v>
                      </c:pt>
                      <c:pt idx="856">
                        <c:v>8500</c:v>
                      </c:pt>
                      <c:pt idx="857">
                        <c:v>8500</c:v>
                      </c:pt>
                      <c:pt idx="858">
                        <c:v>8500</c:v>
                      </c:pt>
                      <c:pt idx="859">
                        <c:v>8500</c:v>
                      </c:pt>
                      <c:pt idx="860">
                        <c:v>9650</c:v>
                      </c:pt>
                      <c:pt idx="861">
                        <c:v>9650</c:v>
                      </c:pt>
                      <c:pt idx="862">
                        <c:v>9650</c:v>
                      </c:pt>
                      <c:pt idx="863">
                        <c:v>9650</c:v>
                      </c:pt>
                      <c:pt idx="864">
                        <c:v>9650</c:v>
                      </c:pt>
                      <c:pt idx="865">
                        <c:v>9650</c:v>
                      </c:pt>
                      <c:pt idx="866">
                        <c:v>9650</c:v>
                      </c:pt>
                      <c:pt idx="867">
                        <c:v>9650</c:v>
                      </c:pt>
                      <c:pt idx="868">
                        <c:v>9650</c:v>
                      </c:pt>
                      <c:pt idx="869">
                        <c:v>9650</c:v>
                      </c:pt>
                      <c:pt idx="870">
                        <c:v>9650</c:v>
                      </c:pt>
                      <c:pt idx="871">
                        <c:v>9650</c:v>
                      </c:pt>
                      <c:pt idx="872">
                        <c:v>9650</c:v>
                      </c:pt>
                      <c:pt idx="873">
                        <c:v>9650</c:v>
                      </c:pt>
                      <c:pt idx="874">
                        <c:v>9650</c:v>
                      </c:pt>
                      <c:pt idx="875">
                        <c:v>9650</c:v>
                      </c:pt>
                      <c:pt idx="876">
                        <c:v>9650</c:v>
                      </c:pt>
                      <c:pt idx="877">
                        <c:v>9650</c:v>
                      </c:pt>
                      <c:pt idx="878">
                        <c:v>9650</c:v>
                      </c:pt>
                      <c:pt idx="879">
                        <c:v>9650</c:v>
                      </c:pt>
                      <c:pt idx="880">
                        <c:v>10500</c:v>
                      </c:pt>
                      <c:pt idx="881">
                        <c:v>10500</c:v>
                      </c:pt>
                      <c:pt idx="882">
                        <c:v>10500</c:v>
                      </c:pt>
                      <c:pt idx="883">
                        <c:v>10500</c:v>
                      </c:pt>
                      <c:pt idx="884">
                        <c:v>10500</c:v>
                      </c:pt>
                      <c:pt idx="885">
                        <c:v>10500</c:v>
                      </c:pt>
                      <c:pt idx="886">
                        <c:v>10500</c:v>
                      </c:pt>
                      <c:pt idx="887">
                        <c:v>10500</c:v>
                      </c:pt>
                      <c:pt idx="888">
                        <c:v>10500</c:v>
                      </c:pt>
                      <c:pt idx="889">
                        <c:v>10500</c:v>
                      </c:pt>
                      <c:pt idx="890">
                        <c:v>10500</c:v>
                      </c:pt>
                      <c:pt idx="891">
                        <c:v>10500</c:v>
                      </c:pt>
                      <c:pt idx="892">
                        <c:v>10500</c:v>
                      </c:pt>
                      <c:pt idx="893">
                        <c:v>10500</c:v>
                      </c:pt>
                      <c:pt idx="894">
                        <c:v>10500</c:v>
                      </c:pt>
                      <c:pt idx="895">
                        <c:v>10500</c:v>
                      </c:pt>
                      <c:pt idx="896">
                        <c:v>10500</c:v>
                      </c:pt>
                      <c:pt idx="897">
                        <c:v>10500</c:v>
                      </c:pt>
                      <c:pt idx="898">
                        <c:v>10500</c:v>
                      </c:pt>
                      <c:pt idx="899">
                        <c:v>10500</c:v>
                      </c:pt>
                      <c:pt idx="900">
                        <c:v>9500</c:v>
                      </c:pt>
                      <c:pt idx="901">
                        <c:v>9500</c:v>
                      </c:pt>
                      <c:pt idx="902">
                        <c:v>9500</c:v>
                      </c:pt>
                      <c:pt idx="903">
                        <c:v>9500</c:v>
                      </c:pt>
                      <c:pt idx="904">
                        <c:v>9500</c:v>
                      </c:pt>
                      <c:pt idx="905">
                        <c:v>9500</c:v>
                      </c:pt>
                      <c:pt idx="906">
                        <c:v>9500</c:v>
                      </c:pt>
                      <c:pt idx="907">
                        <c:v>9500</c:v>
                      </c:pt>
                      <c:pt idx="908">
                        <c:v>9500</c:v>
                      </c:pt>
                      <c:pt idx="909">
                        <c:v>9500</c:v>
                      </c:pt>
                      <c:pt idx="910">
                        <c:v>9500</c:v>
                      </c:pt>
                      <c:pt idx="911">
                        <c:v>9500</c:v>
                      </c:pt>
                      <c:pt idx="912">
                        <c:v>9500</c:v>
                      </c:pt>
                      <c:pt idx="913">
                        <c:v>9500</c:v>
                      </c:pt>
                      <c:pt idx="914">
                        <c:v>9500</c:v>
                      </c:pt>
                      <c:pt idx="915">
                        <c:v>9500</c:v>
                      </c:pt>
                      <c:pt idx="916">
                        <c:v>9500</c:v>
                      </c:pt>
                      <c:pt idx="917">
                        <c:v>9500</c:v>
                      </c:pt>
                      <c:pt idx="918">
                        <c:v>9500</c:v>
                      </c:pt>
                      <c:pt idx="919">
                        <c:v>9500</c:v>
                      </c:pt>
                      <c:pt idx="920">
                        <c:v>9500</c:v>
                      </c:pt>
                      <c:pt idx="921">
                        <c:v>9500</c:v>
                      </c:pt>
                      <c:pt idx="922">
                        <c:v>9500</c:v>
                      </c:pt>
                      <c:pt idx="923">
                        <c:v>9500</c:v>
                      </c:pt>
                      <c:pt idx="924">
                        <c:v>10150</c:v>
                      </c:pt>
                      <c:pt idx="925">
                        <c:v>10150</c:v>
                      </c:pt>
                      <c:pt idx="926">
                        <c:v>10150</c:v>
                      </c:pt>
                      <c:pt idx="927">
                        <c:v>10150</c:v>
                      </c:pt>
                      <c:pt idx="928">
                        <c:v>10150</c:v>
                      </c:pt>
                      <c:pt idx="929">
                        <c:v>10150</c:v>
                      </c:pt>
                      <c:pt idx="930">
                        <c:v>10150</c:v>
                      </c:pt>
                      <c:pt idx="931">
                        <c:v>10150</c:v>
                      </c:pt>
                      <c:pt idx="932">
                        <c:v>10150</c:v>
                      </c:pt>
                      <c:pt idx="933">
                        <c:v>10150</c:v>
                      </c:pt>
                      <c:pt idx="934">
                        <c:v>10150</c:v>
                      </c:pt>
                      <c:pt idx="935">
                        <c:v>10150</c:v>
                      </c:pt>
                      <c:pt idx="936">
                        <c:v>10150</c:v>
                      </c:pt>
                      <c:pt idx="937">
                        <c:v>10150</c:v>
                      </c:pt>
                      <c:pt idx="938">
                        <c:v>10150</c:v>
                      </c:pt>
                      <c:pt idx="939">
                        <c:v>10150</c:v>
                      </c:pt>
                      <c:pt idx="940">
                        <c:v>10150</c:v>
                      </c:pt>
                      <c:pt idx="941">
                        <c:v>10150</c:v>
                      </c:pt>
                      <c:pt idx="942">
                        <c:v>10150</c:v>
                      </c:pt>
                      <c:pt idx="943">
                        <c:v>10150</c:v>
                      </c:pt>
                      <c:pt idx="944">
                        <c:v>11450</c:v>
                      </c:pt>
                      <c:pt idx="945">
                        <c:v>11450</c:v>
                      </c:pt>
                      <c:pt idx="946">
                        <c:v>11450</c:v>
                      </c:pt>
                      <c:pt idx="947">
                        <c:v>11450</c:v>
                      </c:pt>
                      <c:pt idx="948">
                        <c:v>11450</c:v>
                      </c:pt>
                      <c:pt idx="949">
                        <c:v>11450</c:v>
                      </c:pt>
                      <c:pt idx="950">
                        <c:v>11450</c:v>
                      </c:pt>
                      <c:pt idx="951">
                        <c:v>11450</c:v>
                      </c:pt>
                      <c:pt idx="952">
                        <c:v>11450</c:v>
                      </c:pt>
                      <c:pt idx="953">
                        <c:v>11450</c:v>
                      </c:pt>
                      <c:pt idx="954">
                        <c:v>11450</c:v>
                      </c:pt>
                      <c:pt idx="955">
                        <c:v>11450</c:v>
                      </c:pt>
                      <c:pt idx="956">
                        <c:v>11450</c:v>
                      </c:pt>
                      <c:pt idx="957">
                        <c:v>11450</c:v>
                      </c:pt>
                      <c:pt idx="958">
                        <c:v>11450</c:v>
                      </c:pt>
                      <c:pt idx="959">
                        <c:v>11450</c:v>
                      </c:pt>
                      <c:pt idx="960">
                        <c:v>11450</c:v>
                      </c:pt>
                      <c:pt idx="961">
                        <c:v>11450</c:v>
                      </c:pt>
                      <c:pt idx="962">
                        <c:v>11450</c:v>
                      </c:pt>
                      <c:pt idx="963">
                        <c:v>11450</c:v>
                      </c:pt>
                      <c:pt idx="964">
                        <c:v>11450</c:v>
                      </c:pt>
                      <c:pt idx="965">
                        <c:v>11450</c:v>
                      </c:pt>
                      <c:pt idx="966">
                        <c:v>11450</c:v>
                      </c:pt>
                      <c:pt idx="967">
                        <c:v>12500</c:v>
                      </c:pt>
                      <c:pt idx="968">
                        <c:v>12500</c:v>
                      </c:pt>
                      <c:pt idx="969">
                        <c:v>12500</c:v>
                      </c:pt>
                      <c:pt idx="970">
                        <c:v>12500</c:v>
                      </c:pt>
                      <c:pt idx="971">
                        <c:v>12500</c:v>
                      </c:pt>
                      <c:pt idx="972">
                        <c:v>12500</c:v>
                      </c:pt>
                      <c:pt idx="973">
                        <c:v>12500</c:v>
                      </c:pt>
                      <c:pt idx="974">
                        <c:v>12500</c:v>
                      </c:pt>
                      <c:pt idx="975">
                        <c:v>12500</c:v>
                      </c:pt>
                      <c:pt idx="976">
                        <c:v>12500</c:v>
                      </c:pt>
                      <c:pt idx="977">
                        <c:v>12500</c:v>
                      </c:pt>
                      <c:pt idx="978">
                        <c:v>12500</c:v>
                      </c:pt>
                      <c:pt idx="979">
                        <c:v>12500</c:v>
                      </c:pt>
                      <c:pt idx="980">
                        <c:v>12500</c:v>
                      </c:pt>
                      <c:pt idx="981">
                        <c:v>12500</c:v>
                      </c:pt>
                      <c:pt idx="982">
                        <c:v>12500</c:v>
                      </c:pt>
                      <c:pt idx="983">
                        <c:v>12500</c:v>
                      </c:pt>
                      <c:pt idx="984">
                        <c:v>12500</c:v>
                      </c:pt>
                      <c:pt idx="985">
                        <c:v>12500</c:v>
                      </c:pt>
                      <c:pt idx="986">
                        <c:v>11950</c:v>
                      </c:pt>
                      <c:pt idx="987">
                        <c:v>11950</c:v>
                      </c:pt>
                      <c:pt idx="988">
                        <c:v>11950</c:v>
                      </c:pt>
                      <c:pt idx="989">
                        <c:v>11950</c:v>
                      </c:pt>
                      <c:pt idx="990">
                        <c:v>11950</c:v>
                      </c:pt>
                      <c:pt idx="991">
                        <c:v>11950</c:v>
                      </c:pt>
                      <c:pt idx="992">
                        <c:v>11950</c:v>
                      </c:pt>
                      <c:pt idx="993">
                        <c:v>11950</c:v>
                      </c:pt>
                      <c:pt idx="994">
                        <c:v>11950</c:v>
                      </c:pt>
                      <c:pt idx="995">
                        <c:v>11950</c:v>
                      </c:pt>
                      <c:pt idx="996">
                        <c:v>11950</c:v>
                      </c:pt>
                      <c:pt idx="997">
                        <c:v>11950</c:v>
                      </c:pt>
                      <c:pt idx="998">
                        <c:v>11950</c:v>
                      </c:pt>
                      <c:pt idx="999">
                        <c:v>11950</c:v>
                      </c:pt>
                      <c:pt idx="1000">
                        <c:v>11950</c:v>
                      </c:pt>
                      <c:pt idx="1001">
                        <c:v>11950</c:v>
                      </c:pt>
                      <c:pt idx="1002">
                        <c:v>11950</c:v>
                      </c:pt>
                      <c:pt idx="1003">
                        <c:v>11950</c:v>
                      </c:pt>
                      <c:pt idx="1004">
                        <c:v>11950</c:v>
                      </c:pt>
                      <c:pt idx="1005">
                        <c:v>11950</c:v>
                      </c:pt>
                      <c:pt idx="1006">
                        <c:v>12800</c:v>
                      </c:pt>
                      <c:pt idx="1007">
                        <c:v>12800</c:v>
                      </c:pt>
                      <c:pt idx="1008">
                        <c:v>12800</c:v>
                      </c:pt>
                      <c:pt idx="1009">
                        <c:v>12800</c:v>
                      </c:pt>
                      <c:pt idx="1010">
                        <c:v>12800</c:v>
                      </c:pt>
                      <c:pt idx="1011">
                        <c:v>12800</c:v>
                      </c:pt>
                      <c:pt idx="1012">
                        <c:v>12800</c:v>
                      </c:pt>
                      <c:pt idx="1013">
                        <c:v>12800</c:v>
                      </c:pt>
                      <c:pt idx="1014">
                        <c:v>12800</c:v>
                      </c:pt>
                      <c:pt idx="1015">
                        <c:v>12800</c:v>
                      </c:pt>
                      <c:pt idx="1016">
                        <c:v>12800</c:v>
                      </c:pt>
                      <c:pt idx="1017">
                        <c:v>12800</c:v>
                      </c:pt>
                      <c:pt idx="1018">
                        <c:v>12800</c:v>
                      </c:pt>
                      <c:pt idx="1019">
                        <c:v>12800</c:v>
                      </c:pt>
                      <c:pt idx="1020">
                        <c:v>12800</c:v>
                      </c:pt>
                      <c:pt idx="1021">
                        <c:v>12800</c:v>
                      </c:pt>
                      <c:pt idx="1022">
                        <c:v>12800</c:v>
                      </c:pt>
                      <c:pt idx="1023">
                        <c:v>12800</c:v>
                      </c:pt>
                      <c:pt idx="1024">
                        <c:v>12800</c:v>
                      </c:pt>
                      <c:pt idx="1025">
                        <c:v>12650</c:v>
                      </c:pt>
                      <c:pt idx="1026">
                        <c:v>12650</c:v>
                      </c:pt>
                      <c:pt idx="1027">
                        <c:v>12650</c:v>
                      </c:pt>
                      <c:pt idx="1028">
                        <c:v>12650</c:v>
                      </c:pt>
                      <c:pt idx="1029">
                        <c:v>12650</c:v>
                      </c:pt>
                      <c:pt idx="1030">
                        <c:v>12650</c:v>
                      </c:pt>
                      <c:pt idx="1031">
                        <c:v>12650</c:v>
                      </c:pt>
                      <c:pt idx="1032">
                        <c:v>12650</c:v>
                      </c:pt>
                      <c:pt idx="1033">
                        <c:v>12650</c:v>
                      </c:pt>
                      <c:pt idx="1034">
                        <c:v>12650</c:v>
                      </c:pt>
                      <c:pt idx="1035">
                        <c:v>12650</c:v>
                      </c:pt>
                      <c:pt idx="1036">
                        <c:v>12650</c:v>
                      </c:pt>
                      <c:pt idx="1037">
                        <c:v>12650</c:v>
                      </c:pt>
                      <c:pt idx="1038">
                        <c:v>12650</c:v>
                      </c:pt>
                      <c:pt idx="1039">
                        <c:v>12650</c:v>
                      </c:pt>
                      <c:pt idx="1040">
                        <c:v>12650</c:v>
                      </c:pt>
                      <c:pt idx="1041">
                        <c:v>12650</c:v>
                      </c:pt>
                      <c:pt idx="1042">
                        <c:v>12650</c:v>
                      </c:pt>
                      <c:pt idx="1043">
                        <c:v>12650</c:v>
                      </c:pt>
                      <c:pt idx="1044">
                        <c:v>12650</c:v>
                      </c:pt>
                      <c:pt idx="1045">
                        <c:v>12650</c:v>
                      </c:pt>
                      <c:pt idx="1046">
                        <c:v>12900</c:v>
                      </c:pt>
                      <c:pt idx="1047">
                        <c:v>12900</c:v>
                      </c:pt>
                      <c:pt idx="1048">
                        <c:v>12900</c:v>
                      </c:pt>
                      <c:pt idx="1049">
                        <c:v>12900</c:v>
                      </c:pt>
                      <c:pt idx="1050">
                        <c:v>12900</c:v>
                      </c:pt>
                      <c:pt idx="1051">
                        <c:v>12900</c:v>
                      </c:pt>
                      <c:pt idx="1052">
                        <c:v>12900</c:v>
                      </c:pt>
                      <c:pt idx="1053">
                        <c:v>12900</c:v>
                      </c:pt>
                      <c:pt idx="1054">
                        <c:v>12900</c:v>
                      </c:pt>
                      <c:pt idx="1055">
                        <c:v>12900</c:v>
                      </c:pt>
                      <c:pt idx="1056">
                        <c:v>12900</c:v>
                      </c:pt>
                      <c:pt idx="1057">
                        <c:v>12900</c:v>
                      </c:pt>
                      <c:pt idx="1058">
                        <c:v>12900</c:v>
                      </c:pt>
                      <c:pt idx="1059">
                        <c:v>12900</c:v>
                      </c:pt>
                      <c:pt idx="1060">
                        <c:v>12900</c:v>
                      </c:pt>
                      <c:pt idx="1061">
                        <c:v>12900</c:v>
                      </c:pt>
                      <c:pt idx="1062">
                        <c:v>12900</c:v>
                      </c:pt>
                      <c:pt idx="1063">
                        <c:v>12900</c:v>
                      </c:pt>
                      <c:pt idx="1064">
                        <c:v>12900</c:v>
                      </c:pt>
                      <c:pt idx="1065">
                        <c:v>13850</c:v>
                      </c:pt>
                      <c:pt idx="1066">
                        <c:v>13850</c:v>
                      </c:pt>
                      <c:pt idx="1067">
                        <c:v>13850</c:v>
                      </c:pt>
                      <c:pt idx="1068">
                        <c:v>13850</c:v>
                      </c:pt>
                      <c:pt idx="1069">
                        <c:v>13850</c:v>
                      </c:pt>
                      <c:pt idx="1070">
                        <c:v>13850</c:v>
                      </c:pt>
                      <c:pt idx="1071">
                        <c:v>13850</c:v>
                      </c:pt>
                      <c:pt idx="1072">
                        <c:v>13850</c:v>
                      </c:pt>
                      <c:pt idx="1073">
                        <c:v>13850</c:v>
                      </c:pt>
                      <c:pt idx="1074">
                        <c:v>13850</c:v>
                      </c:pt>
                      <c:pt idx="1075">
                        <c:v>13850</c:v>
                      </c:pt>
                      <c:pt idx="1076">
                        <c:v>13850</c:v>
                      </c:pt>
                      <c:pt idx="1077">
                        <c:v>13850</c:v>
                      </c:pt>
                      <c:pt idx="1078">
                        <c:v>13850</c:v>
                      </c:pt>
                      <c:pt idx="1079">
                        <c:v>13850</c:v>
                      </c:pt>
                      <c:pt idx="1080">
                        <c:v>13850</c:v>
                      </c:pt>
                      <c:pt idx="1081">
                        <c:v>13850</c:v>
                      </c:pt>
                      <c:pt idx="1082">
                        <c:v>13850</c:v>
                      </c:pt>
                      <c:pt idx="1083">
                        <c:v>13850</c:v>
                      </c:pt>
                      <c:pt idx="1084">
                        <c:v>13850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23A-47E7-AC4E-2826E2726045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 Nifty'!$S$3:$S$1087</c15:sqref>
                        </c15:formulaRef>
                      </c:ext>
                    </c:extLst>
                    <c:numCache>
                      <c:formatCode>General</c:formatCode>
                      <c:ptCount val="1085"/>
                      <c:pt idx="17">
                        <c:v>9350</c:v>
                      </c:pt>
                      <c:pt idx="18">
                        <c:v>9350</c:v>
                      </c:pt>
                      <c:pt idx="19">
                        <c:v>9350</c:v>
                      </c:pt>
                      <c:pt idx="20">
                        <c:v>9350</c:v>
                      </c:pt>
                      <c:pt idx="21">
                        <c:v>9350</c:v>
                      </c:pt>
                      <c:pt idx="22">
                        <c:v>9350</c:v>
                      </c:pt>
                      <c:pt idx="23">
                        <c:v>9350</c:v>
                      </c:pt>
                      <c:pt idx="24">
                        <c:v>9350</c:v>
                      </c:pt>
                      <c:pt idx="25">
                        <c:v>9350</c:v>
                      </c:pt>
                      <c:pt idx="26">
                        <c:v>9350</c:v>
                      </c:pt>
                      <c:pt idx="27">
                        <c:v>9350</c:v>
                      </c:pt>
                      <c:pt idx="28">
                        <c:v>9350</c:v>
                      </c:pt>
                      <c:pt idx="29">
                        <c:v>9350</c:v>
                      </c:pt>
                      <c:pt idx="30">
                        <c:v>9350</c:v>
                      </c:pt>
                      <c:pt idx="31">
                        <c:v>9350</c:v>
                      </c:pt>
                      <c:pt idx="32">
                        <c:v>9350</c:v>
                      </c:pt>
                      <c:pt idx="33">
                        <c:v>9350</c:v>
                      </c:pt>
                      <c:pt idx="34">
                        <c:v>9350</c:v>
                      </c:pt>
                      <c:pt idx="35">
                        <c:v>9350</c:v>
                      </c:pt>
                      <c:pt idx="36">
                        <c:v>9350</c:v>
                      </c:pt>
                      <c:pt idx="37">
                        <c:v>9600</c:v>
                      </c:pt>
                      <c:pt idx="38">
                        <c:v>9600</c:v>
                      </c:pt>
                      <c:pt idx="39">
                        <c:v>9600</c:v>
                      </c:pt>
                      <c:pt idx="40">
                        <c:v>9600</c:v>
                      </c:pt>
                      <c:pt idx="41">
                        <c:v>9600</c:v>
                      </c:pt>
                      <c:pt idx="42">
                        <c:v>9600</c:v>
                      </c:pt>
                      <c:pt idx="43">
                        <c:v>9600</c:v>
                      </c:pt>
                      <c:pt idx="44">
                        <c:v>9600</c:v>
                      </c:pt>
                      <c:pt idx="45">
                        <c:v>9600</c:v>
                      </c:pt>
                      <c:pt idx="46">
                        <c:v>9600</c:v>
                      </c:pt>
                      <c:pt idx="47">
                        <c:v>9600</c:v>
                      </c:pt>
                      <c:pt idx="48">
                        <c:v>9600</c:v>
                      </c:pt>
                      <c:pt idx="49">
                        <c:v>9600</c:v>
                      </c:pt>
                      <c:pt idx="50">
                        <c:v>9600</c:v>
                      </c:pt>
                      <c:pt idx="51">
                        <c:v>9600</c:v>
                      </c:pt>
                      <c:pt idx="52">
                        <c:v>9600</c:v>
                      </c:pt>
                      <c:pt idx="53">
                        <c:v>9600</c:v>
                      </c:pt>
                      <c:pt idx="54">
                        <c:v>9600</c:v>
                      </c:pt>
                      <c:pt idx="55">
                        <c:v>9600</c:v>
                      </c:pt>
                      <c:pt idx="56">
                        <c:v>9600</c:v>
                      </c:pt>
                      <c:pt idx="57">
                        <c:v>9600</c:v>
                      </c:pt>
                      <c:pt idx="58">
                        <c:v>9600</c:v>
                      </c:pt>
                      <c:pt idx="59">
                        <c:v>9600</c:v>
                      </c:pt>
                      <c:pt idx="60">
                        <c:v>9800</c:v>
                      </c:pt>
                      <c:pt idx="61">
                        <c:v>9800</c:v>
                      </c:pt>
                      <c:pt idx="62">
                        <c:v>9800</c:v>
                      </c:pt>
                      <c:pt idx="63">
                        <c:v>9800</c:v>
                      </c:pt>
                      <c:pt idx="64">
                        <c:v>9800</c:v>
                      </c:pt>
                      <c:pt idx="65">
                        <c:v>9800</c:v>
                      </c:pt>
                      <c:pt idx="66">
                        <c:v>9800</c:v>
                      </c:pt>
                      <c:pt idx="67">
                        <c:v>9800</c:v>
                      </c:pt>
                      <c:pt idx="68">
                        <c:v>9800</c:v>
                      </c:pt>
                      <c:pt idx="69">
                        <c:v>9800</c:v>
                      </c:pt>
                      <c:pt idx="70">
                        <c:v>9800</c:v>
                      </c:pt>
                      <c:pt idx="71">
                        <c:v>9800</c:v>
                      </c:pt>
                      <c:pt idx="72">
                        <c:v>9800</c:v>
                      </c:pt>
                      <c:pt idx="73">
                        <c:v>9800</c:v>
                      </c:pt>
                      <c:pt idx="74">
                        <c:v>9800</c:v>
                      </c:pt>
                      <c:pt idx="75">
                        <c:v>9800</c:v>
                      </c:pt>
                      <c:pt idx="76">
                        <c:v>9800</c:v>
                      </c:pt>
                      <c:pt idx="77">
                        <c:v>9800</c:v>
                      </c:pt>
                      <c:pt idx="78">
                        <c:v>9900</c:v>
                      </c:pt>
                      <c:pt idx="79">
                        <c:v>9900</c:v>
                      </c:pt>
                      <c:pt idx="80">
                        <c:v>9900</c:v>
                      </c:pt>
                      <c:pt idx="81">
                        <c:v>9900</c:v>
                      </c:pt>
                      <c:pt idx="82">
                        <c:v>9900</c:v>
                      </c:pt>
                      <c:pt idx="83">
                        <c:v>9900</c:v>
                      </c:pt>
                      <c:pt idx="84">
                        <c:v>9900</c:v>
                      </c:pt>
                      <c:pt idx="85">
                        <c:v>9900</c:v>
                      </c:pt>
                      <c:pt idx="86">
                        <c:v>9900</c:v>
                      </c:pt>
                      <c:pt idx="87">
                        <c:v>9900</c:v>
                      </c:pt>
                      <c:pt idx="88">
                        <c:v>9900</c:v>
                      </c:pt>
                      <c:pt idx="89">
                        <c:v>9900</c:v>
                      </c:pt>
                      <c:pt idx="90">
                        <c:v>9900</c:v>
                      </c:pt>
                      <c:pt idx="91">
                        <c:v>9900</c:v>
                      </c:pt>
                      <c:pt idx="92">
                        <c:v>9900</c:v>
                      </c:pt>
                      <c:pt idx="93">
                        <c:v>9900</c:v>
                      </c:pt>
                      <c:pt idx="94">
                        <c:v>9900</c:v>
                      </c:pt>
                      <c:pt idx="95">
                        <c:v>9900</c:v>
                      </c:pt>
                      <c:pt idx="96">
                        <c:v>9900</c:v>
                      </c:pt>
                      <c:pt idx="97">
                        <c:v>10150</c:v>
                      </c:pt>
                      <c:pt idx="98">
                        <c:v>10150</c:v>
                      </c:pt>
                      <c:pt idx="99">
                        <c:v>10150</c:v>
                      </c:pt>
                      <c:pt idx="100">
                        <c:v>10150</c:v>
                      </c:pt>
                      <c:pt idx="101">
                        <c:v>10150</c:v>
                      </c:pt>
                      <c:pt idx="102">
                        <c:v>10150</c:v>
                      </c:pt>
                      <c:pt idx="103">
                        <c:v>10150</c:v>
                      </c:pt>
                      <c:pt idx="104">
                        <c:v>10150</c:v>
                      </c:pt>
                      <c:pt idx="105">
                        <c:v>10150</c:v>
                      </c:pt>
                      <c:pt idx="106">
                        <c:v>10150</c:v>
                      </c:pt>
                      <c:pt idx="107">
                        <c:v>10150</c:v>
                      </c:pt>
                      <c:pt idx="108">
                        <c:v>10150</c:v>
                      </c:pt>
                      <c:pt idx="109">
                        <c:v>10150</c:v>
                      </c:pt>
                      <c:pt idx="110">
                        <c:v>10150</c:v>
                      </c:pt>
                      <c:pt idx="111">
                        <c:v>10150</c:v>
                      </c:pt>
                      <c:pt idx="112">
                        <c:v>10150</c:v>
                      </c:pt>
                      <c:pt idx="113">
                        <c:v>10150</c:v>
                      </c:pt>
                      <c:pt idx="114">
                        <c:v>10150</c:v>
                      </c:pt>
                      <c:pt idx="115">
                        <c:v>10150</c:v>
                      </c:pt>
                      <c:pt idx="116">
                        <c:v>10150</c:v>
                      </c:pt>
                      <c:pt idx="117">
                        <c:v>10150</c:v>
                      </c:pt>
                      <c:pt idx="118">
                        <c:v>10150</c:v>
                      </c:pt>
                      <c:pt idx="119">
                        <c:v>10150</c:v>
                      </c:pt>
                      <c:pt idx="120">
                        <c:v>10150</c:v>
                      </c:pt>
                      <c:pt idx="121">
                        <c:v>10100</c:v>
                      </c:pt>
                      <c:pt idx="122">
                        <c:v>10100</c:v>
                      </c:pt>
                      <c:pt idx="123">
                        <c:v>10100</c:v>
                      </c:pt>
                      <c:pt idx="124">
                        <c:v>10100</c:v>
                      </c:pt>
                      <c:pt idx="125">
                        <c:v>10100</c:v>
                      </c:pt>
                      <c:pt idx="126">
                        <c:v>10100</c:v>
                      </c:pt>
                      <c:pt idx="127">
                        <c:v>10100</c:v>
                      </c:pt>
                      <c:pt idx="128">
                        <c:v>10100</c:v>
                      </c:pt>
                      <c:pt idx="129">
                        <c:v>10100</c:v>
                      </c:pt>
                      <c:pt idx="130">
                        <c:v>10100</c:v>
                      </c:pt>
                      <c:pt idx="131">
                        <c:v>10100</c:v>
                      </c:pt>
                      <c:pt idx="132">
                        <c:v>10100</c:v>
                      </c:pt>
                      <c:pt idx="133">
                        <c:v>10100</c:v>
                      </c:pt>
                      <c:pt idx="134">
                        <c:v>10100</c:v>
                      </c:pt>
                      <c:pt idx="135">
                        <c:v>10100</c:v>
                      </c:pt>
                      <c:pt idx="136">
                        <c:v>10100</c:v>
                      </c:pt>
                      <c:pt idx="137">
                        <c:v>10100</c:v>
                      </c:pt>
                      <c:pt idx="138">
                        <c:v>10100</c:v>
                      </c:pt>
                      <c:pt idx="139">
                        <c:v>10100</c:v>
                      </c:pt>
                      <c:pt idx="140">
                        <c:v>10100</c:v>
                      </c:pt>
                      <c:pt idx="141">
                        <c:v>10700</c:v>
                      </c:pt>
                      <c:pt idx="142">
                        <c:v>10700</c:v>
                      </c:pt>
                      <c:pt idx="143">
                        <c:v>10700</c:v>
                      </c:pt>
                      <c:pt idx="144">
                        <c:v>10700</c:v>
                      </c:pt>
                      <c:pt idx="145">
                        <c:v>10700</c:v>
                      </c:pt>
                      <c:pt idx="146">
                        <c:v>10700</c:v>
                      </c:pt>
                      <c:pt idx="147">
                        <c:v>10700</c:v>
                      </c:pt>
                      <c:pt idx="148">
                        <c:v>10700</c:v>
                      </c:pt>
                      <c:pt idx="149">
                        <c:v>10700</c:v>
                      </c:pt>
                      <c:pt idx="150">
                        <c:v>10700</c:v>
                      </c:pt>
                      <c:pt idx="151">
                        <c:v>10700</c:v>
                      </c:pt>
                      <c:pt idx="152">
                        <c:v>10700</c:v>
                      </c:pt>
                      <c:pt idx="153">
                        <c:v>10700</c:v>
                      </c:pt>
                      <c:pt idx="154">
                        <c:v>10700</c:v>
                      </c:pt>
                      <c:pt idx="155">
                        <c:v>10700</c:v>
                      </c:pt>
                      <c:pt idx="156">
                        <c:v>10700</c:v>
                      </c:pt>
                      <c:pt idx="157">
                        <c:v>10700</c:v>
                      </c:pt>
                      <c:pt idx="158">
                        <c:v>10700</c:v>
                      </c:pt>
                      <c:pt idx="159">
                        <c:v>10700</c:v>
                      </c:pt>
                      <c:pt idx="160">
                        <c:v>10700</c:v>
                      </c:pt>
                      <c:pt idx="161">
                        <c:v>10700</c:v>
                      </c:pt>
                      <c:pt idx="162">
                        <c:v>10700</c:v>
                      </c:pt>
                      <c:pt idx="163">
                        <c:v>10700</c:v>
                      </c:pt>
                      <c:pt idx="164">
                        <c:v>10650</c:v>
                      </c:pt>
                      <c:pt idx="165">
                        <c:v>10650</c:v>
                      </c:pt>
                      <c:pt idx="166">
                        <c:v>10650</c:v>
                      </c:pt>
                      <c:pt idx="167">
                        <c:v>10650</c:v>
                      </c:pt>
                      <c:pt idx="168">
                        <c:v>10650</c:v>
                      </c:pt>
                      <c:pt idx="169">
                        <c:v>10650</c:v>
                      </c:pt>
                      <c:pt idx="170">
                        <c:v>10650</c:v>
                      </c:pt>
                      <c:pt idx="171">
                        <c:v>10650</c:v>
                      </c:pt>
                      <c:pt idx="172">
                        <c:v>10650</c:v>
                      </c:pt>
                      <c:pt idx="173">
                        <c:v>10650</c:v>
                      </c:pt>
                      <c:pt idx="174">
                        <c:v>10650</c:v>
                      </c:pt>
                      <c:pt idx="175">
                        <c:v>10650</c:v>
                      </c:pt>
                      <c:pt idx="176">
                        <c:v>10650</c:v>
                      </c:pt>
                      <c:pt idx="177">
                        <c:v>10650</c:v>
                      </c:pt>
                      <c:pt idx="178">
                        <c:v>10650</c:v>
                      </c:pt>
                      <c:pt idx="179">
                        <c:v>10650</c:v>
                      </c:pt>
                      <c:pt idx="180">
                        <c:v>10650</c:v>
                      </c:pt>
                      <c:pt idx="181">
                        <c:v>10650</c:v>
                      </c:pt>
                      <c:pt idx="182">
                        <c:v>10650</c:v>
                      </c:pt>
                      <c:pt idx="183">
                        <c:v>10650</c:v>
                      </c:pt>
                      <c:pt idx="184">
                        <c:v>10500</c:v>
                      </c:pt>
                      <c:pt idx="185">
                        <c:v>10500</c:v>
                      </c:pt>
                      <c:pt idx="186">
                        <c:v>10500</c:v>
                      </c:pt>
                      <c:pt idx="187">
                        <c:v>10500</c:v>
                      </c:pt>
                      <c:pt idx="188">
                        <c:v>10500</c:v>
                      </c:pt>
                      <c:pt idx="189">
                        <c:v>10500</c:v>
                      </c:pt>
                      <c:pt idx="190">
                        <c:v>10500</c:v>
                      </c:pt>
                      <c:pt idx="191">
                        <c:v>10500</c:v>
                      </c:pt>
                      <c:pt idx="192">
                        <c:v>10500</c:v>
                      </c:pt>
                      <c:pt idx="193">
                        <c:v>10500</c:v>
                      </c:pt>
                      <c:pt idx="194">
                        <c:v>10500</c:v>
                      </c:pt>
                      <c:pt idx="195">
                        <c:v>10500</c:v>
                      </c:pt>
                      <c:pt idx="196">
                        <c:v>10500</c:v>
                      </c:pt>
                      <c:pt idx="197">
                        <c:v>10500</c:v>
                      </c:pt>
                      <c:pt idx="198">
                        <c:v>10500</c:v>
                      </c:pt>
                      <c:pt idx="199">
                        <c:v>10500</c:v>
                      </c:pt>
                      <c:pt idx="200">
                        <c:v>10500</c:v>
                      </c:pt>
                      <c:pt idx="201">
                        <c:v>10500</c:v>
                      </c:pt>
                      <c:pt idx="202">
                        <c:v>11050</c:v>
                      </c:pt>
                      <c:pt idx="203">
                        <c:v>11050</c:v>
                      </c:pt>
                      <c:pt idx="204">
                        <c:v>11050</c:v>
                      </c:pt>
                      <c:pt idx="205">
                        <c:v>11050</c:v>
                      </c:pt>
                      <c:pt idx="206">
                        <c:v>11050</c:v>
                      </c:pt>
                      <c:pt idx="207">
                        <c:v>11050</c:v>
                      </c:pt>
                      <c:pt idx="208">
                        <c:v>11050</c:v>
                      </c:pt>
                      <c:pt idx="209">
                        <c:v>11050</c:v>
                      </c:pt>
                      <c:pt idx="210">
                        <c:v>11050</c:v>
                      </c:pt>
                      <c:pt idx="211">
                        <c:v>11050</c:v>
                      </c:pt>
                      <c:pt idx="212">
                        <c:v>11050</c:v>
                      </c:pt>
                      <c:pt idx="213">
                        <c:v>11050</c:v>
                      </c:pt>
                      <c:pt idx="214">
                        <c:v>11050</c:v>
                      </c:pt>
                      <c:pt idx="215">
                        <c:v>11050</c:v>
                      </c:pt>
                      <c:pt idx="216">
                        <c:v>11050</c:v>
                      </c:pt>
                      <c:pt idx="217">
                        <c:v>11050</c:v>
                      </c:pt>
                      <c:pt idx="218">
                        <c:v>11050</c:v>
                      </c:pt>
                      <c:pt idx="219">
                        <c:v>11050</c:v>
                      </c:pt>
                      <c:pt idx="220">
                        <c:v>11050</c:v>
                      </c:pt>
                      <c:pt idx="221">
                        <c:v>11050</c:v>
                      </c:pt>
                      <c:pt idx="222">
                        <c:v>11050</c:v>
                      </c:pt>
                      <c:pt idx="223">
                        <c:v>11050</c:v>
                      </c:pt>
                      <c:pt idx="224">
                        <c:v>11050</c:v>
                      </c:pt>
                      <c:pt idx="225">
                        <c:v>11050</c:v>
                      </c:pt>
                      <c:pt idx="226">
                        <c:v>11050</c:v>
                      </c:pt>
                      <c:pt idx="227">
                        <c:v>10900</c:v>
                      </c:pt>
                      <c:pt idx="228">
                        <c:v>10900</c:v>
                      </c:pt>
                      <c:pt idx="229">
                        <c:v>10900</c:v>
                      </c:pt>
                      <c:pt idx="230">
                        <c:v>10900</c:v>
                      </c:pt>
                      <c:pt idx="231">
                        <c:v>10900</c:v>
                      </c:pt>
                      <c:pt idx="232">
                        <c:v>10900</c:v>
                      </c:pt>
                      <c:pt idx="233">
                        <c:v>10900</c:v>
                      </c:pt>
                      <c:pt idx="234">
                        <c:v>10900</c:v>
                      </c:pt>
                      <c:pt idx="235">
                        <c:v>10900</c:v>
                      </c:pt>
                      <c:pt idx="236">
                        <c:v>10900</c:v>
                      </c:pt>
                      <c:pt idx="237">
                        <c:v>10900</c:v>
                      </c:pt>
                      <c:pt idx="238">
                        <c:v>10900</c:v>
                      </c:pt>
                      <c:pt idx="239">
                        <c:v>10900</c:v>
                      </c:pt>
                      <c:pt idx="240">
                        <c:v>10900</c:v>
                      </c:pt>
                      <c:pt idx="241">
                        <c:v>10900</c:v>
                      </c:pt>
                      <c:pt idx="242">
                        <c:v>10900</c:v>
                      </c:pt>
                      <c:pt idx="243">
                        <c:v>10900</c:v>
                      </c:pt>
                      <c:pt idx="244">
                        <c:v>10900</c:v>
                      </c:pt>
                      <c:pt idx="245">
                        <c:v>10900</c:v>
                      </c:pt>
                      <c:pt idx="246">
                        <c:v>11250</c:v>
                      </c:pt>
                      <c:pt idx="247">
                        <c:v>11250</c:v>
                      </c:pt>
                      <c:pt idx="248">
                        <c:v>11250</c:v>
                      </c:pt>
                      <c:pt idx="249">
                        <c:v>11250</c:v>
                      </c:pt>
                      <c:pt idx="250">
                        <c:v>11250</c:v>
                      </c:pt>
                      <c:pt idx="251">
                        <c:v>11250</c:v>
                      </c:pt>
                      <c:pt idx="252">
                        <c:v>11250</c:v>
                      </c:pt>
                      <c:pt idx="253">
                        <c:v>11250</c:v>
                      </c:pt>
                      <c:pt idx="254">
                        <c:v>11250</c:v>
                      </c:pt>
                      <c:pt idx="255">
                        <c:v>11250</c:v>
                      </c:pt>
                      <c:pt idx="256">
                        <c:v>11250</c:v>
                      </c:pt>
                      <c:pt idx="257">
                        <c:v>11250</c:v>
                      </c:pt>
                      <c:pt idx="258">
                        <c:v>11250</c:v>
                      </c:pt>
                      <c:pt idx="259">
                        <c:v>11250</c:v>
                      </c:pt>
                      <c:pt idx="260">
                        <c:v>11250</c:v>
                      </c:pt>
                      <c:pt idx="261">
                        <c:v>11250</c:v>
                      </c:pt>
                      <c:pt idx="262">
                        <c:v>11250</c:v>
                      </c:pt>
                      <c:pt idx="263">
                        <c:v>11250</c:v>
                      </c:pt>
                      <c:pt idx="264">
                        <c:v>11250</c:v>
                      </c:pt>
                      <c:pt idx="265">
                        <c:v>11250</c:v>
                      </c:pt>
                      <c:pt idx="266">
                        <c:v>12100</c:v>
                      </c:pt>
                      <c:pt idx="267">
                        <c:v>12100</c:v>
                      </c:pt>
                      <c:pt idx="268">
                        <c:v>12100</c:v>
                      </c:pt>
                      <c:pt idx="269">
                        <c:v>12100</c:v>
                      </c:pt>
                      <c:pt idx="270">
                        <c:v>12100</c:v>
                      </c:pt>
                      <c:pt idx="271">
                        <c:v>12100</c:v>
                      </c:pt>
                      <c:pt idx="272">
                        <c:v>12100</c:v>
                      </c:pt>
                      <c:pt idx="273">
                        <c:v>12100</c:v>
                      </c:pt>
                      <c:pt idx="274">
                        <c:v>12100</c:v>
                      </c:pt>
                      <c:pt idx="275">
                        <c:v>12100</c:v>
                      </c:pt>
                      <c:pt idx="276">
                        <c:v>12100</c:v>
                      </c:pt>
                      <c:pt idx="277">
                        <c:v>12100</c:v>
                      </c:pt>
                      <c:pt idx="278">
                        <c:v>12100</c:v>
                      </c:pt>
                      <c:pt idx="279">
                        <c:v>12100</c:v>
                      </c:pt>
                      <c:pt idx="280">
                        <c:v>12100</c:v>
                      </c:pt>
                      <c:pt idx="281">
                        <c:v>12100</c:v>
                      </c:pt>
                      <c:pt idx="282">
                        <c:v>12100</c:v>
                      </c:pt>
                      <c:pt idx="283">
                        <c:v>12100</c:v>
                      </c:pt>
                      <c:pt idx="284">
                        <c:v>11050</c:v>
                      </c:pt>
                      <c:pt idx="285">
                        <c:v>11050</c:v>
                      </c:pt>
                      <c:pt idx="286">
                        <c:v>11050</c:v>
                      </c:pt>
                      <c:pt idx="287">
                        <c:v>11050</c:v>
                      </c:pt>
                      <c:pt idx="288">
                        <c:v>11050</c:v>
                      </c:pt>
                      <c:pt idx="289">
                        <c:v>11050</c:v>
                      </c:pt>
                      <c:pt idx="290">
                        <c:v>11050</c:v>
                      </c:pt>
                      <c:pt idx="291">
                        <c:v>11050</c:v>
                      </c:pt>
                      <c:pt idx="292">
                        <c:v>11050</c:v>
                      </c:pt>
                      <c:pt idx="293">
                        <c:v>11050</c:v>
                      </c:pt>
                      <c:pt idx="294">
                        <c:v>11050</c:v>
                      </c:pt>
                      <c:pt idx="295">
                        <c:v>11050</c:v>
                      </c:pt>
                      <c:pt idx="296">
                        <c:v>11050</c:v>
                      </c:pt>
                      <c:pt idx="297">
                        <c:v>11050</c:v>
                      </c:pt>
                      <c:pt idx="298">
                        <c:v>11050</c:v>
                      </c:pt>
                      <c:pt idx="299">
                        <c:v>11050</c:v>
                      </c:pt>
                      <c:pt idx="300">
                        <c:v>11050</c:v>
                      </c:pt>
                      <c:pt idx="301">
                        <c:v>11050</c:v>
                      </c:pt>
                      <c:pt idx="302">
                        <c:v>11050</c:v>
                      </c:pt>
                      <c:pt idx="303">
                        <c:v>11500</c:v>
                      </c:pt>
                      <c:pt idx="304">
                        <c:v>11500</c:v>
                      </c:pt>
                      <c:pt idx="305">
                        <c:v>11500</c:v>
                      </c:pt>
                      <c:pt idx="306">
                        <c:v>11500</c:v>
                      </c:pt>
                      <c:pt idx="307">
                        <c:v>11500</c:v>
                      </c:pt>
                      <c:pt idx="308">
                        <c:v>11500</c:v>
                      </c:pt>
                      <c:pt idx="309">
                        <c:v>11500</c:v>
                      </c:pt>
                      <c:pt idx="310">
                        <c:v>11500</c:v>
                      </c:pt>
                      <c:pt idx="311">
                        <c:v>11500</c:v>
                      </c:pt>
                      <c:pt idx="312">
                        <c:v>11500</c:v>
                      </c:pt>
                      <c:pt idx="313">
                        <c:v>11500</c:v>
                      </c:pt>
                      <c:pt idx="314">
                        <c:v>11500</c:v>
                      </c:pt>
                      <c:pt idx="315">
                        <c:v>11500</c:v>
                      </c:pt>
                      <c:pt idx="316">
                        <c:v>11500</c:v>
                      </c:pt>
                      <c:pt idx="317">
                        <c:v>11500</c:v>
                      </c:pt>
                      <c:pt idx="318">
                        <c:v>11500</c:v>
                      </c:pt>
                      <c:pt idx="319">
                        <c:v>11500</c:v>
                      </c:pt>
                      <c:pt idx="320">
                        <c:v>11500</c:v>
                      </c:pt>
                      <c:pt idx="321">
                        <c:v>11500</c:v>
                      </c:pt>
                      <c:pt idx="322">
                        <c:v>11500</c:v>
                      </c:pt>
                      <c:pt idx="323">
                        <c:v>11500</c:v>
                      </c:pt>
                      <c:pt idx="324">
                        <c:v>11500</c:v>
                      </c:pt>
                      <c:pt idx="325">
                        <c:v>11500</c:v>
                      </c:pt>
                      <c:pt idx="326">
                        <c:v>11500</c:v>
                      </c:pt>
                      <c:pt idx="327">
                        <c:v>11450</c:v>
                      </c:pt>
                      <c:pt idx="328">
                        <c:v>11450</c:v>
                      </c:pt>
                      <c:pt idx="329">
                        <c:v>11450</c:v>
                      </c:pt>
                      <c:pt idx="330">
                        <c:v>11450</c:v>
                      </c:pt>
                      <c:pt idx="331">
                        <c:v>11450</c:v>
                      </c:pt>
                      <c:pt idx="332">
                        <c:v>11450</c:v>
                      </c:pt>
                      <c:pt idx="333">
                        <c:v>11450</c:v>
                      </c:pt>
                      <c:pt idx="334">
                        <c:v>11450</c:v>
                      </c:pt>
                      <c:pt idx="335">
                        <c:v>11450</c:v>
                      </c:pt>
                      <c:pt idx="336">
                        <c:v>11450</c:v>
                      </c:pt>
                      <c:pt idx="337">
                        <c:v>11450</c:v>
                      </c:pt>
                      <c:pt idx="338">
                        <c:v>11450</c:v>
                      </c:pt>
                      <c:pt idx="339">
                        <c:v>11450</c:v>
                      </c:pt>
                      <c:pt idx="340">
                        <c:v>11450</c:v>
                      </c:pt>
                      <c:pt idx="341">
                        <c:v>11450</c:v>
                      </c:pt>
                      <c:pt idx="342">
                        <c:v>11450</c:v>
                      </c:pt>
                      <c:pt idx="343">
                        <c:v>11450</c:v>
                      </c:pt>
                      <c:pt idx="344">
                        <c:v>11450</c:v>
                      </c:pt>
                      <c:pt idx="345">
                        <c:v>11450</c:v>
                      </c:pt>
                      <c:pt idx="346">
                        <c:v>11450</c:v>
                      </c:pt>
                      <c:pt idx="347">
                        <c:v>11500</c:v>
                      </c:pt>
                      <c:pt idx="348">
                        <c:v>11500</c:v>
                      </c:pt>
                      <c:pt idx="349">
                        <c:v>11500</c:v>
                      </c:pt>
                      <c:pt idx="350">
                        <c:v>11500</c:v>
                      </c:pt>
                      <c:pt idx="351">
                        <c:v>11500</c:v>
                      </c:pt>
                      <c:pt idx="352">
                        <c:v>11500</c:v>
                      </c:pt>
                      <c:pt idx="353">
                        <c:v>11500</c:v>
                      </c:pt>
                      <c:pt idx="354">
                        <c:v>11500</c:v>
                      </c:pt>
                      <c:pt idx="355">
                        <c:v>11500</c:v>
                      </c:pt>
                      <c:pt idx="356">
                        <c:v>11500</c:v>
                      </c:pt>
                      <c:pt idx="357">
                        <c:v>11500</c:v>
                      </c:pt>
                      <c:pt idx="358">
                        <c:v>11500</c:v>
                      </c:pt>
                      <c:pt idx="359">
                        <c:v>11500</c:v>
                      </c:pt>
                      <c:pt idx="360">
                        <c:v>11500</c:v>
                      </c:pt>
                      <c:pt idx="361">
                        <c:v>11500</c:v>
                      </c:pt>
                      <c:pt idx="362">
                        <c:v>11500</c:v>
                      </c:pt>
                      <c:pt idx="363">
                        <c:v>11500</c:v>
                      </c:pt>
                      <c:pt idx="364">
                        <c:v>11500</c:v>
                      </c:pt>
                      <c:pt idx="365">
                        <c:v>11500</c:v>
                      </c:pt>
                      <c:pt idx="366">
                        <c:v>11500</c:v>
                      </c:pt>
                      <c:pt idx="367">
                        <c:v>12100</c:v>
                      </c:pt>
                      <c:pt idx="368">
                        <c:v>12100</c:v>
                      </c:pt>
                      <c:pt idx="369">
                        <c:v>12100</c:v>
                      </c:pt>
                      <c:pt idx="370">
                        <c:v>12100</c:v>
                      </c:pt>
                      <c:pt idx="371">
                        <c:v>12100</c:v>
                      </c:pt>
                      <c:pt idx="372">
                        <c:v>12100</c:v>
                      </c:pt>
                      <c:pt idx="373">
                        <c:v>12100</c:v>
                      </c:pt>
                      <c:pt idx="374">
                        <c:v>12100</c:v>
                      </c:pt>
                      <c:pt idx="375">
                        <c:v>12100</c:v>
                      </c:pt>
                      <c:pt idx="376">
                        <c:v>12100</c:v>
                      </c:pt>
                      <c:pt idx="377">
                        <c:v>12100</c:v>
                      </c:pt>
                      <c:pt idx="378">
                        <c:v>12100</c:v>
                      </c:pt>
                      <c:pt idx="379">
                        <c:v>12100</c:v>
                      </c:pt>
                      <c:pt idx="380">
                        <c:v>12100</c:v>
                      </c:pt>
                      <c:pt idx="381">
                        <c:v>12100</c:v>
                      </c:pt>
                      <c:pt idx="382">
                        <c:v>12100</c:v>
                      </c:pt>
                      <c:pt idx="383">
                        <c:v>12100</c:v>
                      </c:pt>
                      <c:pt idx="384">
                        <c:v>12100</c:v>
                      </c:pt>
                      <c:pt idx="385">
                        <c:v>12100</c:v>
                      </c:pt>
                      <c:pt idx="386">
                        <c:v>12100</c:v>
                      </c:pt>
                      <c:pt idx="387">
                        <c:v>12100</c:v>
                      </c:pt>
                      <c:pt idx="388">
                        <c:v>12100</c:v>
                      </c:pt>
                      <c:pt idx="389">
                        <c:v>12100</c:v>
                      </c:pt>
                      <c:pt idx="390">
                        <c:v>12500</c:v>
                      </c:pt>
                      <c:pt idx="391">
                        <c:v>12500</c:v>
                      </c:pt>
                      <c:pt idx="392">
                        <c:v>12500</c:v>
                      </c:pt>
                      <c:pt idx="393">
                        <c:v>12500</c:v>
                      </c:pt>
                      <c:pt idx="394">
                        <c:v>12500</c:v>
                      </c:pt>
                      <c:pt idx="395">
                        <c:v>12500</c:v>
                      </c:pt>
                      <c:pt idx="396">
                        <c:v>12500</c:v>
                      </c:pt>
                      <c:pt idx="397">
                        <c:v>12500</c:v>
                      </c:pt>
                      <c:pt idx="398">
                        <c:v>12500</c:v>
                      </c:pt>
                      <c:pt idx="399">
                        <c:v>12500</c:v>
                      </c:pt>
                      <c:pt idx="400">
                        <c:v>12500</c:v>
                      </c:pt>
                      <c:pt idx="401">
                        <c:v>12500</c:v>
                      </c:pt>
                      <c:pt idx="402">
                        <c:v>12500</c:v>
                      </c:pt>
                      <c:pt idx="403">
                        <c:v>12500</c:v>
                      </c:pt>
                      <c:pt idx="404">
                        <c:v>12500</c:v>
                      </c:pt>
                      <c:pt idx="405">
                        <c:v>12500</c:v>
                      </c:pt>
                      <c:pt idx="406">
                        <c:v>12500</c:v>
                      </c:pt>
                      <c:pt idx="407">
                        <c:v>12500</c:v>
                      </c:pt>
                      <c:pt idx="408">
                        <c:v>11950</c:v>
                      </c:pt>
                      <c:pt idx="409">
                        <c:v>11950</c:v>
                      </c:pt>
                      <c:pt idx="410">
                        <c:v>11950</c:v>
                      </c:pt>
                      <c:pt idx="411">
                        <c:v>11950</c:v>
                      </c:pt>
                      <c:pt idx="412">
                        <c:v>11950</c:v>
                      </c:pt>
                      <c:pt idx="413">
                        <c:v>11950</c:v>
                      </c:pt>
                      <c:pt idx="414">
                        <c:v>11950</c:v>
                      </c:pt>
                      <c:pt idx="415">
                        <c:v>11950</c:v>
                      </c:pt>
                      <c:pt idx="416">
                        <c:v>11950</c:v>
                      </c:pt>
                      <c:pt idx="417">
                        <c:v>11950</c:v>
                      </c:pt>
                      <c:pt idx="418">
                        <c:v>11950</c:v>
                      </c:pt>
                      <c:pt idx="419">
                        <c:v>11950</c:v>
                      </c:pt>
                      <c:pt idx="420">
                        <c:v>11950</c:v>
                      </c:pt>
                      <c:pt idx="421">
                        <c:v>11950</c:v>
                      </c:pt>
                      <c:pt idx="422">
                        <c:v>11950</c:v>
                      </c:pt>
                      <c:pt idx="423">
                        <c:v>11950</c:v>
                      </c:pt>
                      <c:pt idx="424">
                        <c:v>11950</c:v>
                      </c:pt>
                      <c:pt idx="425">
                        <c:v>11950</c:v>
                      </c:pt>
                      <c:pt idx="426">
                        <c:v>11200</c:v>
                      </c:pt>
                      <c:pt idx="427">
                        <c:v>11200</c:v>
                      </c:pt>
                      <c:pt idx="428">
                        <c:v>11200</c:v>
                      </c:pt>
                      <c:pt idx="429">
                        <c:v>11200</c:v>
                      </c:pt>
                      <c:pt idx="430">
                        <c:v>11200</c:v>
                      </c:pt>
                      <c:pt idx="431">
                        <c:v>11200</c:v>
                      </c:pt>
                      <c:pt idx="432">
                        <c:v>11200</c:v>
                      </c:pt>
                      <c:pt idx="433">
                        <c:v>11200</c:v>
                      </c:pt>
                      <c:pt idx="434">
                        <c:v>11200</c:v>
                      </c:pt>
                      <c:pt idx="435">
                        <c:v>11200</c:v>
                      </c:pt>
                      <c:pt idx="436">
                        <c:v>11200</c:v>
                      </c:pt>
                      <c:pt idx="437">
                        <c:v>11200</c:v>
                      </c:pt>
                      <c:pt idx="438">
                        <c:v>11200</c:v>
                      </c:pt>
                      <c:pt idx="439">
                        <c:v>11200</c:v>
                      </c:pt>
                      <c:pt idx="440">
                        <c:v>11200</c:v>
                      </c:pt>
                      <c:pt idx="441">
                        <c:v>11200</c:v>
                      </c:pt>
                      <c:pt idx="442">
                        <c:v>11200</c:v>
                      </c:pt>
                      <c:pt idx="443">
                        <c:v>11200</c:v>
                      </c:pt>
                      <c:pt idx="444">
                        <c:v>11200</c:v>
                      </c:pt>
                      <c:pt idx="445">
                        <c:v>11200</c:v>
                      </c:pt>
                      <c:pt idx="446">
                        <c:v>11200</c:v>
                      </c:pt>
                      <c:pt idx="447">
                        <c:v>11200</c:v>
                      </c:pt>
                      <c:pt idx="448">
                        <c:v>11200</c:v>
                      </c:pt>
                      <c:pt idx="449">
                        <c:v>12000</c:v>
                      </c:pt>
                      <c:pt idx="450">
                        <c:v>12000</c:v>
                      </c:pt>
                      <c:pt idx="451">
                        <c:v>12000</c:v>
                      </c:pt>
                      <c:pt idx="452">
                        <c:v>12000</c:v>
                      </c:pt>
                      <c:pt idx="453">
                        <c:v>12000</c:v>
                      </c:pt>
                      <c:pt idx="454">
                        <c:v>12000</c:v>
                      </c:pt>
                      <c:pt idx="455">
                        <c:v>12000</c:v>
                      </c:pt>
                      <c:pt idx="456">
                        <c:v>12000</c:v>
                      </c:pt>
                      <c:pt idx="457">
                        <c:v>12000</c:v>
                      </c:pt>
                      <c:pt idx="458">
                        <c:v>12000</c:v>
                      </c:pt>
                      <c:pt idx="459">
                        <c:v>12000</c:v>
                      </c:pt>
                      <c:pt idx="460">
                        <c:v>12000</c:v>
                      </c:pt>
                      <c:pt idx="461">
                        <c:v>12000</c:v>
                      </c:pt>
                      <c:pt idx="462">
                        <c:v>12000</c:v>
                      </c:pt>
                      <c:pt idx="463">
                        <c:v>12000</c:v>
                      </c:pt>
                      <c:pt idx="464">
                        <c:v>12000</c:v>
                      </c:pt>
                      <c:pt idx="465">
                        <c:v>12000</c:v>
                      </c:pt>
                      <c:pt idx="466">
                        <c:v>12000</c:v>
                      </c:pt>
                      <c:pt idx="467">
                        <c:v>12000</c:v>
                      </c:pt>
                      <c:pt idx="468">
                        <c:v>11950</c:v>
                      </c:pt>
                      <c:pt idx="469">
                        <c:v>11950</c:v>
                      </c:pt>
                      <c:pt idx="470">
                        <c:v>11950</c:v>
                      </c:pt>
                      <c:pt idx="471">
                        <c:v>11950</c:v>
                      </c:pt>
                      <c:pt idx="472">
                        <c:v>11950</c:v>
                      </c:pt>
                      <c:pt idx="473">
                        <c:v>11950</c:v>
                      </c:pt>
                      <c:pt idx="474">
                        <c:v>11950</c:v>
                      </c:pt>
                      <c:pt idx="475">
                        <c:v>11950</c:v>
                      </c:pt>
                      <c:pt idx="476">
                        <c:v>11950</c:v>
                      </c:pt>
                      <c:pt idx="477">
                        <c:v>11950</c:v>
                      </c:pt>
                      <c:pt idx="478">
                        <c:v>11950</c:v>
                      </c:pt>
                      <c:pt idx="479">
                        <c:v>11950</c:v>
                      </c:pt>
                      <c:pt idx="480">
                        <c:v>11950</c:v>
                      </c:pt>
                      <c:pt idx="481">
                        <c:v>11950</c:v>
                      </c:pt>
                      <c:pt idx="482">
                        <c:v>11950</c:v>
                      </c:pt>
                      <c:pt idx="483">
                        <c:v>11950</c:v>
                      </c:pt>
                      <c:pt idx="484">
                        <c:v>11950</c:v>
                      </c:pt>
                      <c:pt idx="485">
                        <c:v>11950</c:v>
                      </c:pt>
                      <c:pt idx="486">
                        <c:v>11950</c:v>
                      </c:pt>
                      <c:pt idx="487">
                        <c:v>11950</c:v>
                      </c:pt>
                      <c:pt idx="488">
                        <c:v>11950</c:v>
                      </c:pt>
                      <c:pt idx="489">
                        <c:v>11950</c:v>
                      </c:pt>
                      <c:pt idx="490">
                        <c:v>11950</c:v>
                      </c:pt>
                      <c:pt idx="491">
                        <c:v>11950</c:v>
                      </c:pt>
                      <c:pt idx="492">
                        <c:v>11950</c:v>
                      </c:pt>
                      <c:pt idx="493">
                        <c:v>11900</c:v>
                      </c:pt>
                      <c:pt idx="494">
                        <c:v>11900</c:v>
                      </c:pt>
                      <c:pt idx="495">
                        <c:v>11900</c:v>
                      </c:pt>
                      <c:pt idx="496">
                        <c:v>11900</c:v>
                      </c:pt>
                      <c:pt idx="497">
                        <c:v>11900</c:v>
                      </c:pt>
                      <c:pt idx="498">
                        <c:v>11900</c:v>
                      </c:pt>
                      <c:pt idx="499">
                        <c:v>11900</c:v>
                      </c:pt>
                      <c:pt idx="500">
                        <c:v>11900</c:v>
                      </c:pt>
                      <c:pt idx="501">
                        <c:v>11900</c:v>
                      </c:pt>
                      <c:pt idx="502">
                        <c:v>11900</c:v>
                      </c:pt>
                      <c:pt idx="503">
                        <c:v>11900</c:v>
                      </c:pt>
                      <c:pt idx="504">
                        <c:v>11900</c:v>
                      </c:pt>
                      <c:pt idx="505">
                        <c:v>11900</c:v>
                      </c:pt>
                      <c:pt idx="506">
                        <c:v>11900</c:v>
                      </c:pt>
                      <c:pt idx="507">
                        <c:v>11900</c:v>
                      </c:pt>
                      <c:pt idx="508">
                        <c:v>11900</c:v>
                      </c:pt>
                      <c:pt idx="509">
                        <c:v>11900</c:v>
                      </c:pt>
                      <c:pt idx="510">
                        <c:v>11900</c:v>
                      </c:pt>
                      <c:pt idx="511">
                        <c:v>11900</c:v>
                      </c:pt>
                      <c:pt idx="512">
                        <c:v>11900</c:v>
                      </c:pt>
                      <c:pt idx="513">
                        <c:v>11950</c:v>
                      </c:pt>
                      <c:pt idx="514">
                        <c:v>11950</c:v>
                      </c:pt>
                      <c:pt idx="515">
                        <c:v>11950</c:v>
                      </c:pt>
                      <c:pt idx="516">
                        <c:v>11950</c:v>
                      </c:pt>
                      <c:pt idx="517">
                        <c:v>11950</c:v>
                      </c:pt>
                      <c:pt idx="518">
                        <c:v>11950</c:v>
                      </c:pt>
                      <c:pt idx="519">
                        <c:v>11950</c:v>
                      </c:pt>
                      <c:pt idx="520">
                        <c:v>11950</c:v>
                      </c:pt>
                      <c:pt idx="521">
                        <c:v>11950</c:v>
                      </c:pt>
                      <c:pt idx="522">
                        <c:v>11950</c:v>
                      </c:pt>
                      <c:pt idx="523">
                        <c:v>11950</c:v>
                      </c:pt>
                      <c:pt idx="524">
                        <c:v>11950</c:v>
                      </c:pt>
                      <c:pt idx="525">
                        <c:v>11950</c:v>
                      </c:pt>
                      <c:pt idx="526">
                        <c:v>11950</c:v>
                      </c:pt>
                      <c:pt idx="527">
                        <c:v>11950</c:v>
                      </c:pt>
                      <c:pt idx="528">
                        <c:v>11950</c:v>
                      </c:pt>
                      <c:pt idx="529">
                        <c:v>11950</c:v>
                      </c:pt>
                      <c:pt idx="530">
                        <c:v>11950</c:v>
                      </c:pt>
                      <c:pt idx="531">
                        <c:v>12700</c:v>
                      </c:pt>
                      <c:pt idx="532">
                        <c:v>12700</c:v>
                      </c:pt>
                      <c:pt idx="533">
                        <c:v>12700</c:v>
                      </c:pt>
                      <c:pt idx="534">
                        <c:v>12700</c:v>
                      </c:pt>
                      <c:pt idx="535">
                        <c:v>12700</c:v>
                      </c:pt>
                      <c:pt idx="536">
                        <c:v>12700</c:v>
                      </c:pt>
                      <c:pt idx="537">
                        <c:v>12700</c:v>
                      </c:pt>
                      <c:pt idx="538">
                        <c:v>12700</c:v>
                      </c:pt>
                      <c:pt idx="539">
                        <c:v>12700</c:v>
                      </c:pt>
                      <c:pt idx="540">
                        <c:v>12700</c:v>
                      </c:pt>
                      <c:pt idx="541">
                        <c:v>12700</c:v>
                      </c:pt>
                      <c:pt idx="542">
                        <c:v>12700</c:v>
                      </c:pt>
                      <c:pt idx="543">
                        <c:v>12700</c:v>
                      </c:pt>
                      <c:pt idx="544">
                        <c:v>12700</c:v>
                      </c:pt>
                      <c:pt idx="545">
                        <c:v>12700</c:v>
                      </c:pt>
                      <c:pt idx="546">
                        <c:v>12700</c:v>
                      </c:pt>
                      <c:pt idx="547">
                        <c:v>12700</c:v>
                      </c:pt>
                      <c:pt idx="548">
                        <c:v>12700</c:v>
                      </c:pt>
                      <c:pt idx="549">
                        <c:v>13450</c:v>
                      </c:pt>
                      <c:pt idx="550">
                        <c:v>13450</c:v>
                      </c:pt>
                      <c:pt idx="551">
                        <c:v>13450</c:v>
                      </c:pt>
                      <c:pt idx="552">
                        <c:v>13450</c:v>
                      </c:pt>
                      <c:pt idx="553">
                        <c:v>13450</c:v>
                      </c:pt>
                      <c:pt idx="554">
                        <c:v>13450</c:v>
                      </c:pt>
                      <c:pt idx="555">
                        <c:v>13450</c:v>
                      </c:pt>
                      <c:pt idx="556">
                        <c:v>13450</c:v>
                      </c:pt>
                      <c:pt idx="557">
                        <c:v>13450</c:v>
                      </c:pt>
                      <c:pt idx="558">
                        <c:v>13450</c:v>
                      </c:pt>
                      <c:pt idx="559">
                        <c:v>13450</c:v>
                      </c:pt>
                      <c:pt idx="560">
                        <c:v>13450</c:v>
                      </c:pt>
                      <c:pt idx="561">
                        <c:v>13450</c:v>
                      </c:pt>
                      <c:pt idx="562">
                        <c:v>13450</c:v>
                      </c:pt>
                      <c:pt idx="563">
                        <c:v>13450</c:v>
                      </c:pt>
                      <c:pt idx="564">
                        <c:v>13450</c:v>
                      </c:pt>
                      <c:pt idx="565">
                        <c:v>13450</c:v>
                      </c:pt>
                      <c:pt idx="566">
                        <c:v>13450</c:v>
                      </c:pt>
                      <c:pt idx="567">
                        <c:v>13450</c:v>
                      </c:pt>
                      <c:pt idx="568">
                        <c:v>13450</c:v>
                      </c:pt>
                      <c:pt idx="569">
                        <c:v>13450</c:v>
                      </c:pt>
                      <c:pt idx="570">
                        <c:v>13450</c:v>
                      </c:pt>
                      <c:pt idx="571">
                        <c:v>13450</c:v>
                      </c:pt>
                      <c:pt idx="572">
                        <c:v>12900</c:v>
                      </c:pt>
                      <c:pt idx="573">
                        <c:v>12900</c:v>
                      </c:pt>
                      <c:pt idx="574">
                        <c:v>12900</c:v>
                      </c:pt>
                      <c:pt idx="575">
                        <c:v>12900</c:v>
                      </c:pt>
                      <c:pt idx="576">
                        <c:v>12900</c:v>
                      </c:pt>
                      <c:pt idx="577">
                        <c:v>12900</c:v>
                      </c:pt>
                      <c:pt idx="578">
                        <c:v>12900</c:v>
                      </c:pt>
                      <c:pt idx="579">
                        <c:v>12900</c:v>
                      </c:pt>
                      <c:pt idx="580">
                        <c:v>12900</c:v>
                      </c:pt>
                      <c:pt idx="581">
                        <c:v>12900</c:v>
                      </c:pt>
                      <c:pt idx="582">
                        <c:v>12900</c:v>
                      </c:pt>
                      <c:pt idx="583">
                        <c:v>12900</c:v>
                      </c:pt>
                      <c:pt idx="584">
                        <c:v>12900</c:v>
                      </c:pt>
                      <c:pt idx="585">
                        <c:v>12900</c:v>
                      </c:pt>
                      <c:pt idx="586">
                        <c:v>12900</c:v>
                      </c:pt>
                      <c:pt idx="587">
                        <c:v>12900</c:v>
                      </c:pt>
                      <c:pt idx="588">
                        <c:v>12900</c:v>
                      </c:pt>
                      <c:pt idx="589">
                        <c:v>12900</c:v>
                      </c:pt>
                      <c:pt idx="590">
                        <c:v>12900</c:v>
                      </c:pt>
                      <c:pt idx="591">
                        <c:v>12750</c:v>
                      </c:pt>
                      <c:pt idx="592">
                        <c:v>12750</c:v>
                      </c:pt>
                      <c:pt idx="593">
                        <c:v>12750</c:v>
                      </c:pt>
                      <c:pt idx="594">
                        <c:v>12750</c:v>
                      </c:pt>
                      <c:pt idx="595">
                        <c:v>12750</c:v>
                      </c:pt>
                      <c:pt idx="596">
                        <c:v>12750</c:v>
                      </c:pt>
                      <c:pt idx="597">
                        <c:v>12750</c:v>
                      </c:pt>
                      <c:pt idx="598">
                        <c:v>12750</c:v>
                      </c:pt>
                      <c:pt idx="599">
                        <c:v>12750</c:v>
                      </c:pt>
                      <c:pt idx="600">
                        <c:v>12750</c:v>
                      </c:pt>
                      <c:pt idx="601">
                        <c:v>12750</c:v>
                      </c:pt>
                      <c:pt idx="602">
                        <c:v>12750</c:v>
                      </c:pt>
                      <c:pt idx="603">
                        <c:v>12750</c:v>
                      </c:pt>
                      <c:pt idx="604">
                        <c:v>12750</c:v>
                      </c:pt>
                      <c:pt idx="605">
                        <c:v>12750</c:v>
                      </c:pt>
                      <c:pt idx="606">
                        <c:v>12750</c:v>
                      </c:pt>
                      <c:pt idx="607">
                        <c:v>12750</c:v>
                      </c:pt>
                      <c:pt idx="608">
                        <c:v>12750</c:v>
                      </c:pt>
                      <c:pt idx="609">
                        <c:v>12750</c:v>
                      </c:pt>
                      <c:pt idx="610">
                        <c:v>12750</c:v>
                      </c:pt>
                      <c:pt idx="611">
                        <c:v>12150</c:v>
                      </c:pt>
                      <c:pt idx="612">
                        <c:v>12150</c:v>
                      </c:pt>
                      <c:pt idx="613">
                        <c:v>12150</c:v>
                      </c:pt>
                      <c:pt idx="614">
                        <c:v>12150</c:v>
                      </c:pt>
                      <c:pt idx="615">
                        <c:v>12150</c:v>
                      </c:pt>
                      <c:pt idx="616">
                        <c:v>12150</c:v>
                      </c:pt>
                      <c:pt idx="617">
                        <c:v>12150</c:v>
                      </c:pt>
                      <c:pt idx="618">
                        <c:v>12150</c:v>
                      </c:pt>
                      <c:pt idx="619">
                        <c:v>12150</c:v>
                      </c:pt>
                      <c:pt idx="620">
                        <c:v>12150</c:v>
                      </c:pt>
                      <c:pt idx="621">
                        <c:v>12150</c:v>
                      </c:pt>
                      <c:pt idx="622">
                        <c:v>12150</c:v>
                      </c:pt>
                      <c:pt idx="623">
                        <c:v>12150</c:v>
                      </c:pt>
                      <c:pt idx="624">
                        <c:v>12150</c:v>
                      </c:pt>
                      <c:pt idx="625">
                        <c:v>12150</c:v>
                      </c:pt>
                      <c:pt idx="626">
                        <c:v>12150</c:v>
                      </c:pt>
                      <c:pt idx="627">
                        <c:v>12150</c:v>
                      </c:pt>
                      <c:pt idx="628">
                        <c:v>12150</c:v>
                      </c:pt>
                      <c:pt idx="629">
                        <c:v>12150</c:v>
                      </c:pt>
                      <c:pt idx="630">
                        <c:v>12150</c:v>
                      </c:pt>
                      <c:pt idx="631">
                        <c:v>12150</c:v>
                      </c:pt>
                      <c:pt idx="632">
                        <c:v>12150</c:v>
                      </c:pt>
                      <c:pt idx="633">
                        <c:v>12150</c:v>
                      </c:pt>
                      <c:pt idx="634">
                        <c:v>12000</c:v>
                      </c:pt>
                      <c:pt idx="635">
                        <c:v>12000</c:v>
                      </c:pt>
                      <c:pt idx="636">
                        <c:v>12000</c:v>
                      </c:pt>
                      <c:pt idx="637">
                        <c:v>12000</c:v>
                      </c:pt>
                      <c:pt idx="638">
                        <c:v>12000</c:v>
                      </c:pt>
                      <c:pt idx="639">
                        <c:v>12000</c:v>
                      </c:pt>
                      <c:pt idx="640">
                        <c:v>12000</c:v>
                      </c:pt>
                      <c:pt idx="641">
                        <c:v>12000</c:v>
                      </c:pt>
                      <c:pt idx="642">
                        <c:v>12000</c:v>
                      </c:pt>
                      <c:pt idx="643">
                        <c:v>12000</c:v>
                      </c:pt>
                      <c:pt idx="644">
                        <c:v>12000</c:v>
                      </c:pt>
                      <c:pt idx="645">
                        <c:v>12000</c:v>
                      </c:pt>
                      <c:pt idx="646">
                        <c:v>12000</c:v>
                      </c:pt>
                      <c:pt idx="647">
                        <c:v>12000</c:v>
                      </c:pt>
                      <c:pt idx="648">
                        <c:v>12000</c:v>
                      </c:pt>
                      <c:pt idx="649">
                        <c:v>12000</c:v>
                      </c:pt>
                      <c:pt idx="650">
                        <c:v>12000</c:v>
                      </c:pt>
                      <c:pt idx="651">
                        <c:v>12000</c:v>
                      </c:pt>
                      <c:pt idx="652">
                        <c:v>12700</c:v>
                      </c:pt>
                      <c:pt idx="653">
                        <c:v>12700</c:v>
                      </c:pt>
                      <c:pt idx="654">
                        <c:v>12700</c:v>
                      </c:pt>
                      <c:pt idx="655">
                        <c:v>12700</c:v>
                      </c:pt>
                      <c:pt idx="656">
                        <c:v>12700</c:v>
                      </c:pt>
                      <c:pt idx="657">
                        <c:v>12700</c:v>
                      </c:pt>
                      <c:pt idx="658">
                        <c:v>12700</c:v>
                      </c:pt>
                      <c:pt idx="659">
                        <c:v>12700</c:v>
                      </c:pt>
                      <c:pt idx="660">
                        <c:v>12700</c:v>
                      </c:pt>
                      <c:pt idx="661">
                        <c:v>12700</c:v>
                      </c:pt>
                      <c:pt idx="662">
                        <c:v>12700</c:v>
                      </c:pt>
                      <c:pt idx="663">
                        <c:v>12700</c:v>
                      </c:pt>
                      <c:pt idx="664">
                        <c:v>12700</c:v>
                      </c:pt>
                      <c:pt idx="665">
                        <c:v>12700</c:v>
                      </c:pt>
                      <c:pt idx="666">
                        <c:v>12700</c:v>
                      </c:pt>
                      <c:pt idx="667">
                        <c:v>12700</c:v>
                      </c:pt>
                      <c:pt idx="668">
                        <c:v>12700</c:v>
                      </c:pt>
                      <c:pt idx="669">
                        <c:v>12700</c:v>
                      </c:pt>
                      <c:pt idx="670">
                        <c:v>12700</c:v>
                      </c:pt>
                      <c:pt idx="671">
                        <c:v>12700</c:v>
                      </c:pt>
                      <c:pt idx="672">
                        <c:v>12700</c:v>
                      </c:pt>
                      <c:pt idx="673">
                        <c:v>12700</c:v>
                      </c:pt>
                      <c:pt idx="674">
                        <c:v>12950</c:v>
                      </c:pt>
                      <c:pt idx="675">
                        <c:v>12950</c:v>
                      </c:pt>
                      <c:pt idx="676">
                        <c:v>12950</c:v>
                      </c:pt>
                      <c:pt idx="677">
                        <c:v>12950</c:v>
                      </c:pt>
                      <c:pt idx="678">
                        <c:v>12950</c:v>
                      </c:pt>
                      <c:pt idx="679">
                        <c:v>12950</c:v>
                      </c:pt>
                      <c:pt idx="680">
                        <c:v>12950</c:v>
                      </c:pt>
                      <c:pt idx="681">
                        <c:v>12950</c:v>
                      </c:pt>
                      <c:pt idx="682">
                        <c:v>12950</c:v>
                      </c:pt>
                      <c:pt idx="683">
                        <c:v>12950</c:v>
                      </c:pt>
                      <c:pt idx="684">
                        <c:v>12950</c:v>
                      </c:pt>
                      <c:pt idx="685">
                        <c:v>12950</c:v>
                      </c:pt>
                      <c:pt idx="686">
                        <c:v>12950</c:v>
                      </c:pt>
                      <c:pt idx="687">
                        <c:v>12950</c:v>
                      </c:pt>
                      <c:pt idx="688">
                        <c:v>12950</c:v>
                      </c:pt>
                      <c:pt idx="689">
                        <c:v>12950</c:v>
                      </c:pt>
                      <c:pt idx="690">
                        <c:v>12950</c:v>
                      </c:pt>
                      <c:pt idx="691">
                        <c:v>12950</c:v>
                      </c:pt>
                      <c:pt idx="692">
                        <c:v>12950</c:v>
                      </c:pt>
                      <c:pt idx="693">
                        <c:v>13000</c:v>
                      </c:pt>
                      <c:pt idx="694">
                        <c:v>13000</c:v>
                      </c:pt>
                      <c:pt idx="695">
                        <c:v>13000</c:v>
                      </c:pt>
                      <c:pt idx="696">
                        <c:v>13000</c:v>
                      </c:pt>
                      <c:pt idx="697">
                        <c:v>13000</c:v>
                      </c:pt>
                      <c:pt idx="698">
                        <c:v>13000</c:v>
                      </c:pt>
                      <c:pt idx="699">
                        <c:v>13000</c:v>
                      </c:pt>
                      <c:pt idx="700">
                        <c:v>13000</c:v>
                      </c:pt>
                      <c:pt idx="701">
                        <c:v>13000</c:v>
                      </c:pt>
                      <c:pt idx="702">
                        <c:v>13000</c:v>
                      </c:pt>
                      <c:pt idx="703">
                        <c:v>13000</c:v>
                      </c:pt>
                      <c:pt idx="704">
                        <c:v>13000</c:v>
                      </c:pt>
                      <c:pt idx="705">
                        <c:v>13000</c:v>
                      </c:pt>
                      <c:pt idx="706">
                        <c:v>13000</c:v>
                      </c:pt>
                      <c:pt idx="707">
                        <c:v>13000</c:v>
                      </c:pt>
                      <c:pt idx="708">
                        <c:v>13000</c:v>
                      </c:pt>
                      <c:pt idx="709">
                        <c:v>13000</c:v>
                      </c:pt>
                      <c:pt idx="710">
                        <c:v>13000</c:v>
                      </c:pt>
                      <c:pt idx="711">
                        <c:v>13000</c:v>
                      </c:pt>
                      <c:pt idx="712">
                        <c:v>13150</c:v>
                      </c:pt>
                      <c:pt idx="713">
                        <c:v>13150</c:v>
                      </c:pt>
                      <c:pt idx="714">
                        <c:v>13150</c:v>
                      </c:pt>
                      <c:pt idx="715">
                        <c:v>13150</c:v>
                      </c:pt>
                      <c:pt idx="716">
                        <c:v>13150</c:v>
                      </c:pt>
                      <c:pt idx="717">
                        <c:v>13150</c:v>
                      </c:pt>
                      <c:pt idx="718">
                        <c:v>13150</c:v>
                      </c:pt>
                      <c:pt idx="719">
                        <c:v>13150</c:v>
                      </c:pt>
                      <c:pt idx="720">
                        <c:v>13150</c:v>
                      </c:pt>
                      <c:pt idx="721">
                        <c:v>13150</c:v>
                      </c:pt>
                      <c:pt idx="722">
                        <c:v>13150</c:v>
                      </c:pt>
                      <c:pt idx="723">
                        <c:v>13150</c:v>
                      </c:pt>
                      <c:pt idx="724">
                        <c:v>13150</c:v>
                      </c:pt>
                      <c:pt idx="725">
                        <c:v>13150</c:v>
                      </c:pt>
                      <c:pt idx="726">
                        <c:v>13150</c:v>
                      </c:pt>
                      <c:pt idx="727">
                        <c:v>13150</c:v>
                      </c:pt>
                      <c:pt idx="728">
                        <c:v>13150</c:v>
                      </c:pt>
                      <c:pt idx="729">
                        <c:v>13150</c:v>
                      </c:pt>
                      <c:pt idx="730">
                        <c:v>13150</c:v>
                      </c:pt>
                      <c:pt idx="731">
                        <c:v>13150</c:v>
                      </c:pt>
                      <c:pt idx="732">
                        <c:v>13150</c:v>
                      </c:pt>
                      <c:pt idx="733">
                        <c:v>13150</c:v>
                      </c:pt>
                      <c:pt idx="734">
                        <c:v>13150</c:v>
                      </c:pt>
                      <c:pt idx="735">
                        <c:v>13150</c:v>
                      </c:pt>
                      <c:pt idx="736">
                        <c:v>13150</c:v>
                      </c:pt>
                      <c:pt idx="737">
                        <c:v>13050</c:v>
                      </c:pt>
                      <c:pt idx="738">
                        <c:v>13050</c:v>
                      </c:pt>
                      <c:pt idx="739">
                        <c:v>13050</c:v>
                      </c:pt>
                      <c:pt idx="740">
                        <c:v>13050</c:v>
                      </c:pt>
                      <c:pt idx="741">
                        <c:v>13050</c:v>
                      </c:pt>
                      <c:pt idx="742">
                        <c:v>13050</c:v>
                      </c:pt>
                      <c:pt idx="743">
                        <c:v>13050</c:v>
                      </c:pt>
                      <c:pt idx="744">
                        <c:v>13050</c:v>
                      </c:pt>
                      <c:pt idx="745">
                        <c:v>13050</c:v>
                      </c:pt>
                      <c:pt idx="746">
                        <c:v>13050</c:v>
                      </c:pt>
                      <c:pt idx="747">
                        <c:v>13050</c:v>
                      </c:pt>
                      <c:pt idx="748">
                        <c:v>13050</c:v>
                      </c:pt>
                      <c:pt idx="749">
                        <c:v>13050</c:v>
                      </c:pt>
                      <c:pt idx="750">
                        <c:v>13050</c:v>
                      </c:pt>
                      <c:pt idx="751">
                        <c:v>13050</c:v>
                      </c:pt>
                      <c:pt idx="752">
                        <c:v>13050</c:v>
                      </c:pt>
                      <c:pt idx="753">
                        <c:v>13050</c:v>
                      </c:pt>
                      <c:pt idx="754">
                        <c:v>13050</c:v>
                      </c:pt>
                      <c:pt idx="755">
                        <c:v>13050</c:v>
                      </c:pt>
                      <c:pt idx="756">
                        <c:v>13050</c:v>
                      </c:pt>
                      <c:pt idx="757">
                        <c:v>12200</c:v>
                      </c:pt>
                      <c:pt idx="758">
                        <c:v>12200</c:v>
                      </c:pt>
                      <c:pt idx="759">
                        <c:v>12200</c:v>
                      </c:pt>
                      <c:pt idx="760">
                        <c:v>12200</c:v>
                      </c:pt>
                      <c:pt idx="761">
                        <c:v>12200</c:v>
                      </c:pt>
                      <c:pt idx="762">
                        <c:v>12200</c:v>
                      </c:pt>
                      <c:pt idx="763">
                        <c:v>12200</c:v>
                      </c:pt>
                      <c:pt idx="764">
                        <c:v>12200</c:v>
                      </c:pt>
                      <c:pt idx="765">
                        <c:v>12200</c:v>
                      </c:pt>
                      <c:pt idx="766">
                        <c:v>12200</c:v>
                      </c:pt>
                      <c:pt idx="767">
                        <c:v>12200</c:v>
                      </c:pt>
                      <c:pt idx="768">
                        <c:v>12200</c:v>
                      </c:pt>
                      <c:pt idx="769">
                        <c:v>12200</c:v>
                      </c:pt>
                      <c:pt idx="770">
                        <c:v>12200</c:v>
                      </c:pt>
                      <c:pt idx="771">
                        <c:v>12200</c:v>
                      </c:pt>
                      <c:pt idx="772">
                        <c:v>12200</c:v>
                      </c:pt>
                      <c:pt idx="773">
                        <c:v>12200</c:v>
                      </c:pt>
                      <c:pt idx="774">
                        <c:v>12200</c:v>
                      </c:pt>
                      <c:pt idx="775">
                        <c:v>12200</c:v>
                      </c:pt>
                      <c:pt idx="776">
                        <c:v>12300</c:v>
                      </c:pt>
                      <c:pt idx="777">
                        <c:v>12300</c:v>
                      </c:pt>
                      <c:pt idx="778">
                        <c:v>12300</c:v>
                      </c:pt>
                      <c:pt idx="779">
                        <c:v>12300</c:v>
                      </c:pt>
                      <c:pt idx="780">
                        <c:v>12300</c:v>
                      </c:pt>
                      <c:pt idx="781">
                        <c:v>12300</c:v>
                      </c:pt>
                      <c:pt idx="782">
                        <c:v>12300</c:v>
                      </c:pt>
                      <c:pt idx="783">
                        <c:v>12300</c:v>
                      </c:pt>
                      <c:pt idx="784">
                        <c:v>12300</c:v>
                      </c:pt>
                      <c:pt idx="785">
                        <c:v>12300</c:v>
                      </c:pt>
                      <c:pt idx="786">
                        <c:v>12300</c:v>
                      </c:pt>
                      <c:pt idx="787">
                        <c:v>12300</c:v>
                      </c:pt>
                      <c:pt idx="788">
                        <c:v>12300</c:v>
                      </c:pt>
                      <c:pt idx="789">
                        <c:v>12300</c:v>
                      </c:pt>
                      <c:pt idx="790">
                        <c:v>12300</c:v>
                      </c:pt>
                      <c:pt idx="791">
                        <c:v>12300</c:v>
                      </c:pt>
                      <c:pt idx="792">
                        <c:v>12300</c:v>
                      </c:pt>
                      <c:pt idx="793">
                        <c:v>12300</c:v>
                      </c:pt>
                      <c:pt idx="794">
                        <c:v>12300</c:v>
                      </c:pt>
                      <c:pt idx="795">
                        <c:v>12300</c:v>
                      </c:pt>
                      <c:pt idx="796">
                        <c:v>12300</c:v>
                      </c:pt>
                      <c:pt idx="797">
                        <c:v>10850</c:v>
                      </c:pt>
                      <c:pt idx="798">
                        <c:v>10850</c:v>
                      </c:pt>
                      <c:pt idx="799">
                        <c:v>10850</c:v>
                      </c:pt>
                      <c:pt idx="800">
                        <c:v>10850</c:v>
                      </c:pt>
                      <c:pt idx="801">
                        <c:v>10850</c:v>
                      </c:pt>
                      <c:pt idx="802">
                        <c:v>10850</c:v>
                      </c:pt>
                      <c:pt idx="803">
                        <c:v>10850</c:v>
                      </c:pt>
                      <c:pt idx="804">
                        <c:v>10850</c:v>
                      </c:pt>
                      <c:pt idx="805">
                        <c:v>10850</c:v>
                      </c:pt>
                      <c:pt idx="806">
                        <c:v>10850</c:v>
                      </c:pt>
                      <c:pt idx="807">
                        <c:v>10850</c:v>
                      </c:pt>
                      <c:pt idx="808">
                        <c:v>10850</c:v>
                      </c:pt>
                      <c:pt idx="809">
                        <c:v>10850</c:v>
                      </c:pt>
                      <c:pt idx="810">
                        <c:v>10850</c:v>
                      </c:pt>
                      <c:pt idx="811">
                        <c:v>10850</c:v>
                      </c:pt>
                      <c:pt idx="812">
                        <c:v>10850</c:v>
                      </c:pt>
                      <c:pt idx="813">
                        <c:v>10850</c:v>
                      </c:pt>
                      <c:pt idx="814">
                        <c:v>10850</c:v>
                      </c:pt>
                      <c:pt idx="815">
                        <c:v>11000</c:v>
                      </c:pt>
                      <c:pt idx="816">
                        <c:v>11000</c:v>
                      </c:pt>
                      <c:pt idx="817">
                        <c:v>11000</c:v>
                      </c:pt>
                      <c:pt idx="818">
                        <c:v>11000</c:v>
                      </c:pt>
                      <c:pt idx="819">
                        <c:v>11000</c:v>
                      </c:pt>
                      <c:pt idx="820">
                        <c:v>11000</c:v>
                      </c:pt>
                      <c:pt idx="821">
                        <c:v>11000</c:v>
                      </c:pt>
                      <c:pt idx="822">
                        <c:v>11000</c:v>
                      </c:pt>
                      <c:pt idx="823">
                        <c:v>11000</c:v>
                      </c:pt>
                      <c:pt idx="824">
                        <c:v>11000</c:v>
                      </c:pt>
                      <c:pt idx="825">
                        <c:v>11000</c:v>
                      </c:pt>
                      <c:pt idx="826">
                        <c:v>11000</c:v>
                      </c:pt>
                      <c:pt idx="827">
                        <c:v>11000</c:v>
                      </c:pt>
                      <c:pt idx="828">
                        <c:v>11000</c:v>
                      </c:pt>
                      <c:pt idx="829">
                        <c:v>11000</c:v>
                      </c:pt>
                      <c:pt idx="830">
                        <c:v>11000</c:v>
                      </c:pt>
                      <c:pt idx="831">
                        <c:v>11000</c:v>
                      </c:pt>
                      <c:pt idx="832">
                        <c:v>11000</c:v>
                      </c:pt>
                      <c:pt idx="833">
                        <c:v>11000</c:v>
                      </c:pt>
                      <c:pt idx="834">
                        <c:v>11000</c:v>
                      </c:pt>
                      <c:pt idx="835">
                        <c:v>12150</c:v>
                      </c:pt>
                      <c:pt idx="836">
                        <c:v>12150</c:v>
                      </c:pt>
                      <c:pt idx="837">
                        <c:v>12150</c:v>
                      </c:pt>
                      <c:pt idx="838">
                        <c:v>12150</c:v>
                      </c:pt>
                      <c:pt idx="839">
                        <c:v>12150</c:v>
                      </c:pt>
                      <c:pt idx="840">
                        <c:v>12150</c:v>
                      </c:pt>
                      <c:pt idx="841">
                        <c:v>12150</c:v>
                      </c:pt>
                      <c:pt idx="842">
                        <c:v>12150</c:v>
                      </c:pt>
                      <c:pt idx="843">
                        <c:v>12150</c:v>
                      </c:pt>
                      <c:pt idx="844">
                        <c:v>12150</c:v>
                      </c:pt>
                      <c:pt idx="845">
                        <c:v>12150</c:v>
                      </c:pt>
                      <c:pt idx="846">
                        <c:v>12150</c:v>
                      </c:pt>
                      <c:pt idx="847">
                        <c:v>12150</c:v>
                      </c:pt>
                      <c:pt idx="848">
                        <c:v>12150</c:v>
                      </c:pt>
                      <c:pt idx="849">
                        <c:v>12150</c:v>
                      </c:pt>
                      <c:pt idx="850">
                        <c:v>12150</c:v>
                      </c:pt>
                      <c:pt idx="851">
                        <c:v>12150</c:v>
                      </c:pt>
                      <c:pt idx="852">
                        <c:v>12150</c:v>
                      </c:pt>
                      <c:pt idx="853">
                        <c:v>12150</c:v>
                      </c:pt>
                      <c:pt idx="854">
                        <c:v>12150</c:v>
                      </c:pt>
                      <c:pt idx="855">
                        <c:v>12150</c:v>
                      </c:pt>
                      <c:pt idx="856">
                        <c:v>12150</c:v>
                      </c:pt>
                      <c:pt idx="857">
                        <c:v>12150</c:v>
                      </c:pt>
                      <c:pt idx="858">
                        <c:v>12150</c:v>
                      </c:pt>
                      <c:pt idx="859">
                        <c:v>12150</c:v>
                      </c:pt>
                      <c:pt idx="860">
                        <c:v>12550</c:v>
                      </c:pt>
                      <c:pt idx="861">
                        <c:v>12550</c:v>
                      </c:pt>
                      <c:pt idx="862">
                        <c:v>12550</c:v>
                      </c:pt>
                      <c:pt idx="863">
                        <c:v>12550</c:v>
                      </c:pt>
                      <c:pt idx="864">
                        <c:v>12550</c:v>
                      </c:pt>
                      <c:pt idx="865">
                        <c:v>12550</c:v>
                      </c:pt>
                      <c:pt idx="866">
                        <c:v>12550</c:v>
                      </c:pt>
                      <c:pt idx="867">
                        <c:v>12550</c:v>
                      </c:pt>
                      <c:pt idx="868">
                        <c:v>12550</c:v>
                      </c:pt>
                      <c:pt idx="869">
                        <c:v>12550</c:v>
                      </c:pt>
                      <c:pt idx="870">
                        <c:v>12550</c:v>
                      </c:pt>
                      <c:pt idx="871">
                        <c:v>12550</c:v>
                      </c:pt>
                      <c:pt idx="872">
                        <c:v>12550</c:v>
                      </c:pt>
                      <c:pt idx="873">
                        <c:v>12550</c:v>
                      </c:pt>
                      <c:pt idx="874">
                        <c:v>12550</c:v>
                      </c:pt>
                      <c:pt idx="875">
                        <c:v>12550</c:v>
                      </c:pt>
                      <c:pt idx="876">
                        <c:v>12550</c:v>
                      </c:pt>
                      <c:pt idx="877">
                        <c:v>12550</c:v>
                      </c:pt>
                      <c:pt idx="878">
                        <c:v>12550</c:v>
                      </c:pt>
                      <c:pt idx="879">
                        <c:v>12550</c:v>
                      </c:pt>
                      <c:pt idx="880">
                        <c:v>12850</c:v>
                      </c:pt>
                      <c:pt idx="881">
                        <c:v>12850</c:v>
                      </c:pt>
                      <c:pt idx="882">
                        <c:v>12850</c:v>
                      </c:pt>
                      <c:pt idx="883">
                        <c:v>12850</c:v>
                      </c:pt>
                      <c:pt idx="884">
                        <c:v>12850</c:v>
                      </c:pt>
                      <c:pt idx="885">
                        <c:v>12850</c:v>
                      </c:pt>
                      <c:pt idx="886">
                        <c:v>12850</c:v>
                      </c:pt>
                      <c:pt idx="887">
                        <c:v>12850</c:v>
                      </c:pt>
                      <c:pt idx="888">
                        <c:v>12850</c:v>
                      </c:pt>
                      <c:pt idx="889">
                        <c:v>12850</c:v>
                      </c:pt>
                      <c:pt idx="890">
                        <c:v>12850</c:v>
                      </c:pt>
                      <c:pt idx="891">
                        <c:v>12850</c:v>
                      </c:pt>
                      <c:pt idx="892">
                        <c:v>12850</c:v>
                      </c:pt>
                      <c:pt idx="893">
                        <c:v>12850</c:v>
                      </c:pt>
                      <c:pt idx="894">
                        <c:v>12850</c:v>
                      </c:pt>
                      <c:pt idx="895">
                        <c:v>12850</c:v>
                      </c:pt>
                      <c:pt idx="896">
                        <c:v>12850</c:v>
                      </c:pt>
                      <c:pt idx="897">
                        <c:v>12850</c:v>
                      </c:pt>
                      <c:pt idx="898">
                        <c:v>12850</c:v>
                      </c:pt>
                      <c:pt idx="899">
                        <c:v>12850</c:v>
                      </c:pt>
                      <c:pt idx="900">
                        <c:v>12600</c:v>
                      </c:pt>
                      <c:pt idx="901">
                        <c:v>12600</c:v>
                      </c:pt>
                      <c:pt idx="902">
                        <c:v>12600</c:v>
                      </c:pt>
                      <c:pt idx="903">
                        <c:v>12600</c:v>
                      </c:pt>
                      <c:pt idx="904">
                        <c:v>12600</c:v>
                      </c:pt>
                      <c:pt idx="905">
                        <c:v>12600</c:v>
                      </c:pt>
                      <c:pt idx="906">
                        <c:v>12600</c:v>
                      </c:pt>
                      <c:pt idx="907">
                        <c:v>12600</c:v>
                      </c:pt>
                      <c:pt idx="908">
                        <c:v>12600</c:v>
                      </c:pt>
                      <c:pt idx="909">
                        <c:v>12600</c:v>
                      </c:pt>
                      <c:pt idx="910">
                        <c:v>12600</c:v>
                      </c:pt>
                      <c:pt idx="911">
                        <c:v>12600</c:v>
                      </c:pt>
                      <c:pt idx="912">
                        <c:v>12600</c:v>
                      </c:pt>
                      <c:pt idx="913">
                        <c:v>12600</c:v>
                      </c:pt>
                      <c:pt idx="914">
                        <c:v>12600</c:v>
                      </c:pt>
                      <c:pt idx="915">
                        <c:v>12600</c:v>
                      </c:pt>
                      <c:pt idx="916">
                        <c:v>12600</c:v>
                      </c:pt>
                      <c:pt idx="917">
                        <c:v>12600</c:v>
                      </c:pt>
                      <c:pt idx="918">
                        <c:v>12600</c:v>
                      </c:pt>
                      <c:pt idx="919">
                        <c:v>12600</c:v>
                      </c:pt>
                      <c:pt idx="920">
                        <c:v>12600</c:v>
                      </c:pt>
                      <c:pt idx="921">
                        <c:v>12600</c:v>
                      </c:pt>
                      <c:pt idx="922">
                        <c:v>12600</c:v>
                      </c:pt>
                      <c:pt idx="923">
                        <c:v>12600</c:v>
                      </c:pt>
                      <c:pt idx="924">
                        <c:v>13100</c:v>
                      </c:pt>
                      <c:pt idx="925">
                        <c:v>13100</c:v>
                      </c:pt>
                      <c:pt idx="926">
                        <c:v>13100</c:v>
                      </c:pt>
                      <c:pt idx="927">
                        <c:v>13100</c:v>
                      </c:pt>
                      <c:pt idx="928">
                        <c:v>13100</c:v>
                      </c:pt>
                      <c:pt idx="929">
                        <c:v>13100</c:v>
                      </c:pt>
                      <c:pt idx="930">
                        <c:v>13100</c:v>
                      </c:pt>
                      <c:pt idx="931">
                        <c:v>13100</c:v>
                      </c:pt>
                      <c:pt idx="932">
                        <c:v>13100</c:v>
                      </c:pt>
                      <c:pt idx="933">
                        <c:v>13100</c:v>
                      </c:pt>
                      <c:pt idx="934">
                        <c:v>13100</c:v>
                      </c:pt>
                      <c:pt idx="935">
                        <c:v>13100</c:v>
                      </c:pt>
                      <c:pt idx="936">
                        <c:v>13100</c:v>
                      </c:pt>
                      <c:pt idx="937">
                        <c:v>13100</c:v>
                      </c:pt>
                      <c:pt idx="938">
                        <c:v>13100</c:v>
                      </c:pt>
                      <c:pt idx="939">
                        <c:v>13100</c:v>
                      </c:pt>
                      <c:pt idx="940">
                        <c:v>13100</c:v>
                      </c:pt>
                      <c:pt idx="941">
                        <c:v>13100</c:v>
                      </c:pt>
                      <c:pt idx="942">
                        <c:v>13100</c:v>
                      </c:pt>
                      <c:pt idx="943">
                        <c:v>13100</c:v>
                      </c:pt>
                      <c:pt idx="944">
                        <c:v>14550</c:v>
                      </c:pt>
                      <c:pt idx="945">
                        <c:v>14550</c:v>
                      </c:pt>
                      <c:pt idx="946">
                        <c:v>14550</c:v>
                      </c:pt>
                      <c:pt idx="947">
                        <c:v>14550</c:v>
                      </c:pt>
                      <c:pt idx="948">
                        <c:v>14550</c:v>
                      </c:pt>
                      <c:pt idx="949">
                        <c:v>14550</c:v>
                      </c:pt>
                      <c:pt idx="950">
                        <c:v>14550</c:v>
                      </c:pt>
                      <c:pt idx="951">
                        <c:v>14550</c:v>
                      </c:pt>
                      <c:pt idx="952">
                        <c:v>14550</c:v>
                      </c:pt>
                      <c:pt idx="953">
                        <c:v>14550</c:v>
                      </c:pt>
                      <c:pt idx="954">
                        <c:v>14550</c:v>
                      </c:pt>
                      <c:pt idx="955">
                        <c:v>14550</c:v>
                      </c:pt>
                      <c:pt idx="956">
                        <c:v>14550</c:v>
                      </c:pt>
                      <c:pt idx="957">
                        <c:v>14550</c:v>
                      </c:pt>
                      <c:pt idx="958">
                        <c:v>14550</c:v>
                      </c:pt>
                      <c:pt idx="959">
                        <c:v>14550</c:v>
                      </c:pt>
                      <c:pt idx="960">
                        <c:v>14550</c:v>
                      </c:pt>
                      <c:pt idx="961">
                        <c:v>14550</c:v>
                      </c:pt>
                      <c:pt idx="962">
                        <c:v>14550</c:v>
                      </c:pt>
                      <c:pt idx="963">
                        <c:v>14550</c:v>
                      </c:pt>
                      <c:pt idx="964">
                        <c:v>14550</c:v>
                      </c:pt>
                      <c:pt idx="965">
                        <c:v>14550</c:v>
                      </c:pt>
                      <c:pt idx="966">
                        <c:v>14550</c:v>
                      </c:pt>
                      <c:pt idx="967">
                        <c:v>15600</c:v>
                      </c:pt>
                      <c:pt idx="968">
                        <c:v>15600</c:v>
                      </c:pt>
                      <c:pt idx="969">
                        <c:v>15600</c:v>
                      </c:pt>
                      <c:pt idx="970">
                        <c:v>15600</c:v>
                      </c:pt>
                      <c:pt idx="971">
                        <c:v>15600</c:v>
                      </c:pt>
                      <c:pt idx="972">
                        <c:v>15600</c:v>
                      </c:pt>
                      <c:pt idx="973">
                        <c:v>15600</c:v>
                      </c:pt>
                      <c:pt idx="974">
                        <c:v>15600</c:v>
                      </c:pt>
                      <c:pt idx="975">
                        <c:v>15600</c:v>
                      </c:pt>
                      <c:pt idx="976">
                        <c:v>15600</c:v>
                      </c:pt>
                      <c:pt idx="977">
                        <c:v>15600</c:v>
                      </c:pt>
                      <c:pt idx="978">
                        <c:v>15600</c:v>
                      </c:pt>
                      <c:pt idx="979">
                        <c:v>15600</c:v>
                      </c:pt>
                      <c:pt idx="980">
                        <c:v>15600</c:v>
                      </c:pt>
                      <c:pt idx="981">
                        <c:v>15600</c:v>
                      </c:pt>
                      <c:pt idx="982">
                        <c:v>15600</c:v>
                      </c:pt>
                      <c:pt idx="983">
                        <c:v>15600</c:v>
                      </c:pt>
                      <c:pt idx="984">
                        <c:v>15600</c:v>
                      </c:pt>
                      <c:pt idx="985">
                        <c:v>15600</c:v>
                      </c:pt>
                      <c:pt idx="986">
                        <c:v>15450</c:v>
                      </c:pt>
                      <c:pt idx="987">
                        <c:v>15450</c:v>
                      </c:pt>
                      <c:pt idx="988">
                        <c:v>15450</c:v>
                      </c:pt>
                      <c:pt idx="989">
                        <c:v>15450</c:v>
                      </c:pt>
                      <c:pt idx="990">
                        <c:v>15450</c:v>
                      </c:pt>
                      <c:pt idx="991">
                        <c:v>15450</c:v>
                      </c:pt>
                      <c:pt idx="992">
                        <c:v>15450</c:v>
                      </c:pt>
                      <c:pt idx="993">
                        <c:v>15450</c:v>
                      </c:pt>
                      <c:pt idx="994">
                        <c:v>15450</c:v>
                      </c:pt>
                      <c:pt idx="995">
                        <c:v>15450</c:v>
                      </c:pt>
                      <c:pt idx="996">
                        <c:v>15450</c:v>
                      </c:pt>
                      <c:pt idx="997">
                        <c:v>15450</c:v>
                      </c:pt>
                      <c:pt idx="998">
                        <c:v>15450</c:v>
                      </c:pt>
                      <c:pt idx="999">
                        <c:v>15450</c:v>
                      </c:pt>
                      <c:pt idx="1000">
                        <c:v>15450</c:v>
                      </c:pt>
                      <c:pt idx="1001">
                        <c:v>15450</c:v>
                      </c:pt>
                      <c:pt idx="1002">
                        <c:v>15450</c:v>
                      </c:pt>
                      <c:pt idx="1003">
                        <c:v>15450</c:v>
                      </c:pt>
                      <c:pt idx="1004">
                        <c:v>15450</c:v>
                      </c:pt>
                      <c:pt idx="1005">
                        <c:v>15450</c:v>
                      </c:pt>
                      <c:pt idx="1006">
                        <c:v>16350</c:v>
                      </c:pt>
                      <c:pt idx="1007">
                        <c:v>16350</c:v>
                      </c:pt>
                      <c:pt idx="1008">
                        <c:v>16350</c:v>
                      </c:pt>
                      <c:pt idx="1009">
                        <c:v>16350</c:v>
                      </c:pt>
                      <c:pt idx="1010">
                        <c:v>16350</c:v>
                      </c:pt>
                      <c:pt idx="1011">
                        <c:v>16350</c:v>
                      </c:pt>
                      <c:pt idx="1012">
                        <c:v>16350</c:v>
                      </c:pt>
                      <c:pt idx="1013">
                        <c:v>16350</c:v>
                      </c:pt>
                      <c:pt idx="1014">
                        <c:v>16350</c:v>
                      </c:pt>
                      <c:pt idx="1015">
                        <c:v>16350</c:v>
                      </c:pt>
                      <c:pt idx="1016">
                        <c:v>16350</c:v>
                      </c:pt>
                      <c:pt idx="1017">
                        <c:v>16350</c:v>
                      </c:pt>
                      <c:pt idx="1018">
                        <c:v>16350</c:v>
                      </c:pt>
                      <c:pt idx="1019">
                        <c:v>16350</c:v>
                      </c:pt>
                      <c:pt idx="1020">
                        <c:v>16350</c:v>
                      </c:pt>
                      <c:pt idx="1021">
                        <c:v>16350</c:v>
                      </c:pt>
                      <c:pt idx="1022">
                        <c:v>16350</c:v>
                      </c:pt>
                      <c:pt idx="1023">
                        <c:v>16350</c:v>
                      </c:pt>
                      <c:pt idx="1024">
                        <c:v>16350</c:v>
                      </c:pt>
                      <c:pt idx="1025">
                        <c:v>16550</c:v>
                      </c:pt>
                      <c:pt idx="1026">
                        <c:v>16550</c:v>
                      </c:pt>
                      <c:pt idx="1027">
                        <c:v>16550</c:v>
                      </c:pt>
                      <c:pt idx="1028">
                        <c:v>16550</c:v>
                      </c:pt>
                      <c:pt idx="1029">
                        <c:v>16550</c:v>
                      </c:pt>
                      <c:pt idx="1030">
                        <c:v>16550</c:v>
                      </c:pt>
                      <c:pt idx="1031">
                        <c:v>16550</c:v>
                      </c:pt>
                      <c:pt idx="1032">
                        <c:v>16550</c:v>
                      </c:pt>
                      <c:pt idx="1033">
                        <c:v>16550</c:v>
                      </c:pt>
                      <c:pt idx="1034">
                        <c:v>16550</c:v>
                      </c:pt>
                      <c:pt idx="1035">
                        <c:v>16550</c:v>
                      </c:pt>
                      <c:pt idx="1036">
                        <c:v>16550</c:v>
                      </c:pt>
                      <c:pt idx="1037">
                        <c:v>16550</c:v>
                      </c:pt>
                      <c:pt idx="1038">
                        <c:v>16550</c:v>
                      </c:pt>
                      <c:pt idx="1039">
                        <c:v>16550</c:v>
                      </c:pt>
                      <c:pt idx="1040">
                        <c:v>16550</c:v>
                      </c:pt>
                      <c:pt idx="1041">
                        <c:v>16550</c:v>
                      </c:pt>
                      <c:pt idx="1042">
                        <c:v>16550</c:v>
                      </c:pt>
                      <c:pt idx="1043">
                        <c:v>16550</c:v>
                      </c:pt>
                      <c:pt idx="1044">
                        <c:v>16550</c:v>
                      </c:pt>
                      <c:pt idx="1045">
                        <c:v>16550</c:v>
                      </c:pt>
                      <c:pt idx="1046">
                        <c:v>16500</c:v>
                      </c:pt>
                      <c:pt idx="1047">
                        <c:v>16500</c:v>
                      </c:pt>
                      <c:pt idx="1048">
                        <c:v>16500</c:v>
                      </c:pt>
                      <c:pt idx="1049">
                        <c:v>16500</c:v>
                      </c:pt>
                      <c:pt idx="1050">
                        <c:v>16500</c:v>
                      </c:pt>
                      <c:pt idx="1051">
                        <c:v>16500</c:v>
                      </c:pt>
                      <c:pt idx="1052">
                        <c:v>16500</c:v>
                      </c:pt>
                      <c:pt idx="1053">
                        <c:v>16500</c:v>
                      </c:pt>
                      <c:pt idx="1054">
                        <c:v>16500</c:v>
                      </c:pt>
                      <c:pt idx="1055">
                        <c:v>16500</c:v>
                      </c:pt>
                      <c:pt idx="1056">
                        <c:v>16500</c:v>
                      </c:pt>
                      <c:pt idx="1057">
                        <c:v>16500</c:v>
                      </c:pt>
                      <c:pt idx="1058">
                        <c:v>16500</c:v>
                      </c:pt>
                      <c:pt idx="1059">
                        <c:v>16500</c:v>
                      </c:pt>
                      <c:pt idx="1060">
                        <c:v>16500</c:v>
                      </c:pt>
                      <c:pt idx="1061">
                        <c:v>16500</c:v>
                      </c:pt>
                      <c:pt idx="1062">
                        <c:v>16500</c:v>
                      </c:pt>
                      <c:pt idx="1063">
                        <c:v>16500</c:v>
                      </c:pt>
                      <c:pt idx="1064">
                        <c:v>16500</c:v>
                      </c:pt>
                      <c:pt idx="1065">
                        <c:v>17100</c:v>
                      </c:pt>
                      <c:pt idx="1066">
                        <c:v>17100</c:v>
                      </c:pt>
                      <c:pt idx="1067">
                        <c:v>17100</c:v>
                      </c:pt>
                      <c:pt idx="1068">
                        <c:v>17100</c:v>
                      </c:pt>
                      <c:pt idx="1069">
                        <c:v>17100</c:v>
                      </c:pt>
                      <c:pt idx="1070">
                        <c:v>17100</c:v>
                      </c:pt>
                      <c:pt idx="1071">
                        <c:v>17100</c:v>
                      </c:pt>
                      <c:pt idx="1072">
                        <c:v>17100</c:v>
                      </c:pt>
                      <c:pt idx="1073">
                        <c:v>17100</c:v>
                      </c:pt>
                      <c:pt idx="1074">
                        <c:v>17100</c:v>
                      </c:pt>
                      <c:pt idx="1075">
                        <c:v>17100</c:v>
                      </c:pt>
                      <c:pt idx="1076">
                        <c:v>17100</c:v>
                      </c:pt>
                      <c:pt idx="1077">
                        <c:v>17100</c:v>
                      </c:pt>
                      <c:pt idx="1078">
                        <c:v>17100</c:v>
                      </c:pt>
                      <c:pt idx="1079">
                        <c:v>17100</c:v>
                      </c:pt>
                      <c:pt idx="1080">
                        <c:v>17100</c:v>
                      </c:pt>
                      <c:pt idx="1081">
                        <c:v>17100</c:v>
                      </c:pt>
                      <c:pt idx="1082">
                        <c:v>17100</c:v>
                      </c:pt>
                      <c:pt idx="1083">
                        <c:v>17100</c:v>
                      </c:pt>
                      <c:pt idx="1084">
                        <c:v>17100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23A-47E7-AC4E-2826E2726045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 Nifty'!$T$3:$T$1087</c15:sqref>
                        </c15:formulaRef>
                      </c:ext>
                    </c:extLst>
                    <c:numCache>
                      <c:formatCode>General</c:formatCode>
                      <c:ptCount val="1085"/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1</c:v>
                      </c:pt>
                      <c:pt idx="766">
                        <c:v>1</c:v>
                      </c:pt>
                      <c:pt idx="767">
                        <c:v>1</c:v>
                      </c:pt>
                      <c:pt idx="768">
                        <c:v>1</c:v>
                      </c:pt>
                      <c:pt idx="769">
                        <c:v>1</c:v>
                      </c:pt>
                      <c:pt idx="770">
                        <c:v>1</c:v>
                      </c:pt>
                      <c:pt idx="771">
                        <c:v>1</c:v>
                      </c:pt>
                      <c:pt idx="772">
                        <c:v>1</c:v>
                      </c:pt>
                      <c:pt idx="773">
                        <c:v>1</c:v>
                      </c:pt>
                      <c:pt idx="774">
                        <c:v>1</c:v>
                      </c:pt>
                      <c:pt idx="775">
                        <c:v>1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23A-47E7-AC4E-2826E2726045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 Nifty'!$U$3:$U$1087</c15:sqref>
                        </c15:formulaRef>
                      </c:ext>
                    </c:extLst>
                    <c:numCache>
                      <c:formatCode>General</c:formatCode>
                      <c:ptCount val="1085"/>
                      <c:pt idx="17" formatCode="0.000">
                        <c:v>10.503608386346059</c:v>
                      </c:pt>
                      <c:pt idx="37" formatCode="0.000">
                        <c:v>10.388637708045941</c:v>
                      </c:pt>
                      <c:pt idx="60" formatCode="0.000">
                        <c:v>9.4724352159033884</c:v>
                      </c:pt>
                      <c:pt idx="78" formatCode="0.000">
                        <c:v>10.018437498540733</c:v>
                      </c:pt>
                      <c:pt idx="97" formatCode="0.000">
                        <c:v>6.1424399205423281</c:v>
                      </c:pt>
                      <c:pt idx="121" formatCode="0.000">
                        <c:v>8.8042634471529571</c:v>
                      </c:pt>
                      <c:pt idx="141" formatCode="0.000">
                        <c:v>8.6507302099552472</c:v>
                      </c:pt>
                      <c:pt idx="164" formatCode="0.000">
                        <c:v>7.1869087232839304</c:v>
                      </c:pt>
                      <c:pt idx="184" formatCode="0.000">
                        <c:v>9.3806743151320244</c:v>
                      </c:pt>
                      <c:pt idx="202" formatCode="0.000">
                        <c:v>8.7874214776520301</c:v>
                      </c:pt>
                      <c:pt idx="227" formatCode="0.000">
                        <c:v>12.657301557022702</c:v>
                      </c:pt>
                      <c:pt idx="246" formatCode="0.000">
                        <c:v>7.6839661028254316</c:v>
                      </c:pt>
                      <c:pt idx="266" formatCode="0.000">
                        <c:v>14.594887835005643</c:v>
                      </c:pt>
                      <c:pt idx="284" formatCode="0.000">
                        <c:v>10.027572364680855</c:v>
                      </c:pt>
                      <c:pt idx="303" formatCode="0.000">
                        <c:v>9.2503373148976653</c:v>
                      </c:pt>
                      <c:pt idx="327" formatCode="0.000">
                        <c:v>10.045087201005517</c:v>
                      </c:pt>
                      <c:pt idx="347" formatCode="0.000">
                        <c:v>8.5294727264249968</c:v>
                      </c:pt>
                      <c:pt idx="367" formatCode="0.000">
                        <c:v>7.9625488023581896</c:v>
                      </c:pt>
                      <c:pt idx="390" formatCode="0.000">
                        <c:v>9.1943445379530448</c:v>
                      </c:pt>
                      <c:pt idx="408" formatCode="0.000">
                        <c:v>14.865769803795514</c:v>
                      </c:pt>
                      <c:pt idx="426" formatCode="0.000">
                        <c:v>15.807117916615971</c:v>
                      </c:pt>
                      <c:pt idx="449" formatCode="0.000">
                        <c:v>13.806316952434267</c:v>
                      </c:pt>
                      <c:pt idx="468" formatCode="0.000">
                        <c:v>11.690301295514724</c:v>
                      </c:pt>
                      <c:pt idx="493" formatCode="0.000">
                        <c:v>11.943590665296583</c:v>
                      </c:pt>
                      <c:pt idx="513" formatCode="0.000">
                        <c:v>11.934423836171824</c:v>
                      </c:pt>
                      <c:pt idx="531" formatCode="0.000">
                        <c:v>12.158815233596789</c:v>
                      </c:pt>
                      <c:pt idx="549" formatCode="0.000">
                        <c:v>17.791050298344789</c:v>
                      </c:pt>
                      <c:pt idx="572" formatCode="0.000">
                        <c:v>12.848180309272232</c:v>
                      </c:pt>
                      <c:pt idx="591" formatCode="0.000">
                        <c:v>13.338349055994527</c:v>
                      </c:pt>
                      <c:pt idx="611" formatCode="0.000">
                        <c:v>9.8147489202940204</c:v>
                      </c:pt>
                      <c:pt idx="634" formatCode="0.000">
                        <c:v>10.905079628644142</c:v>
                      </c:pt>
                      <c:pt idx="652" formatCode="0.000">
                        <c:v>12.496819050129188</c:v>
                      </c:pt>
                      <c:pt idx="674" formatCode="0.000">
                        <c:v>11.939167830789241</c:v>
                      </c:pt>
                      <c:pt idx="693" formatCode="0.000">
                        <c:v>11.733672415387984</c:v>
                      </c:pt>
                      <c:pt idx="712" formatCode="0.000">
                        <c:v>7.6586536055610219</c:v>
                      </c:pt>
                      <c:pt idx="737" formatCode="0.000">
                        <c:v>15.42984343852727</c:v>
                      </c:pt>
                      <c:pt idx="757" formatCode="0.000">
                        <c:v>23.100775269860247</c:v>
                      </c:pt>
                      <c:pt idx="776" formatCode="0.000">
                        <c:v>55.737783635952006</c:v>
                      </c:pt>
                      <c:pt idx="797" formatCode="0.000">
                        <c:v>34.307853894160175</c:v>
                      </c:pt>
                      <c:pt idx="815" formatCode="0.000">
                        <c:v>21.364914682259446</c:v>
                      </c:pt>
                      <c:pt idx="835" formatCode="0.000">
                        <c:v>22.085065403998094</c:v>
                      </c:pt>
                      <c:pt idx="860" formatCode="0.000">
                        <c:v>18.524163478154872</c:v>
                      </c:pt>
                      <c:pt idx="880" formatCode="0.000">
                        <c:v>12.0132422605071</c:v>
                      </c:pt>
                      <c:pt idx="900" formatCode="0.000">
                        <c:v>15.40816507187307</c:v>
                      </c:pt>
                      <c:pt idx="924" formatCode="0.000">
                        <c:v>19.995071962458294</c:v>
                      </c:pt>
                      <c:pt idx="944" formatCode="0.000">
                        <c:v>14.111192331130908</c:v>
                      </c:pt>
                      <c:pt idx="967" formatCode="0.000">
                        <c:v>13.958785548572092</c:v>
                      </c:pt>
                      <c:pt idx="986" formatCode="0.000">
                        <c:v>23.201810458780219</c:v>
                      </c:pt>
                      <c:pt idx="1006" formatCode="0.000">
                        <c:v>25.901196850318641</c:v>
                      </c:pt>
                      <c:pt idx="1025" formatCode="0.000">
                        <c:v>16.451138754790161</c:v>
                      </c:pt>
                      <c:pt idx="1046" formatCode="0.000">
                        <c:v>19.753372606850387</c:v>
                      </c:pt>
                      <c:pt idx="1065" formatCode="0.000">
                        <c:v>11.434752546397229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23A-47E7-AC4E-2826E2726045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 Nifty'!$V$3:$V$1087</c15:sqref>
                        </c15:formulaRef>
                      </c:ext>
                    </c:extLst>
                    <c:numCache>
                      <c:formatCode>General</c:formatCode>
                      <c:ptCount val="1085"/>
                      <c:pt idx="17">
                        <c:v>8150</c:v>
                      </c:pt>
                      <c:pt idx="18">
                        <c:v>8150</c:v>
                      </c:pt>
                      <c:pt idx="19">
                        <c:v>8150</c:v>
                      </c:pt>
                      <c:pt idx="20">
                        <c:v>8150</c:v>
                      </c:pt>
                      <c:pt idx="21">
                        <c:v>8150</c:v>
                      </c:pt>
                      <c:pt idx="22">
                        <c:v>8150</c:v>
                      </c:pt>
                      <c:pt idx="23">
                        <c:v>8150</c:v>
                      </c:pt>
                      <c:pt idx="24">
                        <c:v>8150</c:v>
                      </c:pt>
                      <c:pt idx="25">
                        <c:v>8150</c:v>
                      </c:pt>
                      <c:pt idx="26">
                        <c:v>8150</c:v>
                      </c:pt>
                      <c:pt idx="27">
                        <c:v>8150</c:v>
                      </c:pt>
                      <c:pt idx="28">
                        <c:v>8150</c:v>
                      </c:pt>
                      <c:pt idx="29">
                        <c:v>8150</c:v>
                      </c:pt>
                      <c:pt idx="30">
                        <c:v>8150</c:v>
                      </c:pt>
                      <c:pt idx="31">
                        <c:v>8150</c:v>
                      </c:pt>
                      <c:pt idx="32">
                        <c:v>8150</c:v>
                      </c:pt>
                      <c:pt idx="33">
                        <c:v>8150</c:v>
                      </c:pt>
                      <c:pt idx="34">
                        <c:v>8150</c:v>
                      </c:pt>
                      <c:pt idx="35">
                        <c:v>8150</c:v>
                      </c:pt>
                      <c:pt idx="36">
                        <c:v>8150</c:v>
                      </c:pt>
                      <c:pt idx="37">
                        <c:v>8400</c:v>
                      </c:pt>
                      <c:pt idx="38">
                        <c:v>8400</c:v>
                      </c:pt>
                      <c:pt idx="39">
                        <c:v>8400</c:v>
                      </c:pt>
                      <c:pt idx="40">
                        <c:v>8400</c:v>
                      </c:pt>
                      <c:pt idx="41">
                        <c:v>8400</c:v>
                      </c:pt>
                      <c:pt idx="42">
                        <c:v>8400</c:v>
                      </c:pt>
                      <c:pt idx="43">
                        <c:v>8400</c:v>
                      </c:pt>
                      <c:pt idx="44">
                        <c:v>8400</c:v>
                      </c:pt>
                      <c:pt idx="45">
                        <c:v>8400</c:v>
                      </c:pt>
                      <c:pt idx="46">
                        <c:v>8400</c:v>
                      </c:pt>
                      <c:pt idx="47">
                        <c:v>8400</c:v>
                      </c:pt>
                      <c:pt idx="48">
                        <c:v>8400</c:v>
                      </c:pt>
                      <c:pt idx="49">
                        <c:v>8400</c:v>
                      </c:pt>
                      <c:pt idx="50">
                        <c:v>8400</c:v>
                      </c:pt>
                      <c:pt idx="51">
                        <c:v>8400</c:v>
                      </c:pt>
                      <c:pt idx="52">
                        <c:v>8400</c:v>
                      </c:pt>
                      <c:pt idx="53">
                        <c:v>8400</c:v>
                      </c:pt>
                      <c:pt idx="54">
                        <c:v>8400</c:v>
                      </c:pt>
                      <c:pt idx="55">
                        <c:v>8400</c:v>
                      </c:pt>
                      <c:pt idx="56">
                        <c:v>8400</c:v>
                      </c:pt>
                      <c:pt idx="57">
                        <c:v>8400</c:v>
                      </c:pt>
                      <c:pt idx="58">
                        <c:v>8400</c:v>
                      </c:pt>
                      <c:pt idx="59">
                        <c:v>8400</c:v>
                      </c:pt>
                      <c:pt idx="60">
                        <c:v>8700</c:v>
                      </c:pt>
                      <c:pt idx="61">
                        <c:v>8700</c:v>
                      </c:pt>
                      <c:pt idx="62">
                        <c:v>8700</c:v>
                      </c:pt>
                      <c:pt idx="63">
                        <c:v>8700</c:v>
                      </c:pt>
                      <c:pt idx="64">
                        <c:v>8700</c:v>
                      </c:pt>
                      <c:pt idx="65">
                        <c:v>8700</c:v>
                      </c:pt>
                      <c:pt idx="66">
                        <c:v>8700</c:v>
                      </c:pt>
                      <c:pt idx="67">
                        <c:v>8700</c:v>
                      </c:pt>
                      <c:pt idx="68">
                        <c:v>8700</c:v>
                      </c:pt>
                      <c:pt idx="69">
                        <c:v>8700</c:v>
                      </c:pt>
                      <c:pt idx="70">
                        <c:v>8700</c:v>
                      </c:pt>
                      <c:pt idx="71">
                        <c:v>8700</c:v>
                      </c:pt>
                      <c:pt idx="72">
                        <c:v>8700</c:v>
                      </c:pt>
                      <c:pt idx="73">
                        <c:v>8700</c:v>
                      </c:pt>
                      <c:pt idx="74">
                        <c:v>8700</c:v>
                      </c:pt>
                      <c:pt idx="75">
                        <c:v>8700</c:v>
                      </c:pt>
                      <c:pt idx="76">
                        <c:v>8700</c:v>
                      </c:pt>
                      <c:pt idx="77">
                        <c:v>8700</c:v>
                      </c:pt>
                      <c:pt idx="78">
                        <c:v>8850</c:v>
                      </c:pt>
                      <c:pt idx="79">
                        <c:v>8850</c:v>
                      </c:pt>
                      <c:pt idx="80">
                        <c:v>8850</c:v>
                      </c:pt>
                      <c:pt idx="81">
                        <c:v>8850</c:v>
                      </c:pt>
                      <c:pt idx="82">
                        <c:v>8850</c:v>
                      </c:pt>
                      <c:pt idx="83">
                        <c:v>8850</c:v>
                      </c:pt>
                      <c:pt idx="84">
                        <c:v>8850</c:v>
                      </c:pt>
                      <c:pt idx="85">
                        <c:v>8850</c:v>
                      </c:pt>
                      <c:pt idx="86">
                        <c:v>8850</c:v>
                      </c:pt>
                      <c:pt idx="87">
                        <c:v>8850</c:v>
                      </c:pt>
                      <c:pt idx="88">
                        <c:v>8850</c:v>
                      </c:pt>
                      <c:pt idx="89">
                        <c:v>8850</c:v>
                      </c:pt>
                      <c:pt idx="90">
                        <c:v>8850</c:v>
                      </c:pt>
                      <c:pt idx="91">
                        <c:v>8850</c:v>
                      </c:pt>
                      <c:pt idx="92">
                        <c:v>8850</c:v>
                      </c:pt>
                      <c:pt idx="93">
                        <c:v>8850</c:v>
                      </c:pt>
                      <c:pt idx="94">
                        <c:v>8850</c:v>
                      </c:pt>
                      <c:pt idx="95">
                        <c:v>8850</c:v>
                      </c:pt>
                      <c:pt idx="96">
                        <c:v>8850</c:v>
                      </c:pt>
                      <c:pt idx="97">
                        <c:v>9150</c:v>
                      </c:pt>
                      <c:pt idx="98">
                        <c:v>9150</c:v>
                      </c:pt>
                      <c:pt idx="99">
                        <c:v>9150</c:v>
                      </c:pt>
                      <c:pt idx="100">
                        <c:v>9150</c:v>
                      </c:pt>
                      <c:pt idx="101">
                        <c:v>9150</c:v>
                      </c:pt>
                      <c:pt idx="102">
                        <c:v>9150</c:v>
                      </c:pt>
                      <c:pt idx="103">
                        <c:v>9150</c:v>
                      </c:pt>
                      <c:pt idx="104">
                        <c:v>9150</c:v>
                      </c:pt>
                      <c:pt idx="105">
                        <c:v>9150</c:v>
                      </c:pt>
                      <c:pt idx="106">
                        <c:v>9150</c:v>
                      </c:pt>
                      <c:pt idx="107">
                        <c:v>9150</c:v>
                      </c:pt>
                      <c:pt idx="108">
                        <c:v>9150</c:v>
                      </c:pt>
                      <c:pt idx="109">
                        <c:v>9150</c:v>
                      </c:pt>
                      <c:pt idx="110">
                        <c:v>9150</c:v>
                      </c:pt>
                      <c:pt idx="111">
                        <c:v>9150</c:v>
                      </c:pt>
                      <c:pt idx="112">
                        <c:v>9150</c:v>
                      </c:pt>
                      <c:pt idx="113">
                        <c:v>9150</c:v>
                      </c:pt>
                      <c:pt idx="114">
                        <c:v>9150</c:v>
                      </c:pt>
                      <c:pt idx="115">
                        <c:v>9150</c:v>
                      </c:pt>
                      <c:pt idx="116">
                        <c:v>9150</c:v>
                      </c:pt>
                      <c:pt idx="117">
                        <c:v>9150</c:v>
                      </c:pt>
                      <c:pt idx="118">
                        <c:v>9150</c:v>
                      </c:pt>
                      <c:pt idx="119">
                        <c:v>9150</c:v>
                      </c:pt>
                      <c:pt idx="120">
                        <c:v>9150</c:v>
                      </c:pt>
                      <c:pt idx="121">
                        <c:v>9050</c:v>
                      </c:pt>
                      <c:pt idx="122">
                        <c:v>9050</c:v>
                      </c:pt>
                      <c:pt idx="123">
                        <c:v>9050</c:v>
                      </c:pt>
                      <c:pt idx="124">
                        <c:v>9050</c:v>
                      </c:pt>
                      <c:pt idx="125">
                        <c:v>9050</c:v>
                      </c:pt>
                      <c:pt idx="126">
                        <c:v>9050</c:v>
                      </c:pt>
                      <c:pt idx="127">
                        <c:v>9050</c:v>
                      </c:pt>
                      <c:pt idx="128">
                        <c:v>9050</c:v>
                      </c:pt>
                      <c:pt idx="129">
                        <c:v>9050</c:v>
                      </c:pt>
                      <c:pt idx="130">
                        <c:v>9050</c:v>
                      </c:pt>
                      <c:pt idx="131">
                        <c:v>9050</c:v>
                      </c:pt>
                      <c:pt idx="132">
                        <c:v>9050</c:v>
                      </c:pt>
                      <c:pt idx="133">
                        <c:v>9050</c:v>
                      </c:pt>
                      <c:pt idx="134">
                        <c:v>9050</c:v>
                      </c:pt>
                      <c:pt idx="135">
                        <c:v>9050</c:v>
                      </c:pt>
                      <c:pt idx="136">
                        <c:v>9050</c:v>
                      </c:pt>
                      <c:pt idx="137">
                        <c:v>9050</c:v>
                      </c:pt>
                      <c:pt idx="138">
                        <c:v>9050</c:v>
                      </c:pt>
                      <c:pt idx="139">
                        <c:v>9050</c:v>
                      </c:pt>
                      <c:pt idx="140">
                        <c:v>9050</c:v>
                      </c:pt>
                      <c:pt idx="141">
                        <c:v>9500</c:v>
                      </c:pt>
                      <c:pt idx="142">
                        <c:v>9500</c:v>
                      </c:pt>
                      <c:pt idx="143">
                        <c:v>9500</c:v>
                      </c:pt>
                      <c:pt idx="144">
                        <c:v>9500</c:v>
                      </c:pt>
                      <c:pt idx="145">
                        <c:v>9500</c:v>
                      </c:pt>
                      <c:pt idx="146">
                        <c:v>9500</c:v>
                      </c:pt>
                      <c:pt idx="147">
                        <c:v>9500</c:v>
                      </c:pt>
                      <c:pt idx="148">
                        <c:v>9500</c:v>
                      </c:pt>
                      <c:pt idx="149">
                        <c:v>9500</c:v>
                      </c:pt>
                      <c:pt idx="150">
                        <c:v>9500</c:v>
                      </c:pt>
                      <c:pt idx="151">
                        <c:v>9500</c:v>
                      </c:pt>
                      <c:pt idx="152">
                        <c:v>9500</c:v>
                      </c:pt>
                      <c:pt idx="153">
                        <c:v>9500</c:v>
                      </c:pt>
                      <c:pt idx="154">
                        <c:v>9500</c:v>
                      </c:pt>
                      <c:pt idx="155">
                        <c:v>9500</c:v>
                      </c:pt>
                      <c:pt idx="156">
                        <c:v>9500</c:v>
                      </c:pt>
                      <c:pt idx="157">
                        <c:v>9500</c:v>
                      </c:pt>
                      <c:pt idx="158">
                        <c:v>9500</c:v>
                      </c:pt>
                      <c:pt idx="159">
                        <c:v>9500</c:v>
                      </c:pt>
                      <c:pt idx="160">
                        <c:v>9500</c:v>
                      </c:pt>
                      <c:pt idx="161">
                        <c:v>9500</c:v>
                      </c:pt>
                      <c:pt idx="162">
                        <c:v>9500</c:v>
                      </c:pt>
                      <c:pt idx="163">
                        <c:v>9500</c:v>
                      </c:pt>
                      <c:pt idx="164">
                        <c:v>9550</c:v>
                      </c:pt>
                      <c:pt idx="165">
                        <c:v>9550</c:v>
                      </c:pt>
                      <c:pt idx="166">
                        <c:v>9550</c:v>
                      </c:pt>
                      <c:pt idx="167">
                        <c:v>9550</c:v>
                      </c:pt>
                      <c:pt idx="168">
                        <c:v>9550</c:v>
                      </c:pt>
                      <c:pt idx="169">
                        <c:v>9550</c:v>
                      </c:pt>
                      <c:pt idx="170">
                        <c:v>9550</c:v>
                      </c:pt>
                      <c:pt idx="171">
                        <c:v>9550</c:v>
                      </c:pt>
                      <c:pt idx="172">
                        <c:v>9550</c:v>
                      </c:pt>
                      <c:pt idx="173">
                        <c:v>9550</c:v>
                      </c:pt>
                      <c:pt idx="174">
                        <c:v>9550</c:v>
                      </c:pt>
                      <c:pt idx="175">
                        <c:v>9550</c:v>
                      </c:pt>
                      <c:pt idx="176">
                        <c:v>9550</c:v>
                      </c:pt>
                      <c:pt idx="177">
                        <c:v>9550</c:v>
                      </c:pt>
                      <c:pt idx="178">
                        <c:v>9550</c:v>
                      </c:pt>
                      <c:pt idx="179">
                        <c:v>9550</c:v>
                      </c:pt>
                      <c:pt idx="180">
                        <c:v>9550</c:v>
                      </c:pt>
                      <c:pt idx="181">
                        <c:v>9550</c:v>
                      </c:pt>
                      <c:pt idx="182">
                        <c:v>9550</c:v>
                      </c:pt>
                      <c:pt idx="183">
                        <c:v>9550</c:v>
                      </c:pt>
                      <c:pt idx="184">
                        <c:v>9300</c:v>
                      </c:pt>
                      <c:pt idx="185">
                        <c:v>9300</c:v>
                      </c:pt>
                      <c:pt idx="186">
                        <c:v>9300</c:v>
                      </c:pt>
                      <c:pt idx="187">
                        <c:v>9300</c:v>
                      </c:pt>
                      <c:pt idx="188">
                        <c:v>9300</c:v>
                      </c:pt>
                      <c:pt idx="189">
                        <c:v>9300</c:v>
                      </c:pt>
                      <c:pt idx="190">
                        <c:v>9300</c:v>
                      </c:pt>
                      <c:pt idx="191">
                        <c:v>9300</c:v>
                      </c:pt>
                      <c:pt idx="192">
                        <c:v>9300</c:v>
                      </c:pt>
                      <c:pt idx="193">
                        <c:v>9300</c:v>
                      </c:pt>
                      <c:pt idx="194">
                        <c:v>9300</c:v>
                      </c:pt>
                      <c:pt idx="195">
                        <c:v>9300</c:v>
                      </c:pt>
                      <c:pt idx="196">
                        <c:v>9300</c:v>
                      </c:pt>
                      <c:pt idx="197">
                        <c:v>9300</c:v>
                      </c:pt>
                      <c:pt idx="198">
                        <c:v>9300</c:v>
                      </c:pt>
                      <c:pt idx="199">
                        <c:v>9300</c:v>
                      </c:pt>
                      <c:pt idx="200">
                        <c:v>9300</c:v>
                      </c:pt>
                      <c:pt idx="201">
                        <c:v>9300</c:v>
                      </c:pt>
                      <c:pt idx="202">
                        <c:v>9800</c:v>
                      </c:pt>
                      <c:pt idx="203">
                        <c:v>9800</c:v>
                      </c:pt>
                      <c:pt idx="204">
                        <c:v>9800</c:v>
                      </c:pt>
                      <c:pt idx="205">
                        <c:v>9800</c:v>
                      </c:pt>
                      <c:pt idx="206">
                        <c:v>9800</c:v>
                      </c:pt>
                      <c:pt idx="207">
                        <c:v>9800</c:v>
                      </c:pt>
                      <c:pt idx="208">
                        <c:v>9800</c:v>
                      </c:pt>
                      <c:pt idx="209">
                        <c:v>9800</c:v>
                      </c:pt>
                      <c:pt idx="210">
                        <c:v>9800</c:v>
                      </c:pt>
                      <c:pt idx="211">
                        <c:v>9800</c:v>
                      </c:pt>
                      <c:pt idx="212">
                        <c:v>9800</c:v>
                      </c:pt>
                      <c:pt idx="213">
                        <c:v>9800</c:v>
                      </c:pt>
                      <c:pt idx="214">
                        <c:v>9800</c:v>
                      </c:pt>
                      <c:pt idx="215">
                        <c:v>9800</c:v>
                      </c:pt>
                      <c:pt idx="216">
                        <c:v>9800</c:v>
                      </c:pt>
                      <c:pt idx="217">
                        <c:v>9800</c:v>
                      </c:pt>
                      <c:pt idx="218">
                        <c:v>9800</c:v>
                      </c:pt>
                      <c:pt idx="219">
                        <c:v>9800</c:v>
                      </c:pt>
                      <c:pt idx="220">
                        <c:v>9800</c:v>
                      </c:pt>
                      <c:pt idx="221">
                        <c:v>9800</c:v>
                      </c:pt>
                      <c:pt idx="222">
                        <c:v>9800</c:v>
                      </c:pt>
                      <c:pt idx="223">
                        <c:v>9800</c:v>
                      </c:pt>
                      <c:pt idx="224">
                        <c:v>9800</c:v>
                      </c:pt>
                      <c:pt idx="225">
                        <c:v>9800</c:v>
                      </c:pt>
                      <c:pt idx="226">
                        <c:v>9800</c:v>
                      </c:pt>
                      <c:pt idx="227">
                        <c:v>9600</c:v>
                      </c:pt>
                      <c:pt idx="228">
                        <c:v>9600</c:v>
                      </c:pt>
                      <c:pt idx="229">
                        <c:v>9600</c:v>
                      </c:pt>
                      <c:pt idx="230">
                        <c:v>9600</c:v>
                      </c:pt>
                      <c:pt idx="231">
                        <c:v>9600</c:v>
                      </c:pt>
                      <c:pt idx="232">
                        <c:v>9600</c:v>
                      </c:pt>
                      <c:pt idx="233">
                        <c:v>9600</c:v>
                      </c:pt>
                      <c:pt idx="234">
                        <c:v>9600</c:v>
                      </c:pt>
                      <c:pt idx="235">
                        <c:v>9600</c:v>
                      </c:pt>
                      <c:pt idx="236">
                        <c:v>9600</c:v>
                      </c:pt>
                      <c:pt idx="237">
                        <c:v>9600</c:v>
                      </c:pt>
                      <c:pt idx="238">
                        <c:v>9600</c:v>
                      </c:pt>
                      <c:pt idx="239">
                        <c:v>9600</c:v>
                      </c:pt>
                      <c:pt idx="240">
                        <c:v>9600</c:v>
                      </c:pt>
                      <c:pt idx="241">
                        <c:v>9600</c:v>
                      </c:pt>
                      <c:pt idx="242">
                        <c:v>9600</c:v>
                      </c:pt>
                      <c:pt idx="243">
                        <c:v>9600</c:v>
                      </c:pt>
                      <c:pt idx="244">
                        <c:v>9600</c:v>
                      </c:pt>
                      <c:pt idx="245">
                        <c:v>9600</c:v>
                      </c:pt>
                      <c:pt idx="246">
                        <c:v>10050</c:v>
                      </c:pt>
                      <c:pt idx="247">
                        <c:v>10050</c:v>
                      </c:pt>
                      <c:pt idx="248">
                        <c:v>10050</c:v>
                      </c:pt>
                      <c:pt idx="249">
                        <c:v>10050</c:v>
                      </c:pt>
                      <c:pt idx="250">
                        <c:v>10050</c:v>
                      </c:pt>
                      <c:pt idx="251">
                        <c:v>10050</c:v>
                      </c:pt>
                      <c:pt idx="252">
                        <c:v>10050</c:v>
                      </c:pt>
                      <c:pt idx="253">
                        <c:v>10050</c:v>
                      </c:pt>
                      <c:pt idx="254">
                        <c:v>10050</c:v>
                      </c:pt>
                      <c:pt idx="255">
                        <c:v>10050</c:v>
                      </c:pt>
                      <c:pt idx="256">
                        <c:v>10050</c:v>
                      </c:pt>
                      <c:pt idx="257">
                        <c:v>10050</c:v>
                      </c:pt>
                      <c:pt idx="258">
                        <c:v>10050</c:v>
                      </c:pt>
                      <c:pt idx="259">
                        <c:v>10050</c:v>
                      </c:pt>
                      <c:pt idx="260">
                        <c:v>10050</c:v>
                      </c:pt>
                      <c:pt idx="261">
                        <c:v>10050</c:v>
                      </c:pt>
                      <c:pt idx="262">
                        <c:v>10050</c:v>
                      </c:pt>
                      <c:pt idx="263">
                        <c:v>10050</c:v>
                      </c:pt>
                      <c:pt idx="264">
                        <c:v>10050</c:v>
                      </c:pt>
                      <c:pt idx="265">
                        <c:v>10050</c:v>
                      </c:pt>
                      <c:pt idx="266">
                        <c:v>10300</c:v>
                      </c:pt>
                      <c:pt idx="267">
                        <c:v>10300</c:v>
                      </c:pt>
                      <c:pt idx="268">
                        <c:v>10300</c:v>
                      </c:pt>
                      <c:pt idx="269">
                        <c:v>10300</c:v>
                      </c:pt>
                      <c:pt idx="270">
                        <c:v>10300</c:v>
                      </c:pt>
                      <c:pt idx="271">
                        <c:v>10300</c:v>
                      </c:pt>
                      <c:pt idx="272">
                        <c:v>10300</c:v>
                      </c:pt>
                      <c:pt idx="273">
                        <c:v>10300</c:v>
                      </c:pt>
                      <c:pt idx="274">
                        <c:v>10300</c:v>
                      </c:pt>
                      <c:pt idx="275">
                        <c:v>10300</c:v>
                      </c:pt>
                      <c:pt idx="276">
                        <c:v>10300</c:v>
                      </c:pt>
                      <c:pt idx="277">
                        <c:v>10300</c:v>
                      </c:pt>
                      <c:pt idx="278">
                        <c:v>10300</c:v>
                      </c:pt>
                      <c:pt idx="279">
                        <c:v>10300</c:v>
                      </c:pt>
                      <c:pt idx="280">
                        <c:v>10300</c:v>
                      </c:pt>
                      <c:pt idx="281">
                        <c:v>10300</c:v>
                      </c:pt>
                      <c:pt idx="282">
                        <c:v>10300</c:v>
                      </c:pt>
                      <c:pt idx="283">
                        <c:v>10300</c:v>
                      </c:pt>
                      <c:pt idx="284">
                        <c:v>9650</c:v>
                      </c:pt>
                      <c:pt idx="285">
                        <c:v>9650</c:v>
                      </c:pt>
                      <c:pt idx="286">
                        <c:v>9650</c:v>
                      </c:pt>
                      <c:pt idx="287">
                        <c:v>9650</c:v>
                      </c:pt>
                      <c:pt idx="288">
                        <c:v>9650</c:v>
                      </c:pt>
                      <c:pt idx="289">
                        <c:v>9650</c:v>
                      </c:pt>
                      <c:pt idx="290">
                        <c:v>9650</c:v>
                      </c:pt>
                      <c:pt idx="291">
                        <c:v>9650</c:v>
                      </c:pt>
                      <c:pt idx="292">
                        <c:v>9650</c:v>
                      </c:pt>
                      <c:pt idx="293">
                        <c:v>9650</c:v>
                      </c:pt>
                      <c:pt idx="294">
                        <c:v>9650</c:v>
                      </c:pt>
                      <c:pt idx="295">
                        <c:v>9650</c:v>
                      </c:pt>
                      <c:pt idx="296">
                        <c:v>9650</c:v>
                      </c:pt>
                      <c:pt idx="297">
                        <c:v>9650</c:v>
                      </c:pt>
                      <c:pt idx="298">
                        <c:v>9650</c:v>
                      </c:pt>
                      <c:pt idx="299">
                        <c:v>9650</c:v>
                      </c:pt>
                      <c:pt idx="300">
                        <c:v>9650</c:v>
                      </c:pt>
                      <c:pt idx="301">
                        <c:v>9650</c:v>
                      </c:pt>
                      <c:pt idx="302">
                        <c:v>9650</c:v>
                      </c:pt>
                      <c:pt idx="303">
                        <c:v>10050</c:v>
                      </c:pt>
                      <c:pt idx="304">
                        <c:v>10050</c:v>
                      </c:pt>
                      <c:pt idx="305">
                        <c:v>10050</c:v>
                      </c:pt>
                      <c:pt idx="306">
                        <c:v>10050</c:v>
                      </c:pt>
                      <c:pt idx="307">
                        <c:v>10050</c:v>
                      </c:pt>
                      <c:pt idx="308">
                        <c:v>10050</c:v>
                      </c:pt>
                      <c:pt idx="309">
                        <c:v>10050</c:v>
                      </c:pt>
                      <c:pt idx="310">
                        <c:v>10050</c:v>
                      </c:pt>
                      <c:pt idx="311">
                        <c:v>10050</c:v>
                      </c:pt>
                      <c:pt idx="312">
                        <c:v>10050</c:v>
                      </c:pt>
                      <c:pt idx="313">
                        <c:v>10050</c:v>
                      </c:pt>
                      <c:pt idx="314">
                        <c:v>10050</c:v>
                      </c:pt>
                      <c:pt idx="315">
                        <c:v>10050</c:v>
                      </c:pt>
                      <c:pt idx="316">
                        <c:v>10050</c:v>
                      </c:pt>
                      <c:pt idx="317">
                        <c:v>10050</c:v>
                      </c:pt>
                      <c:pt idx="318">
                        <c:v>10050</c:v>
                      </c:pt>
                      <c:pt idx="319">
                        <c:v>10050</c:v>
                      </c:pt>
                      <c:pt idx="320">
                        <c:v>10050</c:v>
                      </c:pt>
                      <c:pt idx="321">
                        <c:v>10050</c:v>
                      </c:pt>
                      <c:pt idx="322">
                        <c:v>10050</c:v>
                      </c:pt>
                      <c:pt idx="323">
                        <c:v>10050</c:v>
                      </c:pt>
                      <c:pt idx="324">
                        <c:v>10050</c:v>
                      </c:pt>
                      <c:pt idx="325">
                        <c:v>10050</c:v>
                      </c:pt>
                      <c:pt idx="326">
                        <c:v>10050</c:v>
                      </c:pt>
                      <c:pt idx="327">
                        <c:v>10150</c:v>
                      </c:pt>
                      <c:pt idx="328">
                        <c:v>10150</c:v>
                      </c:pt>
                      <c:pt idx="329">
                        <c:v>10150</c:v>
                      </c:pt>
                      <c:pt idx="330">
                        <c:v>10150</c:v>
                      </c:pt>
                      <c:pt idx="331">
                        <c:v>10150</c:v>
                      </c:pt>
                      <c:pt idx="332">
                        <c:v>10150</c:v>
                      </c:pt>
                      <c:pt idx="333">
                        <c:v>10150</c:v>
                      </c:pt>
                      <c:pt idx="334">
                        <c:v>10150</c:v>
                      </c:pt>
                      <c:pt idx="335">
                        <c:v>10150</c:v>
                      </c:pt>
                      <c:pt idx="336">
                        <c:v>10150</c:v>
                      </c:pt>
                      <c:pt idx="337">
                        <c:v>10150</c:v>
                      </c:pt>
                      <c:pt idx="338">
                        <c:v>10150</c:v>
                      </c:pt>
                      <c:pt idx="339">
                        <c:v>10150</c:v>
                      </c:pt>
                      <c:pt idx="340">
                        <c:v>10150</c:v>
                      </c:pt>
                      <c:pt idx="341">
                        <c:v>10150</c:v>
                      </c:pt>
                      <c:pt idx="342">
                        <c:v>10150</c:v>
                      </c:pt>
                      <c:pt idx="343">
                        <c:v>10150</c:v>
                      </c:pt>
                      <c:pt idx="344">
                        <c:v>10150</c:v>
                      </c:pt>
                      <c:pt idx="345">
                        <c:v>10150</c:v>
                      </c:pt>
                      <c:pt idx="346">
                        <c:v>10150</c:v>
                      </c:pt>
                      <c:pt idx="347">
                        <c:v>10100</c:v>
                      </c:pt>
                      <c:pt idx="348">
                        <c:v>10100</c:v>
                      </c:pt>
                      <c:pt idx="349">
                        <c:v>10100</c:v>
                      </c:pt>
                      <c:pt idx="350">
                        <c:v>10100</c:v>
                      </c:pt>
                      <c:pt idx="351">
                        <c:v>10100</c:v>
                      </c:pt>
                      <c:pt idx="352">
                        <c:v>10100</c:v>
                      </c:pt>
                      <c:pt idx="353">
                        <c:v>10100</c:v>
                      </c:pt>
                      <c:pt idx="354">
                        <c:v>10100</c:v>
                      </c:pt>
                      <c:pt idx="355">
                        <c:v>10100</c:v>
                      </c:pt>
                      <c:pt idx="356">
                        <c:v>10100</c:v>
                      </c:pt>
                      <c:pt idx="357">
                        <c:v>10100</c:v>
                      </c:pt>
                      <c:pt idx="358">
                        <c:v>10100</c:v>
                      </c:pt>
                      <c:pt idx="359">
                        <c:v>10100</c:v>
                      </c:pt>
                      <c:pt idx="360">
                        <c:v>10100</c:v>
                      </c:pt>
                      <c:pt idx="361">
                        <c:v>10100</c:v>
                      </c:pt>
                      <c:pt idx="362">
                        <c:v>10100</c:v>
                      </c:pt>
                      <c:pt idx="363">
                        <c:v>10100</c:v>
                      </c:pt>
                      <c:pt idx="364">
                        <c:v>10100</c:v>
                      </c:pt>
                      <c:pt idx="365">
                        <c:v>10100</c:v>
                      </c:pt>
                      <c:pt idx="366">
                        <c:v>10100</c:v>
                      </c:pt>
                      <c:pt idx="367">
                        <c:v>10700</c:v>
                      </c:pt>
                      <c:pt idx="368">
                        <c:v>10700</c:v>
                      </c:pt>
                      <c:pt idx="369">
                        <c:v>10700</c:v>
                      </c:pt>
                      <c:pt idx="370">
                        <c:v>10700</c:v>
                      </c:pt>
                      <c:pt idx="371">
                        <c:v>10700</c:v>
                      </c:pt>
                      <c:pt idx="372">
                        <c:v>10700</c:v>
                      </c:pt>
                      <c:pt idx="373">
                        <c:v>10700</c:v>
                      </c:pt>
                      <c:pt idx="374">
                        <c:v>10700</c:v>
                      </c:pt>
                      <c:pt idx="375">
                        <c:v>10700</c:v>
                      </c:pt>
                      <c:pt idx="376">
                        <c:v>10700</c:v>
                      </c:pt>
                      <c:pt idx="377">
                        <c:v>10700</c:v>
                      </c:pt>
                      <c:pt idx="378">
                        <c:v>10700</c:v>
                      </c:pt>
                      <c:pt idx="379">
                        <c:v>10700</c:v>
                      </c:pt>
                      <c:pt idx="380">
                        <c:v>10700</c:v>
                      </c:pt>
                      <c:pt idx="381">
                        <c:v>10700</c:v>
                      </c:pt>
                      <c:pt idx="382">
                        <c:v>10700</c:v>
                      </c:pt>
                      <c:pt idx="383">
                        <c:v>10700</c:v>
                      </c:pt>
                      <c:pt idx="384">
                        <c:v>10700</c:v>
                      </c:pt>
                      <c:pt idx="385">
                        <c:v>10700</c:v>
                      </c:pt>
                      <c:pt idx="386">
                        <c:v>10700</c:v>
                      </c:pt>
                      <c:pt idx="387">
                        <c:v>10700</c:v>
                      </c:pt>
                      <c:pt idx="388">
                        <c:v>10700</c:v>
                      </c:pt>
                      <c:pt idx="389">
                        <c:v>10700</c:v>
                      </c:pt>
                      <c:pt idx="390">
                        <c:v>11100</c:v>
                      </c:pt>
                      <c:pt idx="391">
                        <c:v>11100</c:v>
                      </c:pt>
                      <c:pt idx="392">
                        <c:v>11100</c:v>
                      </c:pt>
                      <c:pt idx="393">
                        <c:v>11100</c:v>
                      </c:pt>
                      <c:pt idx="394">
                        <c:v>11100</c:v>
                      </c:pt>
                      <c:pt idx="395">
                        <c:v>11100</c:v>
                      </c:pt>
                      <c:pt idx="396">
                        <c:v>11100</c:v>
                      </c:pt>
                      <c:pt idx="397">
                        <c:v>11100</c:v>
                      </c:pt>
                      <c:pt idx="398">
                        <c:v>11100</c:v>
                      </c:pt>
                      <c:pt idx="399">
                        <c:v>11100</c:v>
                      </c:pt>
                      <c:pt idx="400">
                        <c:v>11100</c:v>
                      </c:pt>
                      <c:pt idx="401">
                        <c:v>11100</c:v>
                      </c:pt>
                      <c:pt idx="402">
                        <c:v>11100</c:v>
                      </c:pt>
                      <c:pt idx="403">
                        <c:v>11100</c:v>
                      </c:pt>
                      <c:pt idx="404">
                        <c:v>11100</c:v>
                      </c:pt>
                      <c:pt idx="405">
                        <c:v>11100</c:v>
                      </c:pt>
                      <c:pt idx="406">
                        <c:v>11100</c:v>
                      </c:pt>
                      <c:pt idx="407">
                        <c:v>11100</c:v>
                      </c:pt>
                      <c:pt idx="408">
                        <c:v>10150</c:v>
                      </c:pt>
                      <c:pt idx="409">
                        <c:v>10150</c:v>
                      </c:pt>
                      <c:pt idx="410">
                        <c:v>10150</c:v>
                      </c:pt>
                      <c:pt idx="411">
                        <c:v>10150</c:v>
                      </c:pt>
                      <c:pt idx="412">
                        <c:v>10150</c:v>
                      </c:pt>
                      <c:pt idx="413">
                        <c:v>10150</c:v>
                      </c:pt>
                      <c:pt idx="414">
                        <c:v>10150</c:v>
                      </c:pt>
                      <c:pt idx="415">
                        <c:v>10150</c:v>
                      </c:pt>
                      <c:pt idx="416">
                        <c:v>10150</c:v>
                      </c:pt>
                      <c:pt idx="417">
                        <c:v>10150</c:v>
                      </c:pt>
                      <c:pt idx="418">
                        <c:v>10150</c:v>
                      </c:pt>
                      <c:pt idx="419">
                        <c:v>10150</c:v>
                      </c:pt>
                      <c:pt idx="420">
                        <c:v>10150</c:v>
                      </c:pt>
                      <c:pt idx="421">
                        <c:v>10150</c:v>
                      </c:pt>
                      <c:pt idx="422">
                        <c:v>10150</c:v>
                      </c:pt>
                      <c:pt idx="423">
                        <c:v>10150</c:v>
                      </c:pt>
                      <c:pt idx="424">
                        <c:v>10150</c:v>
                      </c:pt>
                      <c:pt idx="425">
                        <c:v>10150</c:v>
                      </c:pt>
                      <c:pt idx="426">
                        <c:v>9150</c:v>
                      </c:pt>
                      <c:pt idx="427">
                        <c:v>9150</c:v>
                      </c:pt>
                      <c:pt idx="428">
                        <c:v>9150</c:v>
                      </c:pt>
                      <c:pt idx="429">
                        <c:v>9150</c:v>
                      </c:pt>
                      <c:pt idx="430">
                        <c:v>9150</c:v>
                      </c:pt>
                      <c:pt idx="431">
                        <c:v>9150</c:v>
                      </c:pt>
                      <c:pt idx="432">
                        <c:v>9150</c:v>
                      </c:pt>
                      <c:pt idx="433">
                        <c:v>9150</c:v>
                      </c:pt>
                      <c:pt idx="434">
                        <c:v>9150</c:v>
                      </c:pt>
                      <c:pt idx="435">
                        <c:v>9150</c:v>
                      </c:pt>
                      <c:pt idx="436">
                        <c:v>9150</c:v>
                      </c:pt>
                      <c:pt idx="437">
                        <c:v>9150</c:v>
                      </c:pt>
                      <c:pt idx="438">
                        <c:v>9150</c:v>
                      </c:pt>
                      <c:pt idx="439">
                        <c:v>9150</c:v>
                      </c:pt>
                      <c:pt idx="440">
                        <c:v>9150</c:v>
                      </c:pt>
                      <c:pt idx="441">
                        <c:v>9150</c:v>
                      </c:pt>
                      <c:pt idx="442">
                        <c:v>9150</c:v>
                      </c:pt>
                      <c:pt idx="443">
                        <c:v>9150</c:v>
                      </c:pt>
                      <c:pt idx="444">
                        <c:v>9150</c:v>
                      </c:pt>
                      <c:pt idx="445">
                        <c:v>9150</c:v>
                      </c:pt>
                      <c:pt idx="446">
                        <c:v>9150</c:v>
                      </c:pt>
                      <c:pt idx="447">
                        <c:v>9150</c:v>
                      </c:pt>
                      <c:pt idx="448">
                        <c:v>9150</c:v>
                      </c:pt>
                      <c:pt idx="449">
                        <c:v>10100</c:v>
                      </c:pt>
                      <c:pt idx="450">
                        <c:v>10100</c:v>
                      </c:pt>
                      <c:pt idx="451">
                        <c:v>10100</c:v>
                      </c:pt>
                      <c:pt idx="452">
                        <c:v>10100</c:v>
                      </c:pt>
                      <c:pt idx="453">
                        <c:v>10100</c:v>
                      </c:pt>
                      <c:pt idx="454">
                        <c:v>10100</c:v>
                      </c:pt>
                      <c:pt idx="455">
                        <c:v>10100</c:v>
                      </c:pt>
                      <c:pt idx="456">
                        <c:v>10100</c:v>
                      </c:pt>
                      <c:pt idx="457">
                        <c:v>10100</c:v>
                      </c:pt>
                      <c:pt idx="458">
                        <c:v>10100</c:v>
                      </c:pt>
                      <c:pt idx="459">
                        <c:v>10100</c:v>
                      </c:pt>
                      <c:pt idx="460">
                        <c:v>10100</c:v>
                      </c:pt>
                      <c:pt idx="461">
                        <c:v>10100</c:v>
                      </c:pt>
                      <c:pt idx="462">
                        <c:v>10100</c:v>
                      </c:pt>
                      <c:pt idx="463">
                        <c:v>10100</c:v>
                      </c:pt>
                      <c:pt idx="464">
                        <c:v>10100</c:v>
                      </c:pt>
                      <c:pt idx="465">
                        <c:v>10100</c:v>
                      </c:pt>
                      <c:pt idx="466">
                        <c:v>10100</c:v>
                      </c:pt>
                      <c:pt idx="467">
                        <c:v>10100</c:v>
                      </c:pt>
                      <c:pt idx="468">
                        <c:v>10100</c:v>
                      </c:pt>
                      <c:pt idx="469">
                        <c:v>10100</c:v>
                      </c:pt>
                      <c:pt idx="470">
                        <c:v>10100</c:v>
                      </c:pt>
                      <c:pt idx="471">
                        <c:v>10100</c:v>
                      </c:pt>
                      <c:pt idx="472">
                        <c:v>10100</c:v>
                      </c:pt>
                      <c:pt idx="473">
                        <c:v>10100</c:v>
                      </c:pt>
                      <c:pt idx="474">
                        <c:v>10100</c:v>
                      </c:pt>
                      <c:pt idx="475">
                        <c:v>10100</c:v>
                      </c:pt>
                      <c:pt idx="476">
                        <c:v>10100</c:v>
                      </c:pt>
                      <c:pt idx="477">
                        <c:v>10100</c:v>
                      </c:pt>
                      <c:pt idx="478">
                        <c:v>10100</c:v>
                      </c:pt>
                      <c:pt idx="479">
                        <c:v>10100</c:v>
                      </c:pt>
                      <c:pt idx="480">
                        <c:v>10100</c:v>
                      </c:pt>
                      <c:pt idx="481">
                        <c:v>10100</c:v>
                      </c:pt>
                      <c:pt idx="482">
                        <c:v>10100</c:v>
                      </c:pt>
                      <c:pt idx="483">
                        <c:v>10100</c:v>
                      </c:pt>
                      <c:pt idx="484">
                        <c:v>10100</c:v>
                      </c:pt>
                      <c:pt idx="485">
                        <c:v>10100</c:v>
                      </c:pt>
                      <c:pt idx="486">
                        <c:v>10100</c:v>
                      </c:pt>
                      <c:pt idx="487">
                        <c:v>10100</c:v>
                      </c:pt>
                      <c:pt idx="488">
                        <c:v>10100</c:v>
                      </c:pt>
                      <c:pt idx="489">
                        <c:v>10100</c:v>
                      </c:pt>
                      <c:pt idx="490">
                        <c:v>10100</c:v>
                      </c:pt>
                      <c:pt idx="491">
                        <c:v>10100</c:v>
                      </c:pt>
                      <c:pt idx="492">
                        <c:v>10100</c:v>
                      </c:pt>
                      <c:pt idx="493">
                        <c:v>10150</c:v>
                      </c:pt>
                      <c:pt idx="494">
                        <c:v>10150</c:v>
                      </c:pt>
                      <c:pt idx="495">
                        <c:v>10150</c:v>
                      </c:pt>
                      <c:pt idx="496">
                        <c:v>10150</c:v>
                      </c:pt>
                      <c:pt idx="497">
                        <c:v>10150</c:v>
                      </c:pt>
                      <c:pt idx="498">
                        <c:v>10150</c:v>
                      </c:pt>
                      <c:pt idx="499">
                        <c:v>10150</c:v>
                      </c:pt>
                      <c:pt idx="500">
                        <c:v>10150</c:v>
                      </c:pt>
                      <c:pt idx="501">
                        <c:v>10150</c:v>
                      </c:pt>
                      <c:pt idx="502">
                        <c:v>10150</c:v>
                      </c:pt>
                      <c:pt idx="503">
                        <c:v>10150</c:v>
                      </c:pt>
                      <c:pt idx="504">
                        <c:v>10150</c:v>
                      </c:pt>
                      <c:pt idx="505">
                        <c:v>10150</c:v>
                      </c:pt>
                      <c:pt idx="506">
                        <c:v>10150</c:v>
                      </c:pt>
                      <c:pt idx="507">
                        <c:v>10150</c:v>
                      </c:pt>
                      <c:pt idx="508">
                        <c:v>10150</c:v>
                      </c:pt>
                      <c:pt idx="509">
                        <c:v>10150</c:v>
                      </c:pt>
                      <c:pt idx="510">
                        <c:v>10150</c:v>
                      </c:pt>
                      <c:pt idx="511">
                        <c:v>10150</c:v>
                      </c:pt>
                      <c:pt idx="512">
                        <c:v>10150</c:v>
                      </c:pt>
                      <c:pt idx="513">
                        <c:v>10200</c:v>
                      </c:pt>
                      <c:pt idx="514">
                        <c:v>10200</c:v>
                      </c:pt>
                      <c:pt idx="515">
                        <c:v>10200</c:v>
                      </c:pt>
                      <c:pt idx="516">
                        <c:v>10200</c:v>
                      </c:pt>
                      <c:pt idx="517">
                        <c:v>10200</c:v>
                      </c:pt>
                      <c:pt idx="518">
                        <c:v>10200</c:v>
                      </c:pt>
                      <c:pt idx="519">
                        <c:v>10200</c:v>
                      </c:pt>
                      <c:pt idx="520">
                        <c:v>10200</c:v>
                      </c:pt>
                      <c:pt idx="521">
                        <c:v>10200</c:v>
                      </c:pt>
                      <c:pt idx="522">
                        <c:v>10200</c:v>
                      </c:pt>
                      <c:pt idx="523">
                        <c:v>10200</c:v>
                      </c:pt>
                      <c:pt idx="524">
                        <c:v>10200</c:v>
                      </c:pt>
                      <c:pt idx="525">
                        <c:v>10200</c:v>
                      </c:pt>
                      <c:pt idx="526">
                        <c:v>10200</c:v>
                      </c:pt>
                      <c:pt idx="527">
                        <c:v>10200</c:v>
                      </c:pt>
                      <c:pt idx="528">
                        <c:v>10200</c:v>
                      </c:pt>
                      <c:pt idx="529">
                        <c:v>10200</c:v>
                      </c:pt>
                      <c:pt idx="530">
                        <c:v>10200</c:v>
                      </c:pt>
                      <c:pt idx="531">
                        <c:v>10900</c:v>
                      </c:pt>
                      <c:pt idx="532">
                        <c:v>10900</c:v>
                      </c:pt>
                      <c:pt idx="533">
                        <c:v>10900</c:v>
                      </c:pt>
                      <c:pt idx="534">
                        <c:v>10900</c:v>
                      </c:pt>
                      <c:pt idx="535">
                        <c:v>10900</c:v>
                      </c:pt>
                      <c:pt idx="536">
                        <c:v>10900</c:v>
                      </c:pt>
                      <c:pt idx="537">
                        <c:v>10900</c:v>
                      </c:pt>
                      <c:pt idx="538">
                        <c:v>10900</c:v>
                      </c:pt>
                      <c:pt idx="539">
                        <c:v>10900</c:v>
                      </c:pt>
                      <c:pt idx="540">
                        <c:v>10900</c:v>
                      </c:pt>
                      <c:pt idx="541">
                        <c:v>10900</c:v>
                      </c:pt>
                      <c:pt idx="542">
                        <c:v>10900</c:v>
                      </c:pt>
                      <c:pt idx="543">
                        <c:v>10900</c:v>
                      </c:pt>
                      <c:pt idx="544">
                        <c:v>10900</c:v>
                      </c:pt>
                      <c:pt idx="545">
                        <c:v>10900</c:v>
                      </c:pt>
                      <c:pt idx="546">
                        <c:v>10900</c:v>
                      </c:pt>
                      <c:pt idx="547">
                        <c:v>10900</c:v>
                      </c:pt>
                      <c:pt idx="548">
                        <c:v>10900</c:v>
                      </c:pt>
                      <c:pt idx="549">
                        <c:v>10500</c:v>
                      </c:pt>
                      <c:pt idx="550">
                        <c:v>10500</c:v>
                      </c:pt>
                      <c:pt idx="551">
                        <c:v>10500</c:v>
                      </c:pt>
                      <c:pt idx="552">
                        <c:v>10500</c:v>
                      </c:pt>
                      <c:pt idx="553">
                        <c:v>10500</c:v>
                      </c:pt>
                      <c:pt idx="554">
                        <c:v>10500</c:v>
                      </c:pt>
                      <c:pt idx="555">
                        <c:v>10500</c:v>
                      </c:pt>
                      <c:pt idx="556">
                        <c:v>10500</c:v>
                      </c:pt>
                      <c:pt idx="557">
                        <c:v>10500</c:v>
                      </c:pt>
                      <c:pt idx="558">
                        <c:v>10500</c:v>
                      </c:pt>
                      <c:pt idx="559">
                        <c:v>10500</c:v>
                      </c:pt>
                      <c:pt idx="560">
                        <c:v>10500</c:v>
                      </c:pt>
                      <c:pt idx="561">
                        <c:v>10500</c:v>
                      </c:pt>
                      <c:pt idx="562">
                        <c:v>10500</c:v>
                      </c:pt>
                      <c:pt idx="563">
                        <c:v>10500</c:v>
                      </c:pt>
                      <c:pt idx="564">
                        <c:v>10500</c:v>
                      </c:pt>
                      <c:pt idx="565">
                        <c:v>10500</c:v>
                      </c:pt>
                      <c:pt idx="566">
                        <c:v>10500</c:v>
                      </c:pt>
                      <c:pt idx="567">
                        <c:v>10500</c:v>
                      </c:pt>
                      <c:pt idx="568">
                        <c:v>10500</c:v>
                      </c:pt>
                      <c:pt idx="569">
                        <c:v>10500</c:v>
                      </c:pt>
                      <c:pt idx="570">
                        <c:v>10500</c:v>
                      </c:pt>
                      <c:pt idx="571">
                        <c:v>10500</c:v>
                      </c:pt>
                      <c:pt idx="572">
                        <c:v>11150</c:v>
                      </c:pt>
                      <c:pt idx="573">
                        <c:v>11150</c:v>
                      </c:pt>
                      <c:pt idx="574">
                        <c:v>11150</c:v>
                      </c:pt>
                      <c:pt idx="575">
                        <c:v>11150</c:v>
                      </c:pt>
                      <c:pt idx="576">
                        <c:v>11150</c:v>
                      </c:pt>
                      <c:pt idx="577">
                        <c:v>11150</c:v>
                      </c:pt>
                      <c:pt idx="578">
                        <c:v>11150</c:v>
                      </c:pt>
                      <c:pt idx="579">
                        <c:v>11150</c:v>
                      </c:pt>
                      <c:pt idx="580">
                        <c:v>11150</c:v>
                      </c:pt>
                      <c:pt idx="581">
                        <c:v>11150</c:v>
                      </c:pt>
                      <c:pt idx="582">
                        <c:v>11150</c:v>
                      </c:pt>
                      <c:pt idx="583">
                        <c:v>11150</c:v>
                      </c:pt>
                      <c:pt idx="584">
                        <c:v>11150</c:v>
                      </c:pt>
                      <c:pt idx="585">
                        <c:v>11150</c:v>
                      </c:pt>
                      <c:pt idx="586">
                        <c:v>11150</c:v>
                      </c:pt>
                      <c:pt idx="587">
                        <c:v>11150</c:v>
                      </c:pt>
                      <c:pt idx="588">
                        <c:v>11150</c:v>
                      </c:pt>
                      <c:pt idx="589">
                        <c:v>11150</c:v>
                      </c:pt>
                      <c:pt idx="590">
                        <c:v>11150</c:v>
                      </c:pt>
                      <c:pt idx="591">
                        <c:v>11050</c:v>
                      </c:pt>
                      <c:pt idx="592">
                        <c:v>11050</c:v>
                      </c:pt>
                      <c:pt idx="593">
                        <c:v>11050</c:v>
                      </c:pt>
                      <c:pt idx="594">
                        <c:v>11050</c:v>
                      </c:pt>
                      <c:pt idx="595">
                        <c:v>11050</c:v>
                      </c:pt>
                      <c:pt idx="596">
                        <c:v>11050</c:v>
                      </c:pt>
                      <c:pt idx="597">
                        <c:v>11050</c:v>
                      </c:pt>
                      <c:pt idx="598">
                        <c:v>11050</c:v>
                      </c:pt>
                      <c:pt idx="599">
                        <c:v>11050</c:v>
                      </c:pt>
                      <c:pt idx="600">
                        <c:v>11050</c:v>
                      </c:pt>
                      <c:pt idx="601">
                        <c:v>11050</c:v>
                      </c:pt>
                      <c:pt idx="602">
                        <c:v>11050</c:v>
                      </c:pt>
                      <c:pt idx="603">
                        <c:v>11050</c:v>
                      </c:pt>
                      <c:pt idx="604">
                        <c:v>11050</c:v>
                      </c:pt>
                      <c:pt idx="605">
                        <c:v>11050</c:v>
                      </c:pt>
                      <c:pt idx="606">
                        <c:v>11050</c:v>
                      </c:pt>
                      <c:pt idx="607">
                        <c:v>11050</c:v>
                      </c:pt>
                      <c:pt idx="608">
                        <c:v>11050</c:v>
                      </c:pt>
                      <c:pt idx="609">
                        <c:v>11050</c:v>
                      </c:pt>
                      <c:pt idx="610">
                        <c:v>11050</c:v>
                      </c:pt>
                      <c:pt idx="611">
                        <c:v>10600</c:v>
                      </c:pt>
                      <c:pt idx="612">
                        <c:v>10600</c:v>
                      </c:pt>
                      <c:pt idx="613">
                        <c:v>10600</c:v>
                      </c:pt>
                      <c:pt idx="614">
                        <c:v>10600</c:v>
                      </c:pt>
                      <c:pt idx="615">
                        <c:v>10600</c:v>
                      </c:pt>
                      <c:pt idx="616">
                        <c:v>10600</c:v>
                      </c:pt>
                      <c:pt idx="617">
                        <c:v>10600</c:v>
                      </c:pt>
                      <c:pt idx="618">
                        <c:v>10600</c:v>
                      </c:pt>
                      <c:pt idx="619">
                        <c:v>10600</c:v>
                      </c:pt>
                      <c:pt idx="620">
                        <c:v>10600</c:v>
                      </c:pt>
                      <c:pt idx="621">
                        <c:v>10600</c:v>
                      </c:pt>
                      <c:pt idx="622">
                        <c:v>10600</c:v>
                      </c:pt>
                      <c:pt idx="623">
                        <c:v>10600</c:v>
                      </c:pt>
                      <c:pt idx="624">
                        <c:v>10600</c:v>
                      </c:pt>
                      <c:pt idx="625">
                        <c:v>10600</c:v>
                      </c:pt>
                      <c:pt idx="626">
                        <c:v>10600</c:v>
                      </c:pt>
                      <c:pt idx="627">
                        <c:v>10600</c:v>
                      </c:pt>
                      <c:pt idx="628">
                        <c:v>10600</c:v>
                      </c:pt>
                      <c:pt idx="629">
                        <c:v>10600</c:v>
                      </c:pt>
                      <c:pt idx="630">
                        <c:v>10600</c:v>
                      </c:pt>
                      <c:pt idx="631">
                        <c:v>10600</c:v>
                      </c:pt>
                      <c:pt idx="632">
                        <c:v>10600</c:v>
                      </c:pt>
                      <c:pt idx="633">
                        <c:v>10600</c:v>
                      </c:pt>
                      <c:pt idx="634">
                        <c:v>10350</c:v>
                      </c:pt>
                      <c:pt idx="635">
                        <c:v>10350</c:v>
                      </c:pt>
                      <c:pt idx="636">
                        <c:v>10350</c:v>
                      </c:pt>
                      <c:pt idx="637">
                        <c:v>10350</c:v>
                      </c:pt>
                      <c:pt idx="638">
                        <c:v>10350</c:v>
                      </c:pt>
                      <c:pt idx="639">
                        <c:v>10350</c:v>
                      </c:pt>
                      <c:pt idx="640">
                        <c:v>10350</c:v>
                      </c:pt>
                      <c:pt idx="641">
                        <c:v>10350</c:v>
                      </c:pt>
                      <c:pt idx="642">
                        <c:v>10350</c:v>
                      </c:pt>
                      <c:pt idx="643">
                        <c:v>10350</c:v>
                      </c:pt>
                      <c:pt idx="644">
                        <c:v>10350</c:v>
                      </c:pt>
                      <c:pt idx="645">
                        <c:v>10350</c:v>
                      </c:pt>
                      <c:pt idx="646">
                        <c:v>10350</c:v>
                      </c:pt>
                      <c:pt idx="647">
                        <c:v>10350</c:v>
                      </c:pt>
                      <c:pt idx="648">
                        <c:v>10350</c:v>
                      </c:pt>
                      <c:pt idx="649">
                        <c:v>10350</c:v>
                      </c:pt>
                      <c:pt idx="650">
                        <c:v>10350</c:v>
                      </c:pt>
                      <c:pt idx="651">
                        <c:v>10350</c:v>
                      </c:pt>
                      <c:pt idx="652">
                        <c:v>10700</c:v>
                      </c:pt>
                      <c:pt idx="653">
                        <c:v>10700</c:v>
                      </c:pt>
                      <c:pt idx="654">
                        <c:v>10700</c:v>
                      </c:pt>
                      <c:pt idx="655">
                        <c:v>10700</c:v>
                      </c:pt>
                      <c:pt idx="656">
                        <c:v>10700</c:v>
                      </c:pt>
                      <c:pt idx="657">
                        <c:v>10700</c:v>
                      </c:pt>
                      <c:pt idx="658">
                        <c:v>10700</c:v>
                      </c:pt>
                      <c:pt idx="659">
                        <c:v>10700</c:v>
                      </c:pt>
                      <c:pt idx="660">
                        <c:v>10700</c:v>
                      </c:pt>
                      <c:pt idx="661">
                        <c:v>10700</c:v>
                      </c:pt>
                      <c:pt idx="662">
                        <c:v>10700</c:v>
                      </c:pt>
                      <c:pt idx="663">
                        <c:v>10700</c:v>
                      </c:pt>
                      <c:pt idx="664">
                        <c:v>10700</c:v>
                      </c:pt>
                      <c:pt idx="665">
                        <c:v>10700</c:v>
                      </c:pt>
                      <c:pt idx="666">
                        <c:v>10700</c:v>
                      </c:pt>
                      <c:pt idx="667">
                        <c:v>10700</c:v>
                      </c:pt>
                      <c:pt idx="668">
                        <c:v>10700</c:v>
                      </c:pt>
                      <c:pt idx="669">
                        <c:v>10700</c:v>
                      </c:pt>
                      <c:pt idx="670">
                        <c:v>10700</c:v>
                      </c:pt>
                      <c:pt idx="671">
                        <c:v>10700</c:v>
                      </c:pt>
                      <c:pt idx="672">
                        <c:v>10700</c:v>
                      </c:pt>
                      <c:pt idx="673">
                        <c:v>10700</c:v>
                      </c:pt>
                      <c:pt idx="674">
                        <c:v>11150</c:v>
                      </c:pt>
                      <c:pt idx="675">
                        <c:v>11150</c:v>
                      </c:pt>
                      <c:pt idx="676">
                        <c:v>11150</c:v>
                      </c:pt>
                      <c:pt idx="677">
                        <c:v>11150</c:v>
                      </c:pt>
                      <c:pt idx="678">
                        <c:v>11150</c:v>
                      </c:pt>
                      <c:pt idx="679">
                        <c:v>11150</c:v>
                      </c:pt>
                      <c:pt idx="680">
                        <c:v>11150</c:v>
                      </c:pt>
                      <c:pt idx="681">
                        <c:v>11150</c:v>
                      </c:pt>
                      <c:pt idx="682">
                        <c:v>11150</c:v>
                      </c:pt>
                      <c:pt idx="683">
                        <c:v>11150</c:v>
                      </c:pt>
                      <c:pt idx="684">
                        <c:v>11150</c:v>
                      </c:pt>
                      <c:pt idx="685">
                        <c:v>11150</c:v>
                      </c:pt>
                      <c:pt idx="686">
                        <c:v>11150</c:v>
                      </c:pt>
                      <c:pt idx="687">
                        <c:v>11150</c:v>
                      </c:pt>
                      <c:pt idx="688">
                        <c:v>11150</c:v>
                      </c:pt>
                      <c:pt idx="689">
                        <c:v>11150</c:v>
                      </c:pt>
                      <c:pt idx="690">
                        <c:v>11150</c:v>
                      </c:pt>
                      <c:pt idx="691">
                        <c:v>11150</c:v>
                      </c:pt>
                      <c:pt idx="692">
                        <c:v>11150</c:v>
                      </c:pt>
                      <c:pt idx="693">
                        <c:v>11400</c:v>
                      </c:pt>
                      <c:pt idx="694">
                        <c:v>11400</c:v>
                      </c:pt>
                      <c:pt idx="695">
                        <c:v>11400</c:v>
                      </c:pt>
                      <c:pt idx="696">
                        <c:v>11400</c:v>
                      </c:pt>
                      <c:pt idx="697">
                        <c:v>11400</c:v>
                      </c:pt>
                      <c:pt idx="698">
                        <c:v>11400</c:v>
                      </c:pt>
                      <c:pt idx="699">
                        <c:v>11400</c:v>
                      </c:pt>
                      <c:pt idx="700">
                        <c:v>11400</c:v>
                      </c:pt>
                      <c:pt idx="701">
                        <c:v>11400</c:v>
                      </c:pt>
                      <c:pt idx="702">
                        <c:v>11400</c:v>
                      </c:pt>
                      <c:pt idx="703">
                        <c:v>11400</c:v>
                      </c:pt>
                      <c:pt idx="704">
                        <c:v>11400</c:v>
                      </c:pt>
                      <c:pt idx="705">
                        <c:v>11400</c:v>
                      </c:pt>
                      <c:pt idx="706">
                        <c:v>11400</c:v>
                      </c:pt>
                      <c:pt idx="707">
                        <c:v>11400</c:v>
                      </c:pt>
                      <c:pt idx="708">
                        <c:v>11400</c:v>
                      </c:pt>
                      <c:pt idx="709">
                        <c:v>11400</c:v>
                      </c:pt>
                      <c:pt idx="710">
                        <c:v>11400</c:v>
                      </c:pt>
                      <c:pt idx="711">
                        <c:v>11400</c:v>
                      </c:pt>
                      <c:pt idx="712">
                        <c:v>11650</c:v>
                      </c:pt>
                      <c:pt idx="713">
                        <c:v>11650</c:v>
                      </c:pt>
                      <c:pt idx="714">
                        <c:v>11650</c:v>
                      </c:pt>
                      <c:pt idx="715">
                        <c:v>11650</c:v>
                      </c:pt>
                      <c:pt idx="716">
                        <c:v>11650</c:v>
                      </c:pt>
                      <c:pt idx="717">
                        <c:v>11650</c:v>
                      </c:pt>
                      <c:pt idx="718">
                        <c:v>11650</c:v>
                      </c:pt>
                      <c:pt idx="719">
                        <c:v>11650</c:v>
                      </c:pt>
                      <c:pt idx="720">
                        <c:v>11650</c:v>
                      </c:pt>
                      <c:pt idx="721">
                        <c:v>11650</c:v>
                      </c:pt>
                      <c:pt idx="722">
                        <c:v>11650</c:v>
                      </c:pt>
                      <c:pt idx="723">
                        <c:v>11650</c:v>
                      </c:pt>
                      <c:pt idx="724">
                        <c:v>11650</c:v>
                      </c:pt>
                      <c:pt idx="725">
                        <c:v>11650</c:v>
                      </c:pt>
                      <c:pt idx="726">
                        <c:v>11650</c:v>
                      </c:pt>
                      <c:pt idx="727">
                        <c:v>11650</c:v>
                      </c:pt>
                      <c:pt idx="728">
                        <c:v>11650</c:v>
                      </c:pt>
                      <c:pt idx="729">
                        <c:v>11650</c:v>
                      </c:pt>
                      <c:pt idx="730">
                        <c:v>11650</c:v>
                      </c:pt>
                      <c:pt idx="731">
                        <c:v>11650</c:v>
                      </c:pt>
                      <c:pt idx="732">
                        <c:v>11650</c:v>
                      </c:pt>
                      <c:pt idx="733">
                        <c:v>11650</c:v>
                      </c:pt>
                      <c:pt idx="734">
                        <c:v>11650</c:v>
                      </c:pt>
                      <c:pt idx="735">
                        <c:v>11650</c:v>
                      </c:pt>
                      <c:pt idx="736">
                        <c:v>11650</c:v>
                      </c:pt>
                      <c:pt idx="737">
                        <c:v>11100</c:v>
                      </c:pt>
                      <c:pt idx="738">
                        <c:v>11100</c:v>
                      </c:pt>
                      <c:pt idx="739">
                        <c:v>11100</c:v>
                      </c:pt>
                      <c:pt idx="740">
                        <c:v>11100</c:v>
                      </c:pt>
                      <c:pt idx="741">
                        <c:v>11100</c:v>
                      </c:pt>
                      <c:pt idx="742">
                        <c:v>11100</c:v>
                      </c:pt>
                      <c:pt idx="743">
                        <c:v>11100</c:v>
                      </c:pt>
                      <c:pt idx="744">
                        <c:v>11100</c:v>
                      </c:pt>
                      <c:pt idx="745">
                        <c:v>11100</c:v>
                      </c:pt>
                      <c:pt idx="746">
                        <c:v>11100</c:v>
                      </c:pt>
                      <c:pt idx="747">
                        <c:v>11100</c:v>
                      </c:pt>
                      <c:pt idx="748">
                        <c:v>11100</c:v>
                      </c:pt>
                      <c:pt idx="749">
                        <c:v>11100</c:v>
                      </c:pt>
                      <c:pt idx="750">
                        <c:v>11100</c:v>
                      </c:pt>
                      <c:pt idx="751">
                        <c:v>11100</c:v>
                      </c:pt>
                      <c:pt idx="752">
                        <c:v>11100</c:v>
                      </c:pt>
                      <c:pt idx="753">
                        <c:v>11100</c:v>
                      </c:pt>
                      <c:pt idx="754">
                        <c:v>11100</c:v>
                      </c:pt>
                      <c:pt idx="755">
                        <c:v>11100</c:v>
                      </c:pt>
                      <c:pt idx="756">
                        <c:v>11100</c:v>
                      </c:pt>
                      <c:pt idx="757">
                        <c:v>9950</c:v>
                      </c:pt>
                      <c:pt idx="758">
                        <c:v>9950</c:v>
                      </c:pt>
                      <c:pt idx="759">
                        <c:v>9950</c:v>
                      </c:pt>
                      <c:pt idx="760">
                        <c:v>9950</c:v>
                      </c:pt>
                      <c:pt idx="761">
                        <c:v>9950</c:v>
                      </c:pt>
                      <c:pt idx="762">
                        <c:v>9950</c:v>
                      </c:pt>
                      <c:pt idx="763">
                        <c:v>9950</c:v>
                      </c:pt>
                      <c:pt idx="764">
                        <c:v>9950</c:v>
                      </c:pt>
                      <c:pt idx="765">
                        <c:v>9950</c:v>
                      </c:pt>
                      <c:pt idx="766">
                        <c:v>9950</c:v>
                      </c:pt>
                      <c:pt idx="767">
                        <c:v>9950</c:v>
                      </c:pt>
                      <c:pt idx="768">
                        <c:v>9950</c:v>
                      </c:pt>
                      <c:pt idx="769">
                        <c:v>9950</c:v>
                      </c:pt>
                      <c:pt idx="770">
                        <c:v>9950</c:v>
                      </c:pt>
                      <c:pt idx="771">
                        <c:v>9950</c:v>
                      </c:pt>
                      <c:pt idx="772">
                        <c:v>9950</c:v>
                      </c:pt>
                      <c:pt idx="773">
                        <c:v>9950</c:v>
                      </c:pt>
                      <c:pt idx="774">
                        <c:v>9950</c:v>
                      </c:pt>
                      <c:pt idx="775">
                        <c:v>9950</c:v>
                      </c:pt>
                      <c:pt idx="776">
                        <c:v>5900</c:v>
                      </c:pt>
                      <c:pt idx="777">
                        <c:v>5900</c:v>
                      </c:pt>
                      <c:pt idx="778">
                        <c:v>5900</c:v>
                      </c:pt>
                      <c:pt idx="779">
                        <c:v>5900</c:v>
                      </c:pt>
                      <c:pt idx="780">
                        <c:v>5900</c:v>
                      </c:pt>
                      <c:pt idx="781">
                        <c:v>5900</c:v>
                      </c:pt>
                      <c:pt idx="782">
                        <c:v>5900</c:v>
                      </c:pt>
                      <c:pt idx="783">
                        <c:v>5900</c:v>
                      </c:pt>
                      <c:pt idx="784">
                        <c:v>5900</c:v>
                      </c:pt>
                      <c:pt idx="785">
                        <c:v>5900</c:v>
                      </c:pt>
                      <c:pt idx="786">
                        <c:v>5900</c:v>
                      </c:pt>
                      <c:pt idx="787">
                        <c:v>5900</c:v>
                      </c:pt>
                      <c:pt idx="788">
                        <c:v>5900</c:v>
                      </c:pt>
                      <c:pt idx="789">
                        <c:v>5900</c:v>
                      </c:pt>
                      <c:pt idx="790">
                        <c:v>5900</c:v>
                      </c:pt>
                      <c:pt idx="791">
                        <c:v>5900</c:v>
                      </c:pt>
                      <c:pt idx="792">
                        <c:v>5900</c:v>
                      </c:pt>
                      <c:pt idx="793">
                        <c:v>5900</c:v>
                      </c:pt>
                      <c:pt idx="794">
                        <c:v>5900</c:v>
                      </c:pt>
                      <c:pt idx="795">
                        <c:v>5900</c:v>
                      </c:pt>
                      <c:pt idx="796">
                        <c:v>5900</c:v>
                      </c:pt>
                      <c:pt idx="797">
                        <c:v>7750</c:v>
                      </c:pt>
                      <c:pt idx="798">
                        <c:v>7750</c:v>
                      </c:pt>
                      <c:pt idx="799">
                        <c:v>7750</c:v>
                      </c:pt>
                      <c:pt idx="800">
                        <c:v>7750</c:v>
                      </c:pt>
                      <c:pt idx="801">
                        <c:v>7750</c:v>
                      </c:pt>
                      <c:pt idx="802">
                        <c:v>7750</c:v>
                      </c:pt>
                      <c:pt idx="803">
                        <c:v>7750</c:v>
                      </c:pt>
                      <c:pt idx="804">
                        <c:v>7750</c:v>
                      </c:pt>
                      <c:pt idx="805">
                        <c:v>7750</c:v>
                      </c:pt>
                      <c:pt idx="806">
                        <c:v>7750</c:v>
                      </c:pt>
                      <c:pt idx="807">
                        <c:v>7750</c:v>
                      </c:pt>
                      <c:pt idx="808">
                        <c:v>7750</c:v>
                      </c:pt>
                      <c:pt idx="809">
                        <c:v>7750</c:v>
                      </c:pt>
                      <c:pt idx="810">
                        <c:v>7750</c:v>
                      </c:pt>
                      <c:pt idx="811">
                        <c:v>7750</c:v>
                      </c:pt>
                      <c:pt idx="812">
                        <c:v>7750</c:v>
                      </c:pt>
                      <c:pt idx="813">
                        <c:v>7750</c:v>
                      </c:pt>
                      <c:pt idx="814">
                        <c:v>7750</c:v>
                      </c:pt>
                      <c:pt idx="815">
                        <c:v>8300</c:v>
                      </c:pt>
                      <c:pt idx="816">
                        <c:v>8300</c:v>
                      </c:pt>
                      <c:pt idx="817">
                        <c:v>8300</c:v>
                      </c:pt>
                      <c:pt idx="818">
                        <c:v>8300</c:v>
                      </c:pt>
                      <c:pt idx="819">
                        <c:v>8300</c:v>
                      </c:pt>
                      <c:pt idx="820">
                        <c:v>8300</c:v>
                      </c:pt>
                      <c:pt idx="821">
                        <c:v>8300</c:v>
                      </c:pt>
                      <c:pt idx="822">
                        <c:v>8300</c:v>
                      </c:pt>
                      <c:pt idx="823">
                        <c:v>8300</c:v>
                      </c:pt>
                      <c:pt idx="824">
                        <c:v>8300</c:v>
                      </c:pt>
                      <c:pt idx="825">
                        <c:v>8300</c:v>
                      </c:pt>
                      <c:pt idx="826">
                        <c:v>8300</c:v>
                      </c:pt>
                      <c:pt idx="827">
                        <c:v>8300</c:v>
                      </c:pt>
                      <c:pt idx="828">
                        <c:v>8300</c:v>
                      </c:pt>
                      <c:pt idx="829">
                        <c:v>8300</c:v>
                      </c:pt>
                      <c:pt idx="830">
                        <c:v>8300</c:v>
                      </c:pt>
                      <c:pt idx="831">
                        <c:v>8300</c:v>
                      </c:pt>
                      <c:pt idx="832">
                        <c:v>8300</c:v>
                      </c:pt>
                      <c:pt idx="833">
                        <c:v>8300</c:v>
                      </c:pt>
                      <c:pt idx="834">
                        <c:v>8300</c:v>
                      </c:pt>
                      <c:pt idx="835">
                        <c:v>8900</c:v>
                      </c:pt>
                      <c:pt idx="836">
                        <c:v>8900</c:v>
                      </c:pt>
                      <c:pt idx="837">
                        <c:v>8900</c:v>
                      </c:pt>
                      <c:pt idx="838">
                        <c:v>8900</c:v>
                      </c:pt>
                      <c:pt idx="839">
                        <c:v>8900</c:v>
                      </c:pt>
                      <c:pt idx="840">
                        <c:v>8900</c:v>
                      </c:pt>
                      <c:pt idx="841">
                        <c:v>8900</c:v>
                      </c:pt>
                      <c:pt idx="842">
                        <c:v>8900</c:v>
                      </c:pt>
                      <c:pt idx="843">
                        <c:v>8900</c:v>
                      </c:pt>
                      <c:pt idx="844">
                        <c:v>8900</c:v>
                      </c:pt>
                      <c:pt idx="845">
                        <c:v>8900</c:v>
                      </c:pt>
                      <c:pt idx="846">
                        <c:v>8900</c:v>
                      </c:pt>
                      <c:pt idx="847">
                        <c:v>8900</c:v>
                      </c:pt>
                      <c:pt idx="848">
                        <c:v>8900</c:v>
                      </c:pt>
                      <c:pt idx="849">
                        <c:v>8900</c:v>
                      </c:pt>
                      <c:pt idx="850">
                        <c:v>8900</c:v>
                      </c:pt>
                      <c:pt idx="851">
                        <c:v>8900</c:v>
                      </c:pt>
                      <c:pt idx="852">
                        <c:v>8900</c:v>
                      </c:pt>
                      <c:pt idx="853">
                        <c:v>8900</c:v>
                      </c:pt>
                      <c:pt idx="854">
                        <c:v>8900</c:v>
                      </c:pt>
                      <c:pt idx="855">
                        <c:v>8900</c:v>
                      </c:pt>
                      <c:pt idx="856">
                        <c:v>8900</c:v>
                      </c:pt>
                      <c:pt idx="857">
                        <c:v>8900</c:v>
                      </c:pt>
                      <c:pt idx="858">
                        <c:v>8900</c:v>
                      </c:pt>
                      <c:pt idx="859">
                        <c:v>8900</c:v>
                      </c:pt>
                      <c:pt idx="860">
                        <c:v>10000</c:v>
                      </c:pt>
                      <c:pt idx="861">
                        <c:v>10000</c:v>
                      </c:pt>
                      <c:pt idx="862">
                        <c:v>10000</c:v>
                      </c:pt>
                      <c:pt idx="863">
                        <c:v>10000</c:v>
                      </c:pt>
                      <c:pt idx="864">
                        <c:v>10000</c:v>
                      </c:pt>
                      <c:pt idx="865">
                        <c:v>10000</c:v>
                      </c:pt>
                      <c:pt idx="866">
                        <c:v>10000</c:v>
                      </c:pt>
                      <c:pt idx="867">
                        <c:v>10000</c:v>
                      </c:pt>
                      <c:pt idx="868">
                        <c:v>10000</c:v>
                      </c:pt>
                      <c:pt idx="869">
                        <c:v>10000</c:v>
                      </c:pt>
                      <c:pt idx="870">
                        <c:v>10000</c:v>
                      </c:pt>
                      <c:pt idx="871">
                        <c:v>10000</c:v>
                      </c:pt>
                      <c:pt idx="872">
                        <c:v>10000</c:v>
                      </c:pt>
                      <c:pt idx="873">
                        <c:v>10000</c:v>
                      </c:pt>
                      <c:pt idx="874">
                        <c:v>10000</c:v>
                      </c:pt>
                      <c:pt idx="875">
                        <c:v>10000</c:v>
                      </c:pt>
                      <c:pt idx="876">
                        <c:v>10000</c:v>
                      </c:pt>
                      <c:pt idx="877">
                        <c:v>10000</c:v>
                      </c:pt>
                      <c:pt idx="878">
                        <c:v>10000</c:v>
                      </c:pt>
                      <c:pt idx="879">
                        <c:v>10000</c:v>
                      </c:pt>
                      <c:pt idx="880">
                        <c:v>10850</c:v>
                      </c:pt>
                      <c:pt idx="881">
                        <c:v>10850</c:v>
                      </c:pt>
                      <c:pt idx="882">
                        <c:v>10850</c:v>
                      </c:pt>
                      <c:pt idx="883">
                        <c:v>10850</c:v>
                      </c:pt>
                      <c:pt idx="884">
                        <c:v>10850</c:v>
                      </c:pt>
                      <c:pt idx="885">
                        <c:v>10850</c:v>
                      </c:pt>
                      <c:pt idx="886">
                        <c:v>10850</c:v>
                      </c:pt>
                      <c:pt idx="887">
                        <c:v>10850</c:v>
                      </c:pt>
                      <c:pt idx="888">
                        <c:v>10850</c:v>
                      </c:pt>
                      <c:pt idx="889">
                        <c:v>10850</c:v>
                      </c:pt>
                      <c:pt idx="890">
                        <c:v>10850</c:v>
                      </c:pt>
                      <c:pt idx="891">
                        <c:v>10850</c:v>
                      </c:pt>
                      <c:pt idx="892">
                        <c:v>10850</c:v>
                      </c:pt>
                      <c:pt idx="893">
                        <c:v>10850</c:v>
                      </c:pt>
                      <c:pt idx="894">
                        <c:v>10850</c:v>
                      </c:pt>
                      <c:pt idx="895">
                        <c:v>10850</c:v>
                      </c:pt>
                      <c:pt idx="896">
                        <c:v>10850</c:v>
                      </c:pt>
                      <c:pt idx="897">
                        <c:v>10850</c:v>
                      </c:pt>
                      <c:pt idx="898">
                        <c:v>10850</c:v>
                      </c:pt>
                      <c:pt idx="899">
                        <c:v>10850</c:v>
                      </c:pt>
                      <c:pt idx="900">
                        <c:v>9900</c:v>
                      </c:pt>
                      <c:pt idx="901">
                        <c:v>9900</c:v>
                      </c:pt>
                      <c:pt idx="902">
                        <c:v>9900</c:v>
                      </c:pt>
                      <c:pt idx="903">
                        <c:v>9900</c:v>
                      </c:pt>
                      <c:pt idx="904">
                        <c:v>9900</c:v>
                      </c:pt>
                      <c:pt idx="905">
                        <c:v>9900</c:v>
                      </c:pt>
                      <c:pt idx="906">
                        <c:v>9900</c:v>
                      </c:pt>
                      <c:pt idx="907">
                        <c:v>9900</c:v>
                      </c:pt>
                      <c:pt idx="908">
                        <c:v>9900</c:v>
                      </c:pt>
                      <c:pt idx="909">
                        <c:v>9900</c:v>
                      </c:pt>
                      <c:pt idx="910">
                        <c:v>9900</c:v>
                      </c:pt>
                      <c:pt idx="911">
                        <c:v>9900</c:v>
                      </c:pt>
                      <c:pt idx="912">
                        <c:v>9900</c:v>
                      </c:pt>
                      <c:pt idx="913">
                        <c:v>9900</c:v>
                      </c:pt>
                      <c:pt idx="914">
                        <c:v>9900</c:v>
                      </c:pt>
                      <c:pt idx="915">
                        <c:v>9900</c:v>
                      </c:pt>
                      <c:pt idx="916">
                        <c:v>9900</c:v>
                      </c:pt>
                      <c:pt idx="917">
                        <c:v>9900</c:v>
                      </c:pt>
                      <c:pt idx="918">
                        <c:v>9900</c:v>
                      </c:pt>
                      <c:pt idx="919">
                        <c:v>9900</c:v>
                      </c:pt>
                      <c:pt idx="920">
                        <c:v>9900</c:v>
                      </c:pt>
                      <c:pt idx="921">
                        <c:v>9900</c:v>
                      </c:pt>
                      <c:pt idx="922">
                        <c:v>9900</c:v>
                      </c:pt>
                      <c:pt idx="923">
                        <c:v>9900</c:v>
                      </c:pt>
                      <c:pt idx="924">
                        <c:v>10400</c:v>
                      </c:pt>
                      <c:pt idx="925">
                        <c:v>10400</c:v>
                      </c:pt>
                      <c:pt idx="926">
                        <c:v>10400</c:v>
                      </c:pt>
                      <c:pt idx="927">
                        <c:v>10400</c:v>
                      </c:pt>
                      <c:pt idx="928">
                        <c:v>10400</c:v>
                      </c:pt>
                      <c:pt idx="929">
                        <c:v>10400</c:v>
                      </c:pt>
                      <c:pt idx="930">
                        <c:v>10400</c:v>
                      </c:pt>
                      <c:pt idx="931">
                        <c:v>10400</c:v>
                      </c:pt>
                      <c:pt idx="932">
                        <c:v>10400</c:v>
                      </c:pt>
                      <c:pt idx="933">
                        <c:v>10400</c:v>
                      </c:pt>
                      <c:pt idx="934">
                        <c:v>10400</c:v>
                      </c:pt>
                      <c:pt idx="935">
                        <c:v>10400</c:v>
                      </c:pt>
                      <c:pt idx="936">
                        <c:v>10400</c:v>
                      </c:pt>
                      <c:pt idx="937">
                        <c:v>10400</c:v>
                      </c:pt>
                      <c:pt idx="938">
                        <c:v>10400</c:v>
                      </c:pt>
                      <c:pt idx="939">
                        <c:v>10400</c:v>
                      </c:pt>
                      <c:pt idx="940">
                        <c:v>10400</c:v>
                      </c:pt>
                      <c:pt idx="941">
                        <c:v>10400</c:v>
                      </c:pt>
                      <c:pt idx="942">
                        <c:v>10400</c:v>
                      </c:pt>
                      <c:pt idx="943">
                        <c:v>10400</c:v>
                      </c:pt>
                      <c:pt idx="944">
                        <c:v>11900</c:v>
                      </c:pt>
                      <c:pt idx="945">
                        <c:v>11900</c:v>
                      </c:pt>
                      <c:pt idx="946">
                        <c:v>11900</c:v>
                      </c:pt>
                      <c:pt idx="947">
                        <c:v>11900</c:v>
                      </c:pt>
                      <c:pt idx="948">
                        <c:v>11900</c:v>
                      </c:pt>
                      <c:pt idx="949">
                        <c:v>11900</c:v>
                      </c:pt>
                      <c:pt idx="950">
                        <c:v>11900</c:v>
                      </c:pt>
                      <c:pt idx="951">
                        <c:v>11900</c:v>
                      </c:pt>
                      <c:pt idx="952">
                        <c:v>11900</c:v>
                      </c:pt>
                      <c:pt idx="953">
                        <c:v>11900</c:v>
                      </c:pt>
                      <c:pt idx="954">
                        <c:v>11900</c:v>
                      </c:pt>
                      <c:pt idx="955">
                        <c:v>11900</c:v>
                      </c:pt>
                      <c:pt idx="956">
                        <c:v>11900</c:v>
                      </c:pt>
                      <c:pt idx="957">
                        <c:v>11900</c:v>
                      </c:pt>
                      <c:pt idx="958">
                        <c:v>11900</c:v>
                      </c:pt>
                      <c:pt idx="959">
                        <c:v>11900</c:v>
                      </c:pt>
                      <c:pt idx="960">
                        <c:v>11900</c:v>
                      </c:pt>
                      <c:pt idx="961">
                        <c:v>11900</c:v>
                      </c:pt>
                      <c:pt idx="962">
                        <c:v>11900</c:v>
                      </c:pt>
                      <c:pt idx="963">
                        <c:v>11900</c:v>
                      </c:pt>
                      <c:pt idx="964">
                        <c:v>11900</c:v>
                      </c:pt>
                      <c:pt idx="965">
                        <c:v>11900</c:v>
                      </c:pt>
                      <c:pt idx="966">
                        <c:v>11900</c:v>
                      </c:pt>
                      <c:pt idx="967">
                        <c:v>12950</c:v>
                      </c:pt>
                      <c:pt idx="968">
                        <c:v>12950</c:v>
                      </c:pt>
                      <c:pt idx="969">
                        <c:v>12950</c:v>
                      </c:pt>
                      <c:pt idx="970">
                        <c:v>12950</c:v>
                      </c:pt>
                      <c:pt idx="971">
                        <c:v>12950</c:v>
                      </c:pt>
                      <c:pt idx="972">
                        <c:v>12950</c:v>
                      </c:pt>
                      <c:pt idx="973">
                        <c:v>12950</c:v>
                      </c:pt>
                      <c:pt idx="974">
                        <c:v>12950</c:v>
                      </c:pt>
                      <c:pt idx="975">
                        <c:v>12950</c:v>
                      </c:pt>
                      <c:pt idx="976">
                        <c:v>12950</c:v>
                      </c:pt>
                      <c:pt idx="977">
                        <c:v>12950</c:v>
                      </c:pt>
                      <c:pt idx="978">
                        <c:v>12950</c:v>
                      </c:pt>
                      <c:pt idx="979">
                        <c:v>12950</c:v>
                      </c:pt>
                      <c:pt idx="980">
                        <c:v>12950</c:v>
                      </c:pt>
                      <c:pt idx="981">
                        <c:v>12950</c:v>
                      </c:pt>
                      <c:pt idx="982">
                        <c:v>12950</c:v>
                      </c:pt>
                      <c:pt idx="983">
                        <c:v>12950</c:v>
                      </c:pt>
                      <c:pt idx="984">
                        <c:v>12950</c:v>
                      </c:pt>
                      <c:pt idx="985">
                        <c:v>12950</c:v>
                      </c:pt>
                      <c:pt idx="986">
                        <c:v>12150</c:v>
                      </c:pt>
                      <c:pt idx="987">
                        <c:v>12150</c:v>
                      </c:pt>
                      <c:pt idx="988">
                        <c:v>12150</c:v>
                      </c:pt>
                      <c:pt idx="989">
                        <c:v>12150</c:v>
                      </c:pt>
                      <c:pt idx="990">
                        <c:v>12150</c:v>
                      </c:pt>
                      <c:pt idx="991">
                        <c:v>12150</c:v>
                      </c:pt>
                      <c:pt idx="992">
                        <c:v>12150</c:v>
                      </c:pt>
                      <c:pt idx="993">
                        <c:v>12150</c:v>
                      </c:pt>
                      <c:pt idx="994">
                        <c:v>12150</c:v>
                      </c:pt>
                      <c:pt idx="995">
                        <c:v>12150</c:v>
                      </c:pt>
                      <c:pt idx="996">
                        <c:v>12150</c:v>
                      </c:pt>
                      <c:pt idx="997">
                        <c:v>12150</c:v>
                      </c:pt>
                      <c:pt idx="998">
                        <c:v>12150</c:v>
                      </c:pt>
                      <c:pt idx="999">
                        <c:v>12150</c:v>
                      </c:pt>
                      <c:pt idx="1000">
                        <c:v>12150</c:v>
                      </c:pt>
                      <c:pt idx="1001">
                        <c:v>12150</c:v>
                      </c:pt>
                      <c:pt idx="1002">
                        <c:v>12150</c:v>
                      </c:pt>
                      <c:pt idx="1003">
                        <c:v>12150</c:v>
                      </c:pt>
                      <c:pt idx="1004">
                        <c:v>12150</c:v>
                      </c:pt>
                      <c:pt idx="1005">
                        <c:v>12150</c:v>
                      </c:pt>
                      <c:pt idx="1006">
                        <c:v>12850</c:v>
                      </c:pt>
                      <c:pt idx="1007">
                        <c:v>12850</c:v>
                      </c:pt>
                      <c:pt idx="1008">
                        <c:v>12850</c:v>
                      </c:pt>
                      <c:pt idx="1009">
                        <c:v>12850</c:v>
                      </c:pt>
                      <c:pt idx="1010">
                        <c:v>12850</c:v>
                      </c:pt>
                      <c:pt idx="1011">
                        <c:v>12850</c:v>
                      </c:pt>
                      <c:pt idx="1012">
                        <c:v>12850</c:v>
                      </c:pt>
                      <c:pt idx="1013">
                        <c:v>12850</c:v>
                      </c:pt>
                      <c:pt idx="1014">
                        <c:v>12850</c:v>
                      </c:pt>
                      <c:pt idx="1015">
                        <c:v>12850</c:v>
                      </c:pt>
                      <c:pt idx="1016">
                        <c:v>12850</c:v>
                      </c:pt>
                      <c:pt idx="1017">
                        <c:v>12850</c:v>
                      </c:pt>
                      <c:pt idx="1018">
                        <c:v>12850</c:v>
                      </c:pt>
                      <c:pt idx="1019">
                        <c:v>12850</c:v>
                      </c:pt>
                      <c:pt idx="1020">
                        <c:v>12850</c:v>
                      </c:pt>
                      <c:pt idx="1021">
                        <c:v>12850</c:v>
                      </c:pt>
                      <c:pt idx="1022">
                        <c:v>12850</c:v>
                      </c:pt>
                      <c:pt idx="1023">
                        <c:v>12850</c:v>
                      </c:pt>
                      <c:pt idx="1024">
                        <c:v>12850</c:v>
                      </c:pt>
                      <c:pt idx="1025">
                        <c:v>13100</c:v>
                      </c:pt>
                      <c:pt idx="1026">
                        <c:v>13100</c:v>
                      </c:pt>
                      <c:pt idx="1027">
                        <c:v>13100</c:v>
                      </c:pt>
                      <c:pt idx="1028">
                        <c:v>13100</c:v>
                      </c:pt>
                      <c:pt idx="1029">
                        <c:v>13100</c:v>
                      </c:pt>
                      <c:pt idx="1030">
                        <c:v>13100</c:v>
                      </c:pt>
                      <c:pt idx="1031">
                        <c:v>13100</c:v>
                      </c:pt>
                      <c:pt idx="1032">
                        <c:v>13100</c:v>
                      </c:pt>
                      <c:pt idx="1033">
                        <c:v>13100</c:v>
                      </c:pt>
                      <c:pt idx="1034">
                        <c:v>13100</c:v>
                      </c:pt>
                      <c:pt idx="1035">
                        <c:v>13100</c:v>
                      </c:pt>
                      <c:pt idx="1036">
                        <c:v>13100</c:v>
                      </c:pt>
                      <c:pt idx="1037">
                        <c:v>13100</c:v>
                      </c:pt>
                      <c:pt idx="1038">
                        <c:v>13100</c:v>
                      </c:pt>
                      <c:pt idx="1039">
                        <c:v>13100</c:v>
                      </c:pt>
                      <c:pt idx="1040">
                        <c:v>13100</c:v>
                      </c:pt>
                      <c:pt idx="1041">
                        <c:v>13100</c:v>
                      </c:pt>
                      <c:pt idx="1042">
                        <c:v>13100</c:v>
                      </c:pt>
                      <c:pt idx="1043">
                        <c:v>13100</c:v>
                      </c:pt>
                      <c:pt idx="1044">
                        <c:v>13100</c:v>
                      </c:pt>
                      <c:pt idx="1045">
                        <c:v>13100</c:v>
                      </c:pt>
                      <c:pt idx="1046">
                        <c:v>13200</c:v>
                      </c:pt>
                      <c:pt idx="1047">
                        <c:v>13200</c:v>
                      </c:pt>
                      <c:pt idx="1048">
                        <c:v>13200</c:v>
                      </c:pt>
                      <c:pt idx="1049">
                        <c:v>13200</c:v>
                      </c:pt>
                      <c:pt idx="1050">
                        <c:v>13200</c:v>
                      </c:pt>
                      <c:pt idx="1051">
                        <c:v>13200</c:v>
                      </c:pt>
                      <c:pt idx="1052">
                        <c:v>13200</c:v>
                      </c:pt>
                      <c:pt idx="1053">
                        <c:v>13200</c:v>
                      </c:pt>
                      <c:pt idx="1054">
                        <c:v>13200</c:v>
                      </c:pt>
                      <c:pt idx="1055">
                        <c:v>13200</c:v>
                      </c:pt>
                      <c:pt idx="1056">
                        <c:v>13200</c:v>
                      </c:pt>
                      <c:pt idx="1057">
                        <c:v>13200</c:v>
                      </c:pt>
                      <c:pt idx="1058">
                        <c:v>13200</c:v>
                      </c:pt>
                      <c:pt idx="1059">
                        <c:v>13200</c:v>
                      </c:pt>
                      <c:pt idx="1060">
                        <c:v>13200</c:v>
                      </c:pt>
                      <c:pt idx="1061">
                        <c:v>13200</c:v>
                      </c:pt>
                      <c:pt idx="1062">
                        <c:v>13200</c:v>
                      </c:pt>
                      <c:pt idx="1063">
                        <c:v>13200</c:v>
                      </c:pt>
                      <c:pt idx="1064">
                        <c:v>13200</c:v>
                      </c:pt>
                      <c:pt idx="1065">
                        <c:v>14450</c:v>
                      </c:pt>
                      <c:pt idx="1066">
                        <c:v>14450</c:v>
                      </c:pt>
                      <c:pt idx="1067">
                        <c:v>14450</c:v>
                      </c:pt>
                      <c:pt idx="1068">
                        <c:v>14450</c:v>
                      </c:pt>
                      <c:pt idx="1069">
                        <c:v>14450</c:v>
                      </c:pt>
                      <c:pt idx="1070">
                        <c:v>14450</c:v>
                      </c:pt>
                      <c:pt idx="1071">
                        <c:v>14450</c:v>
                      </c:pt>
                      <c:pt idx="1072">
                        <c:v>14450</c:v>
                      </c:pt>
                      <c:pt idx="1073">
                        <c:v>14450</c:v>
                      </c:pt>
                      <c:pt idx="1074">
                        <c:v>14450</c:v>
                      </c:pt>
                      <c:pt idx="1075">
                        <c:v>14450</c:v>
                      </c:pt>
                      <c:pt idx="1076">
                        <c:v>14450</c:v>
                      </c:pt>
                      <c:pt idx="1077">
                        <c:v>14450</c:v>
                      </c:pt>
                      <c:pt idx="1078">
                        <c:v>14450</c:v>
                      </c:pt>
                      <c:pt idx="1079">
                        <c:v>14450</c:v>
                      </c:pt>
                      <c:pt idx="1080">
                        <c:v>14450</c:v>
                      </c:pt>
                      <c:pt idx="1081">
                        <c:v>14450</c:v>
                      </c:pt>
                      <c:pt idx="1082">
                        <c:v>14450</c:v>
                      </c:pt>
                      <c:pt idx="1083">
                        <c:v>14450</c:v>
                      </c:pt>
                      <c:pt idx="1084">
                        <c:v>14450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23A-47E7-AC4E-2826E2726045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 Nifty'!$W$3:$W$1087</c15:sqref>
                        </c15:formulaRef>
                      </c:ext>
                    </c:extLst>
                    <c:numCache>
                      <c:formatCode>General</c:formatCode>
                      <c:ptCount val="1085"/>
                      <c:pt idx="17">
                        <c:v>9150</c:v>
                      </c:pt>
                      <c:pt idx="18">
                        <c:v>9150</c:v>
                      </c:pt>
                      <c:pt idx="19">
                        <c:v>9150</c:v>
                      </c:pt>
                      <c:pt idx="20">
                        <c:v>9150</c:v>
                      </c:pt>
                      <c:pt idx="21">
                        <c:v>9150</c:v>
                      </c:pt>
                      <c:pt idx="22">
                        <c:v>9150</c:v>
                      </c:pt>
                      <c:pt idx="23">
                        <c:v>9150</c:v>
                      </c:pt>
                      <c:pt idx="24">
                        <c:v>9150</c:v>
                      </c:pt>
                      <c:pt idx="25">
                        <c:v>9150</c:v>
                      </c:pt>
                      <c:pt idx="26">
                        <c:v>9150</c:v>
                      </c:pt>
                      <c:pt idx="27">
                        <c:v>9150</c:v>
                      </c:pt>
                      <c:pt idx="28">
                        <c:v>9150</c:v>
                      </c:pt>
                      <c:pt idx="29">
                        <c:v>9150</c:v>
                      </c:pt>
                      <c:pt idx="30">
                        <c:v>9150</c:v>
                      </c:pt>
                      <c:pt idx="31">
                        <c:v>9150</c:v>
                      </c:pt>
                      <c:pt idx="32">
                        <c:v>9150</c:v>
                      </c:pt>
                      <c:pt idx="33">
                        <c:v>9150</c:v>
                      </c:pt>
                      <c:pt idx="34">
                        <c:v>9150</c:v>
                      </c:pt>
                      <c:pt idx="35">
                        <c:v>9150</c:v>
                      </c:pt>
                      <c:pt idx="36">
                        <c:v>9150</c:v>
                      </c:pt>
                      <c:pt idx="37">
                        <c:v>9500</c:v>
                      </c:pt>
                      <c:pt idx="38">
                        <c:v>9500</c:v>
                      </c:pt>
                      <c:pt idx="39">
                        <c:v>9500</c:v>
                      </c:pt>
                      <c:pt idx="40">
                        <c:v>9500</c:v>
                      </c:pt>
                      <c:pt idx="41">
                        <c:v>9500</c:v>
                      </c:pt>
                      <c:pt idx="42">
                        <c:v>9500</c:v>
                      </c:pt>
                      <c:pt idx="43">
                        <c:v>9500</c:v>
                      </c:pt>
                      <c:pt idx="44">
                        <c:v>9500</c:v>
                      </c:pt>
                      <c:pt idx="45">
                        <c:v>9500</c:v>
                      </c:pt>
                      <c:pt idx="46">
                        <c:v>9500</c:v>
                      </c:pt>
                      <c:pt idx="47">
                        <c:v>9500</c:v>
                      </c:pt>
                      <c:pt idx="48">
                        <c:v>9500</c:v>
                      </c:pt>
                      <c:pt idx="49">
                        <c:v>9500</c:v>
                      </c:pt>
                      <c:pt idx="50">
                        <c:v>9500</c:v>
                      </c:pt>
                      <c:pt idx="51">
                        <c:v>9500</c:v>
                      </c:pt>
                      <c:pt idx="52">
                        <c:v>9500</c:v>
                      </c:pt>
                      <c:pt idx="53">
                        <c:v>9500</c:v>
                      </c:pt>
                      <c:pt idx="54">
                        <c:v>9500</c:v>
                      </c:pt>
                      <c:pt idx="55">
                        <c:v>9500</c:v>
                      </c:pt>
                      <c:pt idx="56">
                        <c:v>9500</c:v>
                      </c:pt>
                      <c:pt idx="57">
                        <c:v>9500</c:v>
                      </c:pt>
                      <c:pt idx="58">
                        <c:v>9500</c:v>
                      </c:pt>
                      <c:pt idx="59">
                        <c:v>9500</c:v>
                      </c:pt>
                      <c:pt idx="60">
                        <c:v>9650</c:v>
                      </c:pt>
                      <c:pt idx="61">
                        <c:v>9650</c:v>
                      </c:pt>
                      <c:pt idx="62">
                        <c:v>9650</c:v>
                      </c:pt>
                      <c:pt idx="63">
                        <c:v>9650</c:v>
                      </c:pt>
                      <c:pt idx="64">
                        <c:v>9650</c:v>
                      </c:pt>
                      <c:pt idx="65">
                        <c:v>9650</c:v>
                      </c:pt>
                      <c:pt idx="66">
                        <c:v>9650</c:v>
                      </c:pt>
                      <c:pt idx="67">
                        <c:v>9650</c:v>
                      </c:pt>
                      <c:pt idx="68">
                        <c:v>9650</c:v>
                      </c:pt>
                      <c:pt idx="69">
                        <c:v>9650</c:v>
                      </c:pt>
                      <c:pt idx="70">
                        <c:v>9650</c:v>
                      </c:pt>
                      <c:pt idx="71">
                        <c:v>9650</c:v>
                      </c:pt>
                      <c:pt idx="72">
                        <c:v>9650</c:v>
                      </c:pt>
                      <c:pt idx="73">
                        <c:v>9650</c:v>
                      </c:pt>
                      <c:pt idx="74">
                        <c:v>9650</c:v>
                      </c:pt>
                      <c:pt idx="75">
                        <c:v>9650</c:v>
                      </c:pt>
                      <c:pt idx="76">
                        <c:v>9650</c:v>
                      </c:pt>
                      <c:pt idx="77">
                        <c:v>9650</c:v>
                      </c:pt>
                      <c:pt idx="78">
                        <c:v>9850</c:v>
                      </c:pt>
                      <c:pt idx="79">
                        <c:v>9850</c:v>
                      </c:pt>
                      <c:pt idx="80">
                        <c:v>9850</c:v>
                      </c:pt>
                      <c:pt idx="81">
                        <c:v>9850</c:v>
                      </c:pt>
                      <c:pt idx="82">
                        <c:v>9850</c:v>
                      </c:pt>
                      <c:pt idx="83">
                        <c:v>9850</c:v>
                      </c:pt>
                      <c:pt idx="84">
                        <c:v>9850</c:v>
                      </c:pt>
                      <c:pt idx="85">
                        <c:v>9850</c:v>
                      </c:pt>
                      <c:pt idx="86">
                        <c:v>9850</c:v>
                      </c:pt>
                      <c:pt idx="87">
                        <c:v>9850</c:v>
                      </c:pt>
                      <c:pt idx="88">
                        <c:v>9850</c:v>
                      </c:pt>
                      <c:pt idx="89">
                        <c:v>9850</c:v>
                      </c:pt>
                      <c:pt idx="90">
                        <c:v>9850</c:v>
                      </c:pt>
                      <c:pt idx="91">
                        <c:v>9850</c:v>
                      </c:pt>
                      <c:pt idx="92">
                        <c:v>9850</c:v>
                      </c:pt>
                      <c:pt idx="93">
                        <c:v>9850</c:v>
                      </c:pt>
                      <c:pt idx="94">
                        <c:v>9850</c:v>
                      </c:pt>
                      <c:pt idx="95">
                        <c:v>9850</c:v>
                      </c:pt>
                      <c:pt idx="96">
                        <c:v>9850</c:v>
                      </c:pt>
                      <c:pt idx="97">
                        <c:v>9850</c:v>
                      </c:pt>
                      <c:pt idx="98">
                        <c:v>9850</c:v>
                      </c:pt>
                      <c:pt idx="99">
                        <c:v>9850</c:v>
                      </c:pt>
                      <c:pt idx="100">
                        <c:v>9850</c:v>
                      </c:pt>
                      <c:pt idx="101">
                        <c:v>9850</c:v>
                      </c:pt>
                      <c:pt idx="102">
                        <c:v>9850</c:v>
                      </c:pt>
                      <c:pt idx="103">
                        <c:v>9850</c:v>
                      </c:pt>
                      <c:pt idx="104">
                        <c:v>9850</c:v>
                      </c:pt>
                      <c:pt idx="105">
                        <c:v>9850</c:v>
                      </c:pt>
                      <c:pt idx="106">
                        <c:v>9850</c:v>
                      </c:pt>
                      <c:pt idx="107">
                        <c:v>9850</c:v>
                      </c:pt>
                      <c:pt idx="108">
                        <c:v>9850</c:v>
                      </c:pt>
                      <c:pt idx="109">
                        <c:v>9850</c:v>
                      </c:pt>
                      <c:pt idx="110">
                        <c:v>9850</c:v>
                      </c:pt>
                      <c:pt idx="111">
                        <c:v>9850</c:v>
                      </c:pt>
                      <c:pt idx="112">
                        <c:v>9850</c:v>
                      </c:pt>
                      <c:pt idx="113">
                        <c:v>9850</c:v>
                      </c:pt>
                      <c:pt idx="114">
                        <c:v>9850</c:v>
                      </c:pt>
                      <c:pt idx="115">
                        <c:v>9850</c:v>
                      </c:pt>
                      <c:pt idx="116">
                        <c:v>9850</c:v>
                      </c:pt>
                      <c:pt idx="117">
                        <c:v>9850</c:v>
                      </c:pt>
                      <c:pt idx="118">
                        <c:v>9850</c:v>
                      </c:pt>
                      <c:pt idx="119">
                        <c:v>9850</c:v>
                      </c:pt>
                      <c:pt idx="120">
                        <c:v>9850</c:v>
                      </c:pt>
                      <c:pt idx="121">
                        <c:v>9950</c:v>
                      </c:pt>
                      <c:pt idx="122">
                        <c:v>9950</c:v>
                      </c:pt>
                      <c:pt idx="123">
                        <c:v>9950</c:v>
                      </c:pt>
                      <c:pt idx="124">
                        <c:v>9950</c:v>
                      </c:pt>
                      <c:pt idx="125">
                        <c:v>9950</c:v>
                      </c:pt>
                      <c:pt idx="126">
                        <c:v>9950</c:v>
                      </c:pt>
                      <c:pt idx="127">
                        <c:v>9950</c:v>
                      </c:pt>
                      <c:pt idx="128">
                        <c:v>9950</c:v>
                      </c:pt>
                      <c:pt idx="129">
                        <c:v>9950</c:v>
                      </c:pt>
                      <c:pt idx="130">
                        <c:v>9950</c:v>
                      </c:pt>
                      <c:pt idx="131">
                        <c:v>9950</c:v>
                      </c:pt>
                      <c:pt idx="132">
                        <c:v>9950</c:v>
                      </c:pt>
                      <c:pt idx="133">
                        <c:v>9950</c:v>
                      </c:pt>
                      <c:pt idx="134">
                        <c:v>9950</c:v>
                      </c:pt>
                      <c:pt idx="135">
                        <c:v>9950</c:v>
                      </c:pt>
                      <c:pt idx="136">
                        <c:v>9950</c:v>
                      </c:pt>
                      <c:pt idx="137">
                        <c:v>9950</c:v>
                      </c:pt>
                      <c:pt idx="138">
                        <c:v>9950</c:v>
                      </c:pt>
                      <c:pt idx="139">
                        <c:v>9950</c:v>
                      </c:pt>
                      <c:pt idx="140">
                        <c:v>9950</c:v>
                      </c:pt>
                      <c:pt idx="141">
                        <c:v>10550</c:v>
                      </c:pt>
                      <c:pt idx="142">
                        <c:v>10550</c:v>
                      </c:pt>
                      <c:pt idx="143">
                        <c:v>10550</c:v>
                      </c:pt>
                      <c:pt idx="144">
                        <c:v>10550</c:v>
                      </c:pt>
                      <c:pt idx="145">
                        <c:v>10550</c:v>
                      </c:pt>
                      <c:pt idx="146">
                        <c:v>10550</c:v>
                      </c:pt>
                      <c:pt idx="147">
                        <c:v>10550</c:v>
                      </c:pt>
                      <c:pt idx="148">
                        <c:v>10550</c:v>
                      </c:pt>
                      <c:pt idx="149">
                        <c:v>10550</c:v>
                      </c:pt>
                      <c:pt idx="150">
                        <c:v>10550</c:v>
                      </c:pt>
                      <c:pt idx="151">
                        <c:v>10550</c:v>
                      </c:pt>
                      <c:pt idx="152">
                        <c:v>10550</c:v>
                      </c:pt>
                      <c:pt idx="153">
                        <c:v>10550</c:v>
                      </c:pt>
                      <c:pt idx="154">
                        <c:v>10550</c:v>
                      </c:pt>
                      <c:pt idx="155">
                        <c:v>10550</c:v>
                      </c:pt>
                      <c:pt idx="156">
                        <c:v>10550</c:v>
                      </c:pt>
                      <c:pt idx="157">
                        <c:v>10550</c:v>
                      </c:pt>
                      <c:pt idx="158">
                        <c:v>10550</c:v>
                      </c:pt>
                      <c:pt idx="159">
                        <c:v>10550</c:v>
                      </c:pt>
                      <c:pt idx="160">
                        <c:v>10550</c:v>
                      </c:pt>
                      <c:pt idx="161">
                        <c:v>10550</c:v>
                      </c:pt>
                      <c:pt idx="162">
                        <c:v>10550</c:v>
                      </c:pt>
                      <c:pt idx="163">
                        <c:v>10550</c:v>
                      </c:pt>
                      <c:pt idx="164">
                        <c:v>10350</c:v>
                      </c:pt>
                      <c:pt idx="165">
                        <c:v>10350</c:v>
                      </c:pt>
                      <c:pt idx="166">
                        <c:v>10350</c:v>
                      </c:pt>
                      <c:pt idx="167">
                        <c:v>10350</c:v>
                      </c:pt>
                      <c:pt idx="168">
                        <c:v>10350</c:v>
                      </c:pt>
                      <c:pt idx="169">
                        <c:v>10350</c:v>
                      </c:pt>
                      <c:pt idx="170">
                        <c:v>10350</c:v>
                      </c:pt>
                      <c:pt idx="171">
                        <c:v>10350</c:v>
                      </c:pt>
                      <c:pt idx="172">
                        <c:v>10350</c:v>
                      </c:pt>
                      <c:pt idx="173">
                        <c:v>10350</c:v>
                      </c:pt>
                      <c:pt idx="174">
                        <c:v>10350</c:v>
                      </c:pt>
                      <c:pt idx="175">
                        <c:v>10350</c:v>
                      </c:pt>
                      <c:pt idx="176">
                        <c:v>10350</c:v>
                      </c:pt>
                      <c:pt idx="177">
                        <c:v>10350</c:v>
                      </c:pt>
                      <c:pt idx="178">
                        <c:v>10350</c:v>
                      </c:pt>
                      <c:pt idx="179">
                        <c:v>10350</c:v>
                      </c:pt>
                      <c:pt idx="180">
                        <c:v>10350</c:v>
                      </c:pt>
                      <c:pt idx="181">
                        <c:v>10350</c:v>
                      </c:pt>
                      <c:pt idx="182">
                        <c:v>10350</c:v>
                      </c:pt>
                      <c:pt idx="183">
                        <c:v>10350</c:v>
                      </c:pt>
                      <c:pt idx="184">
                        <c:v>10300</c:v>
                      </c:pt>
                      <c:pt idx="185">
                        <c:v>10300</c:v>
                      </c:pt>
                      <c:pt idx="186">
                        <c:v>10300</c:v>
                      </c:pt>
                      <c:pt idx="187">
                        <c:v>10300</c:v>
                      </c:pt>
                      <c:pt idx="188">
                        <c:v>10300</c:v>
                      </c:pt>
                      <c:pt idx="189">
                        <c:v>10300</c:v>
                      </c:pt>
                      <c:pt idx="190">
                        <c:v>10300</c:v>
                      </c:pt>
                      <c:pt idx="191">
                        <c:v>10300</c:v>
                      </c:pt>
                      <c:pt idx="192">
                        <c:v>10300</c:v>
                      </c:pt>
                      <c:pt idx="193">
                        <c:v>10300</c:v>
                      </c:pt>
                      <c:pt idx="194">
                        <c:v>10300</c:v>
                      </c:pt>
                      <c:pt idx="195">
                        <c:v>10300</c:v>
                      </c:pt>
                      <c:pt idx="196">
                        <c:v>10300</c:v>
                      </c:pt>
                      <c:pt idx="197">
                        <c:v>10300</c:v>
                      </c:pt>
                      <c:pt idx="198">
                        <c:v>10300</c:v>
                      </c:pt>
                      <c:pt idx="199">
                        <c:v>10300</c:v>
                      </c:pt>
                      <c:pt idx="200">
                        <c:v>10300</c:v>
                      </c:pt>
                      <c:pt idx="201">
                        <c:v>10300</c:v>
                      </c:pt>
                      <c:pt idx="202">
                        <c:v>10950</c:v>
                      </c:pt>
                      <c:pt idx="203">
                        <c:v>10950</c:v>
                      </c:pt>
                      <c:pt idx="204">
                        <c:v>10950</c:v>
                      </c:pt>
                      <c:pt idx="205">
                        <c:v>10950</c:v>
                      </c:pt>
                      <c:pt idx="206">
                        <c:v>10950</c:v>
                      </c:pt>
                      <c:pt idx="207">
                        <c:v>10950</c:v>
                      </c:pt>
                      <c:pt idx="208">
                        <c:v>10950</c:v>
                      </c:pt>
                      <c:pt idx="209">
                        <c:v>10950</c:v>
                      </c:pt>
                      <c:pt idx="210">
                        <c:v>10950</c:v>
                      </c:pt>
                      <c:pt idx="211">
                        <c:v>10950</c:v>
                      </c:pt>
                      <c:pt idx="212">
                        <c:v>10950</c:v>
                      </c:pt>
                      <c:pt idx="213">
                        <c:v>10950</c:v>
                      </c:pt>
                      <c:pt idx="214">
                        <c:v>10950</c:v>
                      </c:pt>
                      <c:pt idx="215">
                        <c:v>10950</c:v>
                      </c:pt>
                      <c:pt idx="216">
                        <c:v>10950</c:v>
                      </c:pt>
                      <c:pt idx="217">
                        <c:v>10950</c:v>
                      </c:pt>
                      <c:pt idx="218">
                        <c:v>10950</c:v>
                      </c:pt>
                      <c:pt idx="219">
                        <c:v>10950</c:v>
                      </c:pt>
                      <c:pt idx="220">
                        <c:v>10950</c:v>
                      </c:pt>
                      <c:pt idx="221">
                        <c:v>10950</c:v>
                      </c:pt>
                      <c:pt idx="222">
                        <c:v>10950</c:v>
                      </c:pt>
                      <c:pt idx="223">
                        <c:v>10950</c:v>
                      </c:pt>
                      <c:pt idx="224">
                        <c:v>10950</c:v>
                      </c:pt>
                      <c:pt idx="225">
                        <c:v>10950</c:v>
                      </c:pt>
                      <c:pt idx="226">
                        <c:v>10950</c:v>
                      </c:pt>
                      <c:pt idx="227">
                        <c:v>11000</c:v>
                      </c:pt>
                      <c:pt idx="228">
                        <c:v>11000</c:v>
                      </c:pt>
                      <c:pt idx="229">
                        <c:v>11000</c:v>
                      </c:pt>
                      <c:pt idx="230">
                        <c:v>11000</c:v>
                      </c:pt>
                      <c:pt idx="231">
                        <c:v>11000</c:v>
                      </c:pt>
                      <c:pt idx="232">
                        <c:v>11000</c:v>
                      </c:pt>
                      <c:pt idx="233">
                        <c:v>11000</c:v>
                      </c:pt>
                      <c:pt idx="234">
                        <c:v>11000</c:v>
                      </c:pt>
                      <c:pt idx="235">
                        <c:v>11000</c:v>
                      </c:pt>
                      <c:pt idx="236">
                        <c:v>11000</c:v>
                      </c:pt>
                      <c:pt idx="237">
                        <c:v>11000</c:v>
                      </c:pt>
                      <c:pt idx="238">
                        <c:v>11000</c:v>
                      </c:pt>
                      <c:pt idx="239">
                        <c:v>11000</c:v>
                      </c:pt>
                      <c:pt idx="240">
                        <c:v>11000</c:v>
                      </c:pt>
                      <c:pt idx="241">
                        <c:v>11000</c:v>
                      </c:pt>
                      <c:pt idx="242">
                        <c:v>11000</c:v>
                      </c:pt>
                      <c:pt idx="243">
                        <c:v>11000</c:v>
                      </c:pt>
                      <c:pt idx="244">
                        <c:v>11000</c:v>
                      </c:pt>
                      <c:pt idx="245">
                        <c:v>11000</c:v>
                      </c:pt>
                      <c:pt idx="246">
                        <c:v>10950</c:v>
                      </c:pt>
                      <c:pt idx="247">
                        <c:v>10950</c:v>
                      </c:pt>
                      <c:pt idx="248">
                        <c:v>10950</c:v>
                      </c:pt>
                      <c:pt idx="249">
                        <c:v>10950</c:v>
                      </c:pt>
                      <c:pt idx="250">
                        <c:v>10950</c:v>
                      </c:pt>
                      <c:pt idx="251">
                        <c:v>10950</c:v>
                      </c:pt>
                      <c:pt idx="252">
                        <c:v>10950</c:v>
                      </c:pt>
                      <c:pt idx="253">
                        <c:v>10950</c:v>
                      </c:pt>
                      <c:pt idx="254">
                        <c:v>10950</c:v>
                      </c:pt>
                      <c:pt idx="255">
                        <c:v>10950</c:v>
                      </c:pt>
                      <c:pt idx="256">
                        <c:v>10950</c:v>
                      </c:pt>
                      <c:pt idx="257">
                        <c:v>10950</c:v>
                      </c:pt>
                      <c:pt idx="258">
                        <c:v>10950</c:v>
                      </c:pt>
                      <c:pt idx="259">
                        <c:v>10950</c:v>
                      </c:pt>
                      <c:pt idx="260">
                        <c:v>10950</c:v>
                      </c:pt>
                      <c:pt idx="261">
                        <c:v>10950</c:v>
                      </c:pt>
                      <c:pt idx="262">
                        <c:v>10950</c:v>
                      </c:pt>
                      <c:pt idx="263">
                        <c:v>10950</c:v>
                      </c:pt>
                      <c:pt idx="264">
                        <c:v>10950</c:v>
                      </c:pt>
                      <c:pt idx="265">
                        <c:v>10950</c:v>
                      </c:pt>
                      <c:pt idx="266">
                        <c:v>12000</c:v>
                      </c:pt>
                      <c:pt idx="267">
                        <c:v>12000</c:v>
                      </c:pt>
                      <c:pt idx="268">
                        <c:v>12000</c:v>
                      </c:pt>
                      <c:pt idx="269">
                        <c:v>12000</c:v>
                      </c:pt>
                      <c:pt idx="270">
                        <c:v>12000</c:v>
                      </c:pt>
                      <c:pt idx="271">
                        <c:v>12000</c:v>
                      </c:pt>
                      <c:pt idx="272">
                        <c:v>12000</c:v>
                      </c:pt>
                      <c:pt idx="273">
                        <c:v>12000</c:v>
                      </c:pt>
                      <c:pt idx="274">
                        <c:v>12000</c:v>
                      </c:pt>
                      <c:pt idx="275">
                        <c:v>12000</c:v>
                      </c:pt>
                      <c:pt idx="276">
                        <c:v>12000</c:v>
                      </c:pt>
                      <c:pt idx="277">
                        <c:v>12000</c:v>
                      </c:pt>
                      <c:pt idx="278">
                        <c:v>12000</c:v>
                      </c:pt>
                      <c:pt idx="279">
                        <c:v>12000</c:v>
                      </c:pt>
                      <c:pt idx="280">
                        <c:v>12000</c:v>
                      </c:pt>
                      <c:pt idx="281">
                        <c:v>12000</c:v>
                      </c:pt>
                      <c:pt idx="282">
                        <c:v>12000</c:v>
                      </c:pt>
                      <c:pt idx="283">
                        <c:v>12000</c:v>
                      </c:pt>
                      <c:pt idx="284">
                        <c:v>10700</c:v>
                      </c:pt>
                      <c:pt idx="285">
                        <c:v>10700</c:v>
                      </c:pt>
                      <c:pt idx="286">
                        <c:v>10700</c:v>
                      </c:pt>
                      <c:pt idx="287">
                        <c:v>10700</c:v>
                      </c:pt>
                      <c:pt idx="288">
                        <c:v>10700</c:v>
                      </c:pt>
                      <c:pt idx="289">
                        <c:v>10700</c:v>
                      </c:pt>
                      <c:pt idx="290">
                        <c:v>10700</c:v>
                      </c:pt>
                      <c:pt idx="291">
                        <c:v>10700</c:v>
                      </c:pt>
                      <c:pt idx="292">
                        <c:v>10700</c:v>
                      </c:pt>
                      <c:pt idx="293">
                        <c:v>10700</c:v>
                      </c:pt>
                      <c:pt idx="294">
                        <c:v>10700</c:v>
                      </c:pt>
                      <c:pt idx="295">
                        <c:v>10700</c:v>
                      </c:pt>
                      <c:pt idx="296">
                        <c:v>10700</c:v>
                      </c:pt>
                      <c:pt idx="297">
                        <c:v>10700</c:v>
                      </c:pt>
                      <c:pt idx="298">
                        <c:v>10700</c:v>
                      </c:pt>
                      <c:pt idx="299">
                        <c:v>10700</c:v>
                      </c:pt>
                      <c:pt idx="300">
                        <c:v>10700</c:v>
                      </c:pt>
                      <c:pt idx="301">
                        <c:v>10700</c:v>
                      </c:pt>
                      <c:pt idx="302">
                        <c:v>10700</c:v>
                      </c:pt>
                      <c:pt idx="303">
                        <c:v>11250</c:v>
                      </c:pt>
                      <c:pt idx="304">
                        <c:v>11250</c:v>
                      </c:pt>
                      <c:pt idx="305">
                        <c:v>11250</c:v>
                      </c:pt>
                      <c:pt idx="306">
                        <c:v>11250</c:v>
                      </c:pt>
                      <c:pt idx="307">
                        <c:v>11250</c:v>
                      </c:pt>
                      <c:pt idx="308">
                        <c:v>11250</c:v>
                      </c:pt>
                      <c:pt idx="309">
                        <c:v>11250</c:v>
                      </c:pt>
                      <c:pt idx="310">
                        <c:v>11250</c:v>
                      </c:pt>
                      <c:pt idx="311">
                        <c:v>11250</c:v>
                      </c:pt>
                      <c:pt idx="312">
                        <c:v>11250</c:v>
                      </c:pt>
                      <c:pt idx="313">
                        <c:v>11250</c:v>
                      </c:pt>
                      <c:pt idx="314">
                        <c:v>11250</c:v>
                      </c:pt>
                      <c:pt idx="315">
                        <c:v>11250</c:v>
                      </c:pt>
                      <c:pt idx="316">
                        <c:v>11250</c:v>
                      </c:pt>
                      <c:pt idx="317">
                        <c:v>11250</c:v>
                      </c:pt>
                      <c:pt idx="318">
                        <c:v>11250</c:v>
                      </c:pt>
                      <c:pt idx="319">
                        <c:v>11250</c:v>
                      </c:pt>
                      <c:pt idx="320">
                        <c:v>11250</c:v>
                      </c:pt>
                      <c:pt idx="321">
                        <c:v>11250</c:v>
                      </c:pt>
                      <c:pt idx="322">
                        <c:v>11250</c:v>
                      </c:pt>
                      <c:pt idx="323">
                        <c:v>11250</c:v>
                      </c:pt>
                      <c:pt idx="324">
                        <c:v>11250</c:v>
                      </c:pt>
                      <c:pt idx="325">
                        <c:v>11250</c:v>
                      </c:pt>
                      <c:pt idx="326">
                        <c:v>11250</c:v>
                      </c:pt>
                      <c:pt idx="327">
                        <c:v>11300</c:v>
                      </c:pt>
                      <c:pt idx="328">
                        <c:v>11300</c:v>
                      </c:pt>
                      <c:pt idx="329">
                        <c:v>11300</c:v>
                      </c:pt>
                      <c:pt idx="330">
                        <c:v>11300</c:v>
                      </c:pt>
                      <c:pt idx="331">
                        <c:v>11300</c:v>
                      </c:pt>
                      <c:pt idx="332">
                        <c:v>11300</c:v>
                      </c:pt>
                      <c:pt idx="333">
                        <c:v>11300</c:v>
                      </c:pt>
                      <c:pt idx="334">
                        <c:v>11300</c:v>
                      </c:pt>
                      <c:pt idx="335">
                        <c:v>11300</c:v>
                      </c:pt>
                      <c:pt idx="336">
                        <c:v>11300</c:v>
                      </c:pt>
                      <c:pt idx="337">
                        <c:v>11300</c:v>
                      </c:pt>
                      <c:pt idx="338">
                        <c:v>11300</c:v>
                      </c:pt>
                      <c:pt idx="339">
                        <c:v>11300</c:v>
                      </c:pt>
                      <c:pt idx="340">
                        <c:v>11300</c:v>
                      </c:pt>
                      <c:pt idx="341">
                        <c:v>11300</c:v>
                      </c:pt>
                      <c:pt idx="342">
                        <c:v>11300</c:v>
                      </c:pt>
                      <c:pt idx="343">
                        <c:v>11300</c:v>
                      </c:pt>
                      <c:pt idx="344">
                        <c:v>11300</c:v>
                      </c:pt>
                      <c:pt idx="345">
                        <c:v>11300</c:v>
                      </c:pt>
                      <c:pt idx="346">
                        <c:v>11300</c:v>
                      </c:pt>
                      <c:pt idx="347">
                        <c:v>11100</c:v>
                      </c:pt>
                      <c:pt idx="348">
                        <c:v>11100</c:v>
                      </c:pt>
                      <c:pt idx="349">
                        <c:v>11100</c:v>
                      </c:pt>
                      <c:pt idx="350">
                        <c:v>11100</c:v>
                      </c:pt>
                      <c:pt idx="351">
                        <c:v>11100</c:v>
                      </c:pt>
                      <c:pt idx="352">
                        <c:v>11100</c:v>
                      </c:pt>
                      <c:pt idx="353">
                        <c:v>11100</c:v>
                      </c:pt>
                      <c:pt idx="354">
                        <c:v>11100</c:v>
                      </c:pt>
                      <c:pt idx="355">
                        <c:v>11100</c:v>
                      </c:pt>
                      <c:pt idx="356">
                        <c:v>11100</c:v>
                      </c:pt>
                      <c:pt idx="357">
                        <c:v>11100</c:v>
                      </c:pt>
                      <c:pt idx="358">
                        <c:v>11100</c:v>
                      </c:pt>
                      <c:pt idx="359">
                        <c:v>11100</c:v>
                      </c:pt>
                      <c:pt idx="360">
                        <c:v>11100</c:v>
                      </c:pt>
                      <c:pt idx="361">
                        <c:v>11100</c:v>
                      </c:pt>
                      <c:pt idx="362">
                        <c:v>11100</c:v>
                      </c:pt>
                      <c:pt idx="363">
                        <c:v>11100</c:v>
                      </c:pt>
                      <c:pt idx="364">
                        <c:v>11100</c:v>
                      </c:pt>
                      <c:pt idx="365">
                        <c:v>11100</c:v>
                      </c:pt>
                      <c:pt idx="366">
                        <c:v>11100</c:v>
                      </c:pt>
                      <c:pt idx="367">
                        <c:v>11800</c:v>
                      </c:pt>
                      <c:pt idx="368">
                        <c:v>11800</c:v>
                      </c:pt>
                      <c:pt idx="369">
                        <c:v>11800</c:v>
                      </c:pt>
                      <c:pt idx="370">
                        <c:v>11800</c:v>
                      </c:pt>
                      <c:pt idx="371">
                        <c:v>11800</c:v>
                      </c:pt>
                      <c:pt idx="372">
                        <c:v>11800</c:v>
                      </c:pt>
                      <c:pt idx="373">
                        <c:v>11800</c:v>
                      </c:pt>
                      <c:pt idx="374">
                        <c:v>11800</c:v>
                      </c:pt>
                      <c:pt idx="375">
                        <c:v>11800</c:v>
                      </c:pt>
                      <c:pt idx="376">
                        <c:v>11800</c:v>
                      </c:pt>
                      <c:pt idx="377">
                        <c:v>11800</c:v>
                      </c:pt>
                      <c:pt idx="378">
                        <c:v>11800</c:v>
                      </c:pt>
                      <c:pt idx="379">
                        <c:v>11800</c:v>
                      </c:pt>
                      <c:pt idx="380">
                        <c:v>11800</c:v>
                      </c:pt>
                      <c:pt idx="381">
                        <c:v>11800</c:v>
                      </c:pt>
                      <c:pt idx="382">
                        <c:v>11800</c:v>
                      </c:pt>
                      <c:pt idx="383">
                        <c:v>11800</c:v>
                      </c:pt>
                      <c:pt idx="384">
                        <c:v>11800</c:v>
                      </c:pt>
                      <c:pt idx="385">
                        <c:v>11800</c:v>
                      </c:pt>
                      <c:pt idx="386">
                        <c:v>11800</c:v>
                      </c:pt>
                      <c:pt idx="387">
                        <c:v>11800</c:v>
                      </c:pt>
                      <c:pt idx="388">
                        <c:v>11800</c:v>
                      </c:pt>
                      <c:pt idx="389">
                        <c:v>11800</c:v>
                      </c:pt>
                      <c:pt idx="390">
                        <c:v>12300</c:v>
                      </c:pt>
                      <c:pt idx="391">
                        <c:v>12300</c:v>
                      </c:pt>
                      <c:pt idx="392">
                        <c:v>12300</c:v>
                      </c:pt>
                      <c:pt idx="393">
                        <c:v>12300</c:v>
                      </c:pt>
                      <c:pt idx="394">
                        <c:v>12300</c:v>
                      </c:pt>
                      <c:pt idx="395">
                        <c:v>12300</c:v>
                      </c:pt>
                      <c:pt idx="396">
                        <c:v>12300</c:v>
                      </c:pt>
                      <c:pt idx="397">
                        <c:v>12300</c:v>
                      </c:pt>
                      <c:pt idx="398">
                        <c:v>12300</c:v>
                      </c:pt>
                      <c:pt idx="399">
                        <c:v>12300</c:v>
                      </c:pt>
                      <c:pt idx="400">
                        <c:v>12300</c:v>
                      </c:pt>
                      <c:pt idx="401">
                        <c:v>12300</c:v>
                      </c:pt>
                      <c:pt idx="402">
                        <c:v>12300</c:v>
                      </c:pt>
                      <c:pt idx="403">
                        <c:v>12300</c:v>
                      </c:pt>
                      <c:pt idx="404">
                        <c:v>12300</c:v>
                      </c:pt>
                      <c:pt idx="405">
                        <c:v>12300</c:v>
                      </c:pt>
                      <c:pt idx="406">
                        <c:v>12300</c:v>
                      </c:pt>
                      <c:pt idx="407">
                        <c:v>12300</c:v>
                      </c:pt>
                      <c:pt idx="408">
                        <c:v>11950</c:v>
                      </c:pt>
                      <c:pt idx="409">
                        <c:v>11950</c:v>
                      </c:pt>
                      <c:pt idx="410">
                        <c:v>11950</c:v>
                      </c:pt>
                      <c:pt idx="411">
                        <c:v>11950</c:v>
                      </c:pt>
                      <c:pt idx="412">
                        <c:v>11950</c:v>
                      </c:pt>
                      <c:pt idx="413">
                        <c:v>11950</c:v>
                      </c:pt>
                      <c:pt idx="414">
                        <c:v>11950</c:v>
                      </c:pt>
                      <c:pt idx="415">
                        <c:v>11950</c:v>
                      </c:pt>
                      <c:pt idx="416">
                        <c:v>11950</c:v>
                      </c:pt>
                      <c:pt idx="417">
                        <c:v>11950</c:v>
                      </c:pt>
                      <c:pt idx="418">
                        <c:v>11950</c:v>
                      </c:pt>
                      <c:pt idx="419">
                        <c:v>11950</c:v>
                      </c:pt>
                      <c:pt idx="420">
                        <c:v>11950</c:v>
                      </c:pt>
                      <c:pt idx="421">
                        <c:v>11950</c:v>
                      </c:pt>
                      <c:pt idx="422">
                        <c:v>11950</c:v>
                      </c:pt>
                      <c:pt idx="423">
                        <c:v>11950</c:v>
                      </c:pt>
                      <c:pt idx="424">
                        <c:v>11950</c:v>
                      </c:pt>
                      <c:pt idx="425">
                        <c:v>11950</c:v>
                      </c:pt>
                      <c:pt idx="426">
                        <c:v>11100</c:v>
                      </c:pt>
                      <c:pt idx="427">
                        <c:v>11100</c:v>
                      </c:pt>
                      <c:pt idx="428">
                        <c:v>11100</c:v>
                      </c:pt>
                      <c:pt idx="429">
                        <c:v>11100</c:v>
                      </c:pt>
                      <c:pt idx="430">
                        <c:v>11100</c:v>
                      </c:pt>
                      <c:pt idx="431">
                        <c:v>11100</c:v>
                      </c:pt>
                      <c:pt idx="432">
                        <c:v>11100</c:v>
                      </c:pt>
                      <c:pt idx="433">
                        <c:v>11100</c:v>
                      </c:pt>
                      <c:pt idx="434">
                        <c:v>11100</c:v>
                      </c:pt>
                      <c:pt idx="435">
                        <c:v>11100</c:v>
                      </c:pt>
                      <c:pt idx="436">
                        <c:v>11100</c:v>
                      </c:pt>
                      <c:pt idx="437">
                        <c:v>11100</c:v>
                      </c:pt>
                      <c:pt idx="438">
                        <c:v>11100</c:v>
                      </c:pt>
                      <c:pt idx="439">
                        <c:v>11100</c:v>
                      </c:pt>
                      <c:pt idx="440">
                        <c:v>11100</c:v>
                      </c:pt>
                      <c:pt idx="441">
                        <c:v>11100</c:v>
                      </c:pt>
                      <c:pt idx="442">
                        <c:v>11100</c:v>
                      </c:pt>
                      <c:pt idx="443">
                        <c:v>11100</c:v>
                      </c:pt>
                      <c:pt idx="444">
                        <c:v>11100</c:v>
                      </c:pt>
                      <c:pt idx="445">
                        <c:v>11100</c:v>
                      </c:pt>
                      <c:pt idx="446">
                        <c:v>11100</c:v>
                      </c:pt>
                      <c:pt idx="447">
                        <c:v>11100</c:v>
                      </c:pt>
                      <c:pt idx="448">
                        <c:v>11100</c:v>
                      </c:pt>
                      <c:pt idx="449">
                        <c:v>11750</c:v>
                      </c:pt>
                      <c:pt idx="450">
                        <c:v>11750</c:v>
                      </c:pt>
                      <c:pt idx="451">
                        <c:v>11750</c:v>
                      </c:pt>
                      <c:pt idx="452">
                        <c:v>11750</c:v>
                      </c:pt>
                      <c:pt idx="453">
                        <c:v>11750</c:v>
                      </c:pt>
                      <c:pt idx="454">
                        <c:v>11750</c:v>
                      </c:pt>
                      <c:pt idx="455">
                        <c:v>11750</c:v>
                      </c:pt>
                      <c:pt idx="456">
                        <c:v>11750</c:v>
                      </c:pt>
                      <c:pt idx="457">
                        <c:v>11750</c:v>
                      </c:pt>
                      <c:pt idx="458">
                        <c:v>11750</c:v>
                      </c:pt>
                      <c:pt idx="459">
                        <c:v>11750</c:v>
                      </c:pt>
                      <c:pt idx="460">
                        <c:v>11750</c:v>
                      </c:pt>
                      <c:pt idx="461">
                        <c:v>11750</c:v>
                      </c:pt>
                      <c:pt idx="462">
                        <c:v>11750</c:v>
                      </c:pt>
                      <c:pt idx="463">
                        <c:v>11750</c:v>
                      </c:pt>
                      <c:pt idx="464">
                        <c:v>11750</c:v>
                      </c:pt>
                      <c:pt idx="465">
                        <c:v>11750</c:v>
                      </c:pt>
                      <c:pt idx="466">
                        <c:v>11750</c:v>
                      </c:pt>
                      <c:pt idx="467">
                        <c:v>11750</c:v>
                      </c:pt>
                      <c:pt idx="468">
                        <c:v>11600</c:v>
                      </c:pt>
                      <c:pt idx="469">
                        <c:v>11600</c:v>
                      </c:pt>
                      <c:pt idx="470">
                        <c:v>11600</c:v>
                      </c:pt>
                      <c:pt idx="471">
                        <c:v>11600</c:v>
                      </c:pt>
                      <c:pt idx="472">
                        <c:v>11600</c:v>
                      </c:pt>
                      <c:pt idx="473">
                        <c:v>11600</c:v>
                      </c:pt>
                      <c:pt idx="474">
                        <c:v>11600</c:v>
                      </c:pt>
                      <c:pt idx="475">
                        <c:v>11600</c:v>
                      </c:pt>
                      <c:pt idx="476">
                        <c:v>11600</c:v>
                      </c:pt>
                      <c:pt idx="477">
                        <c:v>11600</c:v>
                      </c:pt>
                      <c:pt idx="478">
                        <c:v>11600</c:v>
                      </c:pt>
                      <c:pt idx="479">
                        <c:v>11600</c:v>
                      </c:pt>
                      <c:pt idx="480">
                        <c:v>11600</c:v>
                      </c:pt>
                      <c:pt idx="481">
                        <c:v>11600</c:v>
                      </c:pt>
                      <c:pt idx="482">
                        <c:v>11600</c:v>
                      </c:pt>
                      <c:pt idx="483">
                        <c:v>11600</c:v>
                      </c:pt>
                      <c:pt idx="484">
                        <c:v>11600</c:v>
                      </c:pt>
                      <c:pt idx="485">
                        <c:v>11600</c:v>
                      </c:pt>
                      <c:pt idx="486">
                        <c:v>11600</c:v>
                      </c:pt>
                      <c:pt idx="487">
                        <c:v>11600</c:v>
                      </c:pt>
                      <c:pt idx="488">
                        <c:v>11600</c:v>
                      </c:pt>
                      <c:pt idx="489">
                        <c:v>11600</c:v>
                      </c:pt>
                      <c:pt idx="490">
                        <c:v>11600</c:v>
                      </c:pt>
                      <c:pt idx="491">
                        <c:v>11600</c:v>
                      </c:pt>
                      <c:pt idx="492">
                        <c:v>11600</c:v>
                      </c:pt>
                      <c:pt idx="493">
                        <c:v>11600</c:v>
                      </c:pt>
                      <c:pt idx="494">
                        <c:v>11600</c:v>
                      </c:pt>
                      <c:pt idx="495">
                        <c:v>11600</c:v>
                      </c:pt>
                      <c:pt idx="496">
                        <c:v>11600</c:v>
                      </c:pt>
                      <c:pt idx="497">
                        <c:v>11600</c:v>
                      </c:pt>
                      <c:pt idx="498">
                        <c:v>11600</c:v>
                      </c:pt>
                      <c:pt idx="499">
                        <c:v>11600</c:v>
                      </c:pt>
                      <c:pt idx="500">
                        <c:v>11600</c:v>
                      </c:pt>
                      <c:pt idx="501">
                        <c:v>11600</c:v>
                      </c:pt>
                      <c:pt idx="502">
                        <c:v>11600</c:v>
                      </c:pt>
                      <c:pt idx="503">
                        <c:v>11600</c:v>
                      </c:pt>
                      <c:pt idx="504">
                        <c:v>11600</c:v>
                      </c:pt>
                      <c:pt idx="505">
                        <c:v>11600</c:v>
                      </c:pt>
                      <c:pt idx="506">
                        <c:v>11600</c:v>
                      </c:pt>
                      <c:pt idx="507">
                        <c:v>11600</c:v>
                      </c:pt>
                      <c:pt idx="508">
                        <c:v>11600</c:v>
                      </c:pt>
                      <c:pt idx="509">
                        <c:v>11600</c:v>
                      </c:pt>
                      <c:pt idx="510">
                        <c:v>11600</c:v>
                      </c:pt>
                      <c:pt idx="511">
                        <c:v>11600</c:v>
                      </c:pt>
                      <c:pt idx="512">
                        <c:v>11600</c:v>
                      </c:pt>
                      <c:pt idx="513">
                        <c:v>11600</c:v>
                      </c:pt>
                      <c:pt idx="514">
                        <c:v>11600</c:v>
                      </c:pt>
                      <c:pt idx="515">
                        <c:v>11600</c:v>
                      </c:pt>
                      <c:pt idx="516">
                        <c:v>11600</c:v>
                      </c:pt>
                      <c:pt idx="517">
                        <c:v>11600</c:v>
                      </c:pt>
                      <c:pt idx="518">
                        <c:v>11600</c:v>
                      </c:pt>
                      <c:pt idx="519">
                        <c:v>11600</c:v>
                      </c:pt>
                      <c:pt idx="520">
                        <c:v>11600</c:v>
                      </c:pt>
                      <c:pt idx="521">
                        <c:v>11600</c:v>
                      </c:pt>
                      <c:pt idx="522">
                        <c:v>11600</c:v>
                      </c:pt>
                      <c:pt idx="523">
                        <c:v>11600</c:v>
                      </c:pt>
                      <c:pt idx="524">
                        <c:v>11600</c:v>
                      </c:pt>
                      <c:pt idx="525">
                        <c:v>11600</c:v>
                      </c:pt>
                      <c:pt idx="526">
                        <c:v>11600</c:v>
                      </c:pt>
                      <c:pt idx="527">
                        <c:v>11600</c:v>
                      </c:pt>
                      <c:pt idx="528">
                        <c:v>11600</c:v>
                      </c:pt>
                      <c:pt idx="529">
                        <c:v>11600</c:v>
                      </c:pt>
                      <c:pt idx="530">
                        <c:v>11600</c:v>
                      </c:pt>
                      <c:pt idx="531">
                        <c:v>12450</c:v>
                      </c:pt>
                      <c:pt idx="532">
                        <c:v>12450</c:v>
                      </c:pt>
                      <c:pt idx="533">
                        <c:v>12450</c:v>
                      </c:pt>
                      <c:pt idx="534">
                        <c:v>12450</c:v>
                      </c:pt>
                      <c:pt idx="535">
                        <c:v>12450</c:v>
                      </c:pt>
                      <c:pt idx="536">
                        <c:v>12450</c:v>
                      </c:pt>
                      <c:pt idx="537">
                        <c:v>12450</c:v>
                      </c:pt>
                      <c:pt idx="538">
                        <c:v>12450</c:v>
                      </c:pt>
                      <c:pt idx="539">
                        <c:v>12450</c:v>
                      </c:pt>
                      <c:pt idx="540">
                        <c:v>12450</c:v>
                      </c:pt>
                      <c:pt idx="541">
                        <c:v>12450</c:v>
                      </c:pt>
                      <c:pt idx="542">
                        <c:v>12450</c:v>
                      </c:pt>
                      <c:pt idx="543">
                        <c:v>12450</c:v>
                      </c:pt>
                      <c:pt idx="544">
                        <c:v>12450</c:v>
                      </c:pt>
                      <c:pt idx="545">
                        <c:v>12450</c:v>
                      </c:pt>
                      <c:pt idx="546">
                        <c:v>12450</c:v>
                      </c:pt>
                      <c:pt idx="547">
                        <c:v>12450</c:v>
                      </c:pt>
                      <c:pt idx="548">
                        <c:v>12450</c:v>
                      </c:pt>
                      <c:pt idx="549">
                        <c:v>13050</c:v>
                      </c:pt>
                      <c:pt idx="550">
                        <c:v>13050</c:v>
                      </c:pt>
                      <c:pt idx="551">
                        <c:v>13050</c:v>
                      </c:pt>
                      <c:pt idx="552">
                        <c:v>13050</c:v>
                      </c:pt>
                      <c:pt idx="553">
                        <c:v>13050</c:v>
                      </c:pt>
                      <c:pt idx="554">
                        <c:v>13050</c:v>
                      </c:pt>
                      <c:pt idx="555">
                        <c:v>13050</c:v>
                      </c:pt>
                      <c:pt idx="556">
                        <c:v>13050</c:v>
                      </c:pt>
                      <c:pt idx="557">
                        <c:v>13050</c:v>
                      </c:pt>
                      <c:pt idx="558">
                        <c:v>13050</c:v>
                      </c:pt>
                      <c:pt idx="559">
                        <c:v>13050</c:v>
                      </c:pt>
                      <c:pt idx="560">
                        <c:v>13050</c:v>
                      </c:pt>
                      <c:pt idx="561">
                        <c:v>13050</c:v>
                      </c:pt>
                      <c:pt idx="562">
                        <c:v>13050</c:v>
                      </c:pt>
                      <c:pt idx="563">
                        <c:v>13050</c:v>
                      </c:pt>
                      <c:pt idx="564">
                        <c:v>13050</c:v>
                      </c:pt>
                      <c:pt idx="565">
                        <c:v>13050</c:v>
                      </c:pt>
                      <c:pt idx="566">
                        <c:v>13050</c:v>
                      </c:pt>
                      <c:pt idx="567">
                        <c:v>13050</c:v>
                      </c:pt>
                      <c:pt idx="568">
                        <c:v>13050</c:v>
                      </c:pt>
                      <c:pt idx="569">
                        <c:v>13050</c:v>
                      </c:pt>
                      <c:pt idx="570">
                        <c:v>13050</c:v>
                      </c:pt>
                      <c:pt idx="571">
                        <c:v>13050</c:v>
                      </c:pt>
                      <c:pt idx="572">
                        <c:v>12850</c:v>
                      </c:pt>
                      <c:pt idx="573">
                        <c:v>12850</c:v>
                      </c:pt>
                      <c:pt idx="574">
                        <c:v>12850</c:v>
                      </c:pt>
                      <c:pt idx="575">
                        <c:v>12850</c:v>
                      </c:pt>
                      <c:pt idx="576">
                        <c:v>12850</c:v>
                      </c:pt>
                      <c:pt idx="577">
                        <c:v>12850</c:v>
                      </c:pt>
                      <c:pt idx="578">
                        <c:v>12850</c:v>
                      </c:pt>
                      <c:pt idx="579">
                        <c:v>12850</c:v>
                      </c:pt>
                      <c:pt idx="580">
                        <c:v>12850</c:v>
                      </c:pt>
                      <c:pt idx="581">
                        <c:v>12850</c:v>
                      </c:pt>
                      <c:pt idx="582">
                        <c:v>12850</c:v>
                      </c:pt>
                      <c:pt idx="583">
                        <c:v>12850</c:v>
                      </c:pt>
                      <c:pt idx="584">
                        <c:v>12850</c:v>
                      </c:pt>
                      <c:pt idx="585">
                        <c:v>12850</c:v>
                      </c:pt>
                      <c:pt idx="586">
                        <c:v>12850</c:v>
                      </c:pt>
                      <c:pt idx="587">
                        <c:v>12850</c:v>
                      </c:pt>
                      <c:pt idx="588">
                        <c:v>12850</c:v>
                      </c:pt>
                      <c:pt idx="589">
                        <c:v>12850</c:v>
                      </c:pt>
                      <c:pt idx="590">
                        <c:v>12850</c:v>
                      </c:pt>
                      <c:pt idx="591">
                        <c:v>12750</c:v>
                      </c:pt>
                      <c:pt idx="592">
                        <c:v>12750</c:v>
                      </c:pt>
                      <c:pt idx="593">
                        <c:v>12750</c:v>
                      </c:pt>
                      <c:pt idx="594">
                        <c:v>12750</c:v>
                      </c:pt>
                      <c:pt idx="595">
                        <c:v>12750</c:v>
                      </c:pt>
                      <c:pt idx="596">
                        <c:v>12750</c:v>
                      </c:pt>
                      <c:pt idx="597">
                        <c:v>12750</c:v>
                      </c:pt>
                      <c:pt idx="598">
                        <c:v>12750</c:v>
                      </c:pt>
                      <c:pt idx="599">
                        <c:v>12750</c:v>
                      </c:pt>
                      <c:pt idx="600">
                        <c:v>12750</c:v>
                      </c:pt>
                      <c:pt idx="601">
                        <c:v>12750</c:v>
                      </c:pt>
                      <c:pt idx="602">
                        <c:v>12750</c:v>
                      </c:pt>
                      <c:pt idx="603">
                        <c:v>12750</c:v>
                      </c:pt>
                      <c:pt idx="604">
                        <c:v>12750</c:v>
                      </c:pt>
                      <c:pt idx="605">
                        <c:v>12750</c:v>
                      </c:pt>
                      <c:pt idx="606">
                        <c:v>12750</c:v>
                      </c:pt>
                      <c:pt idx="607">
                        <c:v>12750</c:v>
                      </c:pt>
                      <c:pt idx="608">
                        <c:v>12750</c:v>
                      </c:pt>
                      <c:pt idx="609">
                        <c:v>12750</c:v>
                      </c:pt>
                      <c:pt idx="610">
                        <c:v>12750</c:v>
                      </c:pt>
                      <c:pt idx="611">
                        <c:v>12000</c:v>
                      </c:pt>
                      <c:pt idx="612">
                        <c:v>12000</c:v>
                      </c:pt>
                      <c:pt idx="613">
                        <c:v>12000</c:v>
                      </c:pt>
                      <c:pt idx="614">
                        <c:v>12000</c:v>
                      </c:pt>
                      <c:pt idx="615">
                        <c:v>12000</c:v>
                      </c:pt>
                      <c:pt idx="616">
                        <c:v>12000</c:v>
                      </c:pt>
                      <c:pt idx="617">
                        <c:v>12000</c:v>
                      </c:pt>
                      <c:pt idx="618">
                        <c:v>12000</c:v>
                      </c:pt>
                      <c:pt idx="619">
                        <c:v>12000</c:v>
                      </c:pt>
                      <c:pt idx="620">
                        <c:v>12000</c:v>
                      </c:pt>
                      <c:pt idx="621">
                        <c:v>12000</c:v>
                      </c:pt>
                      <c:pt idx="622">
                        <c:v>12000</c:v>
                      </c:pt>
                      <c:pt idx="623">
                        <c:v>12000</c:v>
                      </c:pt>
                      <c:pt idx="624">
                        <c:v>12000</c:v>
                      </c:pt>
                      <c:pt idx="625">
                        <c:v>12000</c:v>
                      </c:pt>
                      <c:pt idx="626">
                        <c:v>12000</c:v>
                      </c:pt>
                      <c:pt idx="627">
                        <c:v>12000</c:v>
                      </c:pt>
                      <c:pt idx="628">
                        <c:v>12000</c:v>
                      </c:pt>
                      <c:pt idx="629">
                        <c:v>12000</c:v>
                      </c:pt>
                      <c:pt idx="630">
                        <c:v>12000</c:v>
                      </c:pt>
                      <c:pt idx="631">
                        <c:v>12000</c:v>
                      </c:pt>
                      <c:pt idx="632">
                        <c:v>12000</c:v>
                      </c:pt>
                      <c:pt idx="633">
                        <c:v>12000</c:v>
                      </c:pt>
                      <c:pt idx="634">
                        <c:v>11650</c:v>
                      </c:pt>
                      <c:pt idx="635">
                        <c:v>11650</c:v>
                      </c:pt>
                      <c:pt idx="636">
                        <c:v>11650</c:v>
                      </c:pt>
                      <c:pt idx="637">
                        <c:v>11650</c:v>
                      </c:pt>
                      <c:pt idx="638">
                        <c:v>11650</c:v>
                      </c:pt>
                      <c:pt idx="639">
                        <c:v>11650</c:v>
                      </c:pt>
                      <c:pt idx="640">
                        <c:v>11650</c:v>
                      </c:pt>
                      <c:pt idx="641">
                        <c:v>11650</c:v>
                      </c:pt>
                      <c:pt idx="642">
                        <c:v>11650</c:v>
                      </c:pt>
                      <c:pt idx="643">
                        <c:v>11650</c:v>
                      </c:pt>
                      <c:pt idx="644">
                        <c:v>11650</c:v>
                      </c:pt>
                      <c:pt idx="645">
                        <c:v>11650</c:v>
                      </c:pt>
                      <c:pt idx="646">
                        <c:v>11650</c:v>
                      </c:pt>
                      <c:pt idx="647">
                        <c:v>11650</c:v>
                      </c:pt>
                      <c:pt idx="648">
                        <c:v>11650</c:v>
                      </c:pt>
                      <c:pt idx="649">
                        <c:v>11650</c:v>
                      </c:pt>
                      <c:pt idx="650">
                        <c:v>11650</c:v>
                      </c:pt>
                      <c:pt idx="651">
                        <c:v>11650</c:v>
                      </c:pt>
                      <c:pt idx="652">
                        <c:v>12500</c:v>
                      </c:pt>
                      <c:pt idx="653">
                        <c:v>12500</c:v>
                      </c:pt>
                      <c:pt idx="654">
                        <c:v>12500</c:v>
                      </c:pt>
                      <c:pt idx="655">
                        <c:v>12500</c:v>
                      </c:pt>
                      <c:pt idx="656">
                        <c:v>12500</c:v>
                      </c:pt>
                      <c:pt idx="657">
                        <c:v>12500</c:v>
                      </c:pt>
                      <c:pt idx="658">
                        <c:v>12500</c:v>
                      </c:pt>
                      <c:pt idx="659">
                        <c:v>12500</c:v>
                      </c:pt>
                      <c:pt idx="660">
                        <c:v>12500</c:v>
                      </c:pt>
                      <c:pt idx="661">
                        <c:v>12500</c:v>
                      </c:pt>
                      <c:pt idx="662">
                        <c:v>12500</c:v>
                      </c:pt>
                      <c:pt idx="663">
                        <c:v>12500</c:v>
                      </c:pt>
                      <c:pt idx="664">
                        <c:v>12500</c:v>
                      </c:pt>
                      <c:pt idx="665">
                        <c:v>12500</c:v>
                      </c:pt>
                      <c:pt idx="666">
                        <c:v>12500</c:v>
                      </c:pt>
                      <c:pt idx="667">
                        <c:v>12500</c:v>
                      </c:pt>
                      <c:pt idx="668">
                        <c:v>12500</c:v>
                      </c:pt>
                      <c:pt idx="669">
                        <c:v>12500</c:v>
                      </c:pt>
                      <c:pt idx="670">
                        <c:v>12500</c:v>
                      </c:pt>
                      <c:pt idx="671">
                        <c:v>12500</c:v>
                      </c:pt>
                      <c:pt idx="672">
                        <c:v>12500</c:v>
                      </c:pt>
                      <c:pt idx="673">
                        <c:v>12500</c:v>
                      </c:pt>
                      <c:pt idx="674">
                        <c:v>12700</c:v>
                      </c:pt>
                      <c:pt idx="675">
                        <c:v>12700</c:v>
                      </c:pt>
                      <c:pt idx="676">
                        <c:v>12700</c:v>
                      </c:pt>
                      <c:pt idx="677">
                        <c:v>12700</c:v>
                      </c:pt>
                      <c:pt idx="678">
                        <c:v>12700</c:v>
                      </c:pt>
                      <c:pt idx="679">
                        <c:v>12700</c:v>
                      </c:pt>
                      <c:pt idx="680">
                        <c:v>12700</c:v>
                      </c:pt>
                      <c:pt idx="681">
                        <c:v>12700</c:v>
                      </c:pt>
                      <c:pt idx="682">
                        <c:v>12700</c:v>
                      </c:pt>
                      <c:pt idx="683">
                        <c:v>12700</c:v>
                      </c:pt>
                      <c:pt idx="684">
                        <c:v>12700</c:v>
                      </c:pt>
                      <c:pt idx="685">
                        <c:v>12700</c:v>
                      </c:pt>
                      <c:pt idx="686">
                        <c:v>12700</c:v>
                      </c:pt>
                      <c:pt idx="687">
                        <c:v>12700</c:v>
                      </c:pt>
                      <c:pt idx="688">
                        <c:v>12700</c:v>
                      </c:pt>
                      <c:pt idx="689">
                        <c:v>12700</c:v>
                      </c:pt>
                      <c:pt idx="690">
                        <c:v>12700</c:v>
                      </c:pt>
                      <c:pt idx="691">
                        <c:v>12700</c:v>
                      </c:pt>
                      <c:pt idx="692">
                        <c:v>12700</c:v>
                      </c:pt>
                      <c:pt idx="693">
                        <c:v>12950</c:v>
                      </c:pt>
                      <c:pt idx="694">
                        <c:v>12950</c:v>
                      </c:pt>
                      <c:pt idx="695">
                        <c:v>12950</c:v>
                      </c:pt>
                      <c:pt idx="696">
                        <c:v>12950</c:v>
                      </c:pt>
                      <c:pt idx="697">
                        <c:v>12950</c:v>
                      </c:pt>
                      <c:pt idx="698">
                        <c:v>12950</c:v>
                      </c:pt>
                      <c:pt idx="699">
                        <c:v>12950</c:v>
                      </c:pt>
                      <c:pt idx="700">
                        <c:v>12950</c:v>
                      </c:pt>
                      <c:pt idx="701">
                        <c:v>12950</c:v>
                      </c:pt>
                      <c:pt idx="702">
                        <c:v>12950</c:v>
                      </c:pt>
                      <c:pt idx="703">
                        <c:v>12950</c:v>
                      </c:pt>
                      <c:pt idx="704">
                        <c:v>12950</c:v>
                      </c:pt>
                      <c:pt idx="705">
                        <c:v>12950</c:v>
                      </c:pt>
                      <c:pt idx="706">
                        <c:v>12950</c:v>
                      </c:pt>
                      <c:pt idx="707">
                        <c:v>12950</c:v>
                      </c:pt>
                      <c:pt idx="708">
                        <c:v>12950</c:v>
                      </c:pt>
                      <c:pt idx="709">
                        <c:v>12950</c:v>
                      </c:pt>
                      <c:pt idx="710">
                        <c:v>12950</c:v>
                      </c:pt>
                      <c:pt idx="711">
                        <c:v>12950</c:v>
                      </c:pt>
                      <c:pt idx="712">
                        <c:v>12800</c:v>
                      </c:pt>
                      <c:pt idx="713">
                        <c:v>12800</c:v>
                      </c:pt>
                      <c:pt idx="714">
                        <c:v>12800</c:v>
                      </c:pt>
                      <c:pt idx="715">
                        <c:v>12800</c:v>
                      </c:pt>
                      <c:pt idx="716">
                        <c:v>12800</c:v>
                      </c:pt>
                      <c:pt idx="717">
                        <c:v>12800</c:v>
                      </c:pt>
                      <c:pt idx="718">
                        <c:v>12800</c:v>
                      </c:pt>
                      <c:pt idx="719">
                        <c:v>12800</c:v>
                      </c:pt>
                      <c:pt idx="720">
                        <c:v>12800</c:v>
                      </c:pt>
                      <c:pt idx="721">
                        <c:v>12800</c:v>
                      </c:pt>
                      <c:pt idx="722">
                        <c:v>12800</c:v>
                      </c:pt>
                      <c:pt idx="723">
                        <c:v>12800</c:v>
                      </c:pt>
                      <c:pt idx="724">
                        <c:v>12800</c:v>
                      </c:pt>
                      <c:pt idx="725">
                        <c:v>12800</c:v>
                      </c:pt>
                      <c:pt idx="726">
                        <c:v>12800</c:v>
                      </c:pt>
                      <c:pt idx="727">
                        <c:v>12800</c:v>
                      </c:pt>
                      <c:pt idx="728">
                        <c:v>12800</c:v>
                      </c:pt>
                      <c:pt idx="729">
                        <c:v>12800</c:v>
                      </c:pt>
                      <c:pt idx="730">
                        <c:v>12800</c:v>
                      </c:pt>
                      <c:pt idx="731">
                        <c:v>12800</c:v>
                      </c:pt>
                      <c:pt idx="732">
                        <c:v>12800</c:v>
                      </c:pt>
                      <c:pt idx="733">
                        <c:v>12800</c:v>
                      </c:pt>
                      <c:pt idx="734">
                        <c:v>12800</c:v>
                      </c:pt>
                      <c:pt idx="735">
                        <c:v>12800</c:v>
                      </c:pt>
                      <c:pt idx="736">
                        <c:v>12800</c:v>
                      </c:pt>
                      <c:pt idx="737">
                        <c:v>13100</c:v>
                      </c:pt>
                      <c:pt idx="738">
                        <c:v>13100</c:v>
                      </c:pt>
                      <c:pt idx="739">
                        <c:v>13100</c:v>
                      </c:pt>
                      <c:pt idx="740">
                        <c:v>13100</c:v>
                      </c:pt>
                      <c:pt idx="741">
                        <c:v>13100</c:v>
                      </c:pt>
                      <c:pt idx="742">
                        <c:v>13100</c:v>
                      </c:pt>
                      <c:pt idx="743">
                        <c:v>13100</c:v>
                      </c:pt>
                      <c:pt idx="744">
                        <c:v>13100</c:v>
                      </c:pt>
                      <c:pt idx="745">
                        <c:v>13100</c:v>
                      </c:pt>
                      <c:pt idx="746">
                        <c:v>13100</c:v>
                      </c:pt>
                      <c:pt idx="747">
                        <c:v>13100</c:v>
                      </c:pt>
                      <c:pt idx="748">
                        <c:v>13100</c:v>
                      </c:pt>
                      <c:pt idx="749">
                        <c:v>13100</c:v>
                      </c:pt>
                      <c:pt idx="750">
                        <c:v>13100</c:v>
                      </c:pt>
                      <c:pt idx="751">
                        <c:v>13100</c:v>
                      </c:pt>
                      <c:pt idx="752">
                        <c:v>13100</c:v>
                      </c:pt>
                      <c:pt idx="753">
                        <c:v>13100</c:v>
                      </c:pt>
                      <c:pt idx="754">
                        <c:v>13100</c:v>
                      </c:pt>
                      <c:pt idx="755">
                        <c:v>13100</c:v>
                      </c:pt>
                      <c:pt idx="756">
                        <c:v>13100</c:v>
                      </c:pt>
                      <c:pt idx="757">
                        <c:v>12800</c:v>
                      </c:pt>
                      <c:pt idx="758">
                        <c:v>12800</c:v>
                      </c:pt>
                      <c:pt idx="759">
                        <c:v>12800</c:v>
                      </c:pt>
                      <c:pt idx="760">
                        <c:v>12800</c:v>
                      </c:pt>
                      <c:pt idx="761">
                        <c:v>12800</c:v>
                      </c:pt>
                      <c:pt idx="762">
                        <c:v>12800</c:v>
                      </c:pt>
                      <c:pt idx="763">
                        <c:v>12800</c:v>
                      </c:pt>
                      <c:pt idx="764">
                        <c:v>12800</c:v>
                      </c:pt>
                      <c:pt idx="765">
                        <c:v>12800</c:v>
                      </c:pt>
                      <c:pt idx="766">
                        <c:v>12800</c:v>
                      </c:pt>
                      <c:pt idx="767">
                        <c:v>12800</c:v>
                      </c:pt>
                      <c:pt idx="768">
                        <c:v>12800</c:v>
                      </c:pt>
                      <c:pt idx="769">
                        <c:v>12800</c:v>
                      </c:pt>
                      <c:pt idx="770">
                        <c:v>12800</c:v>
                      </c:pt>
                      <c:pt idx="771">
                        <c:v>12800</c:v>
                      </c:pt>
                      <c:pt idx="772">
                        <c:v>12800</c:v>
                      </c:pt>
                      <c:pt idx="773">
                        <c:v>12800</c:v>
                      </c:pt>
                      <c:pt idx="774">
                        <c:v>12800</c:v>
                      </c:pt>
                      <c:pt idx="775">
                        <c:v>12800</c:v>
                      </c:pt>
                      <c:pt idx="776">
                        <c:v>12000</c:v>
                      </c:pt>
                      <c:pt idx="777">
                        <c:v>12000</c:v>
                      </c:pt>
                      <c:pt idx="778">
                        <c:v>12000</c:v>
                      </c:pt>
                      <c:pt idx="779">
                        <c:v>12000</c:v>
                      </c:pt>
                      <c:pt idx="780">
                        <c:v>12000</c:v>
                      </c:pt>
                      <c:pt idx="781">
                        <c:v>12000</c:v>
                      </c:pt>
                      <c:pt idx="782">
                        <c:v>12000</c:v>
                      </c:pt>
                      <c:pt idx="783">
                        <c:v>12000</c:v>
                      </c:pt>
                      <c:pt idx="784">
                        <c:v>12000</c:v>
                      </c:pt>
                      <c:pt idx="785">
                        <c:v>12000</c:v>
                      </c:pt>
                      <c:pt idx="786">
                        <c:v>12000</c:v>
                      </c:pt>
                      <c:pt idx="787">
                        <c:v>12000</c:v>
                      </c:pt>
                      <c:pt idx="788">
                        <c:v>12000</c:v>
                      </c:pt>
                      <c:pt idx="789">
                        <c:v>12000</c:v>
                      </c:pt>
                      <c:pt idx="790">
                        <c:v>12000</c:v>
                      </c:pt>
                      <c:pt idx="791">
                        <c:v>12000</c:v>
                      </c:pt>
                      <c:pt idx="792">
                        <c:v>12000</c:v>
                      </c:pt>
                      <c:pt idx="793">
                        <c:v>12000</c:v>
                      </c:pt>
                      <c:pt idx="794">
                        <c:v>12000</c:v>
                      </c:pt>
                      <c:pt idx="795">
                        <c:v>12000</c:v>
                      </c:pt>
                      <c:pt idx="796">
                        <c:v>12000</c:v>
                      </c:pt>
                      <c:pt idx="797">
                        <c:v>11100</c:v>
                      </c:pt>
                      <c:pt idx="798">
                        <c:v>11100</c:v>
                      </c:pt>
                      <c:pt idx="799">
                        <c:v>11100</c:v>
                      </c:pt>
                      <c:pt idx="800">
                        <c:v>11100</c:v>
                      </c:pt>
                      <c:pt idx="801">
                        <c:v>11100</c:v>
                      </c:pt>
                      <c:pt idx="802">
                        <c:v>11100</c:v>
                      </c:pt>
                      <c:pt idx="803">
                        <c:v>11100</c:v>
                      </c:pt>
                      <c:pt idx="804">
                        <c:v>11100</c:v>
                      </c:pt>
                      <c:pt idx="805">
                        <c:v>11100</c:v>
                      </c:pt>
                      <c:pt idx="806">
                        <c:v>11100</c:v>
                      </c:pt>
                      <c:pt idx="807">
                        <c:v>11100</c:v>
                      </c:pt>
                      <c:pt idx="808">
                        <c:v>11100</c:v>
                      </c:pt>
                      <c:pt idx="809">
                        <c:v>11100</c:v>
                      </c:pt>
                      <c:pt idx="810">
                        <c:v>11100</c:v>
                      </c:pt>
                      <c:pt idx="811">
                        <c:v>11100</c:v>
                      </c:pt>
                      <c:pt idx="812">
                        <c:v>11100</c:v>
                      </c:pt>
                      <c:pt idx="813">
                        <c:v>11100</c:v>
                      </c:pt>
                      <c:pt idx="814">
                        <c:v>11100</c:v>
                      </c:pt>
                      <c:pt idx="815">
                        <c:v>10500</c:v>
                      </c:pt>
                      <c:pt idx="816">
                        <c:v>10500</c:v>
                      </c:pt>
                      <c:pt idx="817">
                        <c:v>10500</c:v>
                      </c:pt>
                      <c:pt idx="818">
                        <c:v>10500</c:v>
                      </c:pt>
                      <c:pt idx="819">
                        <c:v>10500</c:v>
                      </c:pt>
                      <c:pt idx="820">
                        <c:v>10500</c:v>
                      </c:pt>
                      <c:pt idx="821">
                        <c:v>10500</c:v>
                      </c:pt>
                      <c:pt idx="822">
                        <c:v>10500</c:v>
                      </c:pt>
                      <c:pt idx="823">
                        <c:v>10500</c:v>
                      </c:pt>
                      <c:pt idx="824">
                        <c:v>10500</c:v>
                      </c:pt>
                      <c:pt idx="825">
                        <c:v>10500</c:v>
                      </c:pt>
                      <c:pt idx="826">
                        <c:v>10500</c:v>
                      </c:pt>
                      <c:pt idx="827">
                        <c:v>10500</c:v>
                      </c:pt>
                      <c:pt idx="828">
                        <c:v>10500</c:v>
                      </c:pt>
                      <c:pt idx="829">
                        <c:v>10500</c:v>
                      </c:pt>
                      <c:pt idx="830">
                        <c:v>10500</c:v>
                      </c:pt>
                      <c:pt idx="831">
                        <c:v>10500</c:v>
                      </c:pt>
                      <c:pt idx="832">
                        <c:v>10500</c:v>
                      </c:pt>
                      <c:pt idx="833">
                        <c:v>10500</c:v>
                      </c:pt>
                      <c:pt idx="834">
                        <c:v>10500</c:v>
                      </c:pt>
                      <c:pt idx="835">
                        <c:v>11700</c:v>
                      </c:pt>
                      <c:pt idx="836">
                        <c:v>11700</c:v>
                      </c:pt>
                      <c:pt idx="837">
                        <c:v>11700</c:v>
                      </c:pt>
                      <c:pt idx="838">
                        <c:v>11700</c:v>
                      </c:pt>
                      <c:pt idx="839">
                        <c:v>11700</c:v>
                      </c:pt>
                      <c:pt idx="840">
                        <c:v>11700</c:v>
                      </c:pt>
                      <c:pt idx="841">
                        <c:v>11700</c:v>
                      </c:pt>
                      <c:pt idx="842">
                        <c:v>11700</c:v>
                      </c:pt>
                      <c:pt idx="843">
                        <c:v>11700</c:v>
                      </c:pt>
                      <c:pt idx="844">
                        <c:v>11700</c:v>
                      </c:pt>
                      <c:pt idx="845">
                        <c:v>11700</c:v>
                      </c:pt>
                      <c:pt idx="846">
                        <c:v>11700</c:v>
                      </c:pt>
                      <c:pt idx="847">
                        <c:v>11700</c:v>
                      </c:pt>
                      <c:pt idx="848">
                        <c:v>11700</c:v>
                      </c:pt>
                      <c:pt idx="849">
                        <c:v>11700</c:v>
                      </c:pt>
                      <c:pt idx="850">
                        <c:v>11700</c:v>
                      </c:pt>
                      <c:pt idx="851">
                        <c:v>11700</c:v>
                      </c:pt>
                      <c:pt idx="852">
                        <c:v>11700</c:v>
                      </c:pt>
                      <c:pt idx="853">
                        <c:v>11700</c:v>
                      </c:pt>
                      <c:pt idx="854">
                        <c:v>11700</c:v>
                      </c:pt>
                      <c:pt idx="855">
                        <c:v>11700</c:v>
                      </c:pt>
                      <c:pt idx="856">
                        <c:v>11700</c:v>
                      </c:pt>
                      <c:pt idx="857">
                        <c:v>11700</c:v>
                      </c:pt>
                      <c:pt idx="858">
                        <c:v>11700</c:v>
                      </c:pt>
                      <c:pt idx="859">
                        <c:v>11700</c:v>
                      </c:pt>
                      <c:pt idx="860">
                        <c:v>12250</c:v>
                      </c:pt>
                      <c:pt idx="861">
                        <c:v>12250</c:v>
                      </c:pt>
                      <c:pt idx="862">
                        <c:v>12250</c:v>
                      </c:pt>
                      <c:pt idx="863">
                        <c:v>12250</c:v>
                      </c:pt>
                      <c:pt idx="864">
                        <c:v>12250</c:v>
                      </c:pt>
                      <c:pt idx="865">
                        <c:v>12250</c:v>
                      </c:pt>
                      <c:pt idx="866">
                        <c:v>12250</c:v>
                      </c:pt>
                      <c:pt idx="867">
                        <c:v>12250</c:v>
                      </c:pt>
                      <c:pt idx="868">
                        <c:v>12250</c:v>
                      </c:pt>
                      <c:pt idx="869">
                        <c:v>12250</c:v>
                      </c:pt>
                      <c:pt idx="870">
                        <c:v>12250</c:v>
                      </c:pt>
                      <c:pt idx="871">
                        <c:v>12250</c:v>
                      </c:pt>
                      <c:pt idx="872">
                        <c:v>12250</c:v>
                      </c:pt>
                      <c:pt idx="873">
                        <c:v>12250</c:v>
                      </c:pt>
                      <c:pt idx="874">
                        <c:v>12250</c:v>
                      </c:pt>
                      <c:pt idx="875">
                        <c:v>12250</c:v>
                      </c:pt>
                      <c:pt idx="876">
                        <c:v>12250</c:v>
                      </c:pt>
                      <c:pt idx="877">
                        <c:v>12250</c:v>
                      </c:pt>
                      <c:pt idx="878">
                        <c:v>12250</c:v>
                      </c:pt>
                      <c:pt idx="879">
                        <c:v>12250</c:v>
                      </c:pt>
                      <c:pt idx="880">
                        <c:v>12400</c:v>
                      </c:pt>
                      <c:pt idx="881">
                        <c:v>12400</c:v>
                      </c:pt>
                      <c:pt idx="882">
                        <c:v>12400</c:v>
                      </c:pt>
                      <c:pt idx="883">
                        <c:v>12400</c:v>
                      </c:pt>
                      <c:pt idx="884">
                        <c:v>12400</c:v>
                      </c:pt>
                      <c:pt idx="885">
                        <c:v>12400</c:v>
                      </c:pt>
                      <c:pt idx="886">
                        <c:v>12400</c:v>
                      </c:pt>
                      <c:pt idx="887">
                        <c:v>12400</c:v>
                      </c:pt>
                      <c:pt idx="888">
                        <c:v>12400</c:v>
                      </c:pt>
                      <c:pt idx="889">
                        <c:v>12400</c:v>
                      </c:pt>
                      <c:pt idx="890">
                        <c:v>12400</c:v>
                      </c:pt>
                      <c:pt idx="891">
                        <c:v>12400</c:v>
                      </c:pt>
                      <c:pt idx="892">
                        <c:v>12400</c:v>
                      </c:pt>
                      <c:pt idx="893">
                        <c:v>12400</c:v>
                      </c:pt>
                      <c:pt idx="894">
                        <c:v>12400</c:v>
                      </c:pt>
                      <c:pt idx="895">
                        <c:v>12400</c:v>
                      </c:pt>
                      <c:pt idx="896">
                        <c:v>12400</c:v>
                      </c:pt>
                      <c:pt idx="897">
                        <c:v>12400</c:v>
                      </c:pt>
                      <c:pt idx="898">
                        <c:v>12400</c:v>
                      </c:pt>
                      <c:pt idx="899">
                        <c:v>12400</c:v>
                      </c:pt>
                      <c:pt idx="900">
                        <c:v>11950</c:v>
                      </c:pt>
                      <c:pt idx="901">
                        <c:v>11950</c:v>
                      </c:pt>
                      <c:pt idx="902">
                        <c:v>11950</c:v>
                      </c:pt>
                      <c:pt idx="903">
                        <c:v>11950</c:v>
                      </c:pt>
                      <c:pt idx="904">
                        <c:v>11950</c:v>
                      </c:pt>
                      <c:pt idx="905">
                        <c:v>11950</c:v>
                      </c:pt>
                      <c:pt idx="906">
                        <c:v>11950</c:v>
                      </c:pt>
                      <c:pt idx="907">
                        <c:v>11950</c:v>
                      </c:pt>
                      <c:pt idx="908">
                        <c:v>11950</c:v>
                      </c:pt>
                      <c:pt idx="909">
                        <c:v>11950</c:v>
                      </c:pt>
                      <c:pt idx="910">
                        <c:v>11950</c:v>
                      </c:pt>
                      <c:pt idx="911">
                        <c:v>11950</c:v>
                      </c:pt>
                      <c:pt idx="912">
                        <c:v>11950</c:v>
                      </c:pt>
                      <c:pt idx="913">
                        <c:v>11950</c:v>
                      </c:pt>
                      <c:pt idx="914">
                        <c:v>11950</c:v>
                      </c:pt>
                      <c:pt idx="915">
                        <c:v>11950</c:v>
                      </c:pt>
                      <c:pt idx="916">
                        <c:v>11950</c:v>
                      </c:pt>
                      <c:pt idx="917">
                        <c:v>11950</c:v>
                      </c:pt>
                      <c:pt idx="918">
                        <c:v>11950</c:v>
                      </c:pt>
                      <c:pt idx="919">
                        <c:v>11950</c:v>
                      </c:pt>
                      <c:pt idx="920">
                        <c:v>11950</c:v>
                      </c:pt>
                      <c:pt idx="921">
                        <c:v>11950</c:v>
                      </c:pt>
                      <c:pt idx="922">
                        <c:v>11950</c:v>
                      </c:pt>
                      <c:pt idx="923">
                        <c:v>11950</c:v>
                      </c:pt>
                      <c:pt idx="924">
                        <c:v>12900</c:v>
                      </c:pt>
                      <c:pt idx="925">
                        <c:v>12900</c:v>
                      </c:pt>
                      <c:pt idx="926">
                        <c:v>12900</c:v>
                      </c:pt>
                      <c:pt idx="927">
                        <c:v>12900</c:v>
                      </c:pt>
                      <c:pt idx="928">
                        <c:v>12900</c:v>
                      </c:pt>
                      <c:pt idx="929">
                        <c:v>12900</c:v>
                      </c:pt>
                      <c:pt idx="930">
                        <c:v>12900</c:v>
                      </c:pt>
                      <c:pt idx="931">
                        <c:v>12900</c:v>
                      </c:pt>
                      <c:pt idx="932">
                        <c:v>12900</c:v>
                      </c:pt>
                      <c:pt idx="933">
                        <c:v>12900</c:v>
                      </c:pt>
                      <c:pt idx="934">
                        <c:v>12900</c:v>
                      </c:pt>
                      <c:pt idx="935">
                        <c:v>12900</c:v>
                      </c:pt>
                      <c:pt idx="936">
                        <c:v>12900</c:v>
                      </c:pt>
                      <c:pt idx="937">
                        <c:v>12900</c:v>
                      </c:pt>
                      <c:pt idx="938">
                        <c:v>12900</c:v>
                      </c:pt>
                      <c:pt idx="939">
                        <c:v>12900</c:v>
                      </c:pt>
                      <c:pt idx="940">
                        <c:v>12900</c:v>
                      </c:pt>
                      <c:pt idx="941">
                        <c:v>12900</c:v>
                      </c:pt>
                      <c:pt idx="942">
                        <c:v>12900</c:v>
                      </c:pt>
                      <c:pt idx="943">
                        <c:v>12900</c:v>
                      </c:pt>
                      <c:pt idx="944">
                        <c:v>14150</c:v>
                      </c:pt>
                      <c:pt idx="945">
                        <c:v>14150</c:v>
                      </c:pt>
                      <c:pt idx="946">
                        <c:v>14150</c:v>
                      </c:pt>
                      <c:pt idx="947">
                        <c:v>14150</c:v>
                      </c:pt>
                      <c:pt idx="948">
                        <c:v>14150</c:v>
                      </c:pt>
                      <c:pt idx="949">
                        <c:v>14150</c:v>
                      </c:pt>
                      <c:pt idx="950">
                        <c:v>14150</c:v>
                      </c:pt>
                      <c:pt idx="951">
                        <c:v>14150</c:v>
                      </c:pt>
                      <c:pt idx="952">
                        <c:v>14150</c:v>
                      </c:pt>
                      <c:pt idx="953">
                        <c:v>14150</c:v>
                      </c:pt>
                      <c:pt idx="954">
                        <c:v>14150</c:v>
                      </c:pt>
                      <c:pt idx="955">
                        <c:v>14150</c:v>
                      </c:pt>
                      <c:pt idx="956">
                        <c:v>14150</c:v>
                      </c:pt>
                      <c:pt idx="957">
                        <c:v>14150</c:v>
                      </c:pt>
                      <c:pt idx="958">
                        <c:v>14150</c:v>
                      </c:pt>
                      <c:pt idx="959">
                        <c:v>14150</c:v>
                      </c:pt>
                      <c:pt idx="960">
                        <c:v>14150</c:v>
                      </c:pt>
                      <c:pt idx="961">
                        <c:v>14150</c:v>
                      </c:pt>
                      <c:pt idx="962">
                        <c:v>14150</c:v>
                      </c:pt>
                      <c:pt idx="963">
                        <c:v>14150</c:v>
                      </c:pt>
                      <c:pt idx="964">
                        <c:v>14150</c:v>
                      </c:pt>
                      <c:pt idx="965">
                        <c:v>14150</c:v>
                      </c:pt>
                      <c:pt idx="966">
                        <c:v>14150</c:v>
                      </c:pt>
                      <c:pt idx="967">
                        <c:v>15050</c:v>
                      </c:pt>
                      <c:pt idx="968">
                        <c:v>15050</c:v>
                      </c:pt>
                      <c:pt idx="969">
                        <c:v>15050</c:v>
                      </c:pt>
                      <c:pt idx="970">
                        <c:v>15050</c:v>
                      </c:pt>
                      <c:pt idx="971">
                        <c:v>15050</c:v>
                      </c:pt>
                      <c:pt idx="972">
                        <c:v>15050</c:v>
                      </c:pt>
                      <c:pt idx="973">
                        <c:v>15050</c:v>
                      </c:pt>
                      <c:pt idx="974">
                        <c:v>15050</c:v>
                      </c:pt>
                      <c:pt idx="975">
                        <c:v>15050</c:v>
                      </c:pt>
                      <c:pt idx="976">
                        <c:v>15050</c:v>
                      </c:pt>
                      <c:pt idx="977">
                        <c:v>15050</c:v>
                      </c:pt>
                      <c:pt idx="978">
                        <c:v>15050</c:v>
                      </c:pt>
                      <c:pt idx="979">
                        <c:v>15050</c:v>
                      </c:pt>
                      <c:pt idx="980">
                        <c:v>15050</c:v>
                      </c:pt>
                      <c:pt idx="981">
                        <c:v>15050</c:v>
                      </c:pt>
                      <c:pt idx="982">
                        <c:v>15050</c:v>
                      </c:pt>
                      <c:pt idx="983">
                        <c:v>15050</c:v>
                      </c:pt>
                      <c:pt idx="984">
                        <c:v>15050</c:v>
                      </c:pt>
                      <c:pt idx="985">
                        <c:v>15050</c:v>
                      </c:pt>
                      <c:pt idx="986">
                        <c:v>15700</c:v>
                      </c:pt>
                      <c:pt idx="987">
                        <c:v>15700</c:v>
                      </c:pt>
                      <c:pt idx="988">
                        <c:v>15700</c:v>
                      </c:pt>
                      <c:pt idx="989">
                        <c:v>15700</c:v>
                      </c:pt>
                      <c:pt idx="990">
                        <c:v>15700</c:v>
                      </c:pt>
                      <c:pt idx="991">
                        <c:v>15700</c:v>
                      </c:pt>
                      <c:pt idx="992">
                        <c:v>15700</c:v>
                      </c:pt>
                      <c:pt idx="993">
                        <c:v>15700</c:v>
                      </c:pt>
                      <c:pt idx="994">
                        <c:v>15700</c:v>
                      </c:pt>
                      <c:pt idx="995">
                        <c:v>15700</c:v>
                      </c:pt>
                      <c:pt idx="996">
                        <c:v>15700</c:v>
                      </c:pt>
                      <c:pt idx="997">
                        <c:v>15700</c:v>
                      </c:pt>
                      <c:pt idx="998">
                        <c:v>15700</c:v>
                      </c:pt>
                      <c:pt idx="999">
                        <c:v>15700</c:v>
                      </c:pt>
                      <c:pt idx="1000">
                        <c:v>15700</c:v>
                      </c:pt>
                      <c:pt idx="1001">
                        <c:v>15700</c:v>
                      </c:pt>
                      <c:pt idx="1002">
                        <c:v>15700</c:v>
                      </c:pt>
                      <c:pt idx="1003">
                        <c:v>15700</c:v>
                      </c:pt>
                      <c:pt idx="1004">
                        <c:v>15700</c:v>
                      </c:pt>
                      <c:pt idx="1005">
                        <c:v>15700</c:v>
                      </c:pt>
                      <c:pt idx="1006">
                        <c:v>17050</c:v>
                      </c:pt>
                      <c:pt idx="1007">
                        <c:v>17050</c:v>
                      </c:pt>
                      <c:pt idx="1008">
                        <c:v>17050</c:v>
                      </c:pt>
                      <c:pt idx="1009">
                        <c:v>17050</c:v>
                      </c:pt>
                      <c:pt idx="1010">
                        <c:v>17050</c:v>
                      </c:pt>
                      <c:pt idx="1011">
                        <c:v>17050</c:v>
                      </c:pt>
                      <c:pt idx="1012">
                        <c:v>17050</c:v>
                      </c:pt>
                      <c:pt idx="1013">
                        <c:v>17050</c:v>
                      </c:pt>
                      <c:pt idx="1014">
                        <c:v>17050</c:v>
                      </c:pt>
                      <c:pt idx="1015">
                        <c:v>17050</c:v>
                      </c:pt>
                      <c:pt idx="1016">
                        <c:v>17050</c:v>
                      </c:pt>
                      <c:pt idx="1017">
                        <c:v>17050</c:v>
                      </c:pt>
                      <c:pt idx="1018">
                        <c:v>17050</c:v>
                      </c:pt>
                      <c:pt idx="1019">
                        <c:v>17050</c:v>
                      </c:pt>
                      <c:pt idx="1020">
                        <c:v>17050</c:v>
                      </c:pt>
                      <c:pt idx="1021">
                        <c:v>17050</c:v>
                      </c:pt>
                      <c:pt idx="1022">
                        <c:v>17050</c:v>
                      </c:pt>
                      <c:pt idx="1023">
                        <c:v>17050</c:v>
                      </c:pt>
                      <c:pt idx="1024">
                        <c:v>17050</c:v>
                      </c:pt>
                      <c:pt idx="1025">
                        <c:v>16000</c:v>
                      </c:pt>
                      <c:pt idx="1026">
                        <c:v>16000</c:v>
                      </c:pt>
                      <c:pt idx="1027">
                        <c:v>16000</c:v>
                      </c:pt>
                      <c:pt idx="1028">
                        <c:v>16000</c:v>
                      </c:pt>
                      <c:pt idx="1029">
                        <c:v>16000</c:v>
                      </c:pt>
                      <c:pt idx="1030">
                        <c:v>16000</c:v>
                      </c:pt>
                      <c:pt idx="1031">
                        <c:v>16000</c:v>
                      </c:pt>
                      <c:pt idx="1032">
                        <c:v>16000</c:v>
                      </c:pt>
                      <c:pt idx="1033">
                        <c:v>16000</c:v>
                      </c:pt>
                      <c:pt idx="1034">
                        <c:v>16000</c:v>
                      </c:pt>
                      <c:pt idx="1035">
                        <c:v>16000</c:v>
                      </c:pt>
                      <c:pt idx="1036">
                        <c:v>16000</c:v>
                      </c:pt>
                      <c:pt idx="1037">
                        <c:v>16000</c:v>
                      </c:pt>
                      <c:pt idx="1038">
                        <c:v>16000</c:v>
                      </c:pt>
                      <c:pt idx="1039">
                        <c:v>16000</c:v>
                      </c:pt>
                      <c:pt idx="1040">
                        <c:v>16000</c:v>
                      </c:pt>
                      <c:pt idx="1041">
                        <c:v>16000</c:v>
                      </c:pt>
                      <c:pt idx="1042">
                        <c:v>16000</c:v>
                      </c:pt>
                      <c:pt idx="1043">
                        <c:v>16000</c:v>
                      </c:pt>
                      <c:pt idx="1044">
                        <c:v>16000</c:v>
                      </c:pt>
                      <c:pt idx="1045">
                        <c:v>16000</c:v>
                      </c:pt>
                      <c:pt idx="1046">
                        <c:v>16400</c:v>
                      </c:pt>
                      <c:pt idx="1047">
                        <c:v>16400</c:v>
                      </c:pt>
                      <c:pt idx="1048">
                        <c:v>16400</c:v>
                      </c:pt>
                      <c:pt idx="1049">
                        <c:v>16400</c:v>
                      </c:pt>
                      <c:pt idx="1050">
                        <c:v>16400</c:v>
                      </c:pt>
                      <c:pt idx="1051">
                        <c:v>16400</c:v>
                      </c:pt>
                      <c:pt idx="1052">
                        <c:v>16400</c:v>
                      </c:pt>
                      <c:pt idx="1053">
                        <c:v>16400</c:v>
                      </c:pt>
                      <c:pt idx="1054">
                        <c:v>16400</c:v>
                      </c:pt>
                      <c:pt idx="1055">
                        <c:v>16400</c:v>
                      </c:pt>
                      <c:pt idx="1056">
                        <c:v>16400</c:v>
                      </c:pt>
                      <c:pt idx="1057">
                        <c:v>16400</c:v>
                      </c:pt>
                      <c:pt idx="1058">
                        <c:v>16400</c:v>
                      </c:pt>
                      <c:pt idx="1059">
                        <c:v>16400</c:v>
                      </c:pt>
                      <c:pt idx="1060">
                        <c:v>16400</c:v>
                      </c:pt>
                      <c:pt idx="1061">
                        <c:v>16400</c:v>
                      </c:pt>
                      <c:pt idx="1062">
                        <c:v>16400</c:v>
                      </c:pt>
                      <c:pt idx="1063">
                        <c:v>16400</c:v>
                      </c:pt>
                      <c:pt idx="1064">
                        <c:v>16400</c:v>
                      </c:pt>
                      <c:pt idx="1065">
                        <c:v>16400</c:v>
                      </c:pt>
                      <c:pt idx="1066">
                        <c:v>16400</c:v>
                      </c:pt>
                      <c:pt idx="1067">
                        <c:v>16400</c:v>
                      </c:pt>
                      <c:pt idx="1068">
                        <c:v>16400</c:v>
                      </c:pt>
                      <c:pt idx="1069">
                        <c:v>16400</c:v>
                      </c:pt>
                      <c:pt idx="1070">
                        <c:v>16400</c:v>
                      </c:pt>
                      <c:pt idx="1071">
                        <c:v>16400</c:v>
                      </c:pt>
                      <c:pt idx="1072">
                        <c:v>16400</c:v>
                      </c:pt>
                      <c:pt idx="1073">
                        <c:v>16400</c:v>
                      </c:pt>
                      <c:pt idx="1074">
                        <c:v>16400</c:v>
                      </c:pt>
                      <c:pt idx="1075">
                        <c:v>16400</c:v>
                      </c:pt>
                      <c:pt idx="1076">
                        <c:v>16400</c:v>
                      </c:pt>
                      <c:pt idx="1077">
                        <c:v>16400</c:v>
                      </c:pt>
                      <c:pt idx="1078">
                        <c:v>16400</c:v>
                      </c:pt>
                      <c:pt idx="1079">
                        <c:v>16400</c:v>
                      </c:pt>
                      <c:pt idx="1080">
                        <c:v>16400</c:v>
                      </c:pt>
                      <c:pt idx="1081">
                        <c:v>16400</c:v>
                      </c:pt>
                      <c:pt idx="1082">
                        <c:v>16400</c:v>
                      </c:pt>
                      <c:pt idx="1083">
                        <c:v>16400</c:v>
                      </c:pt>
                      <c:pt idx="1084">
                        <c:v>16400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23A-47E7-AC4E-2826E2726045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 Nifty'!$X$3:$X$1087</c15:sqref>
                        </c15:formulaRef>
                      </c:ext>
                    </c:extLst>
                    <c:numCache>
                      <c:formatCode>General</c:formatCode>
                      <c:ptCount val="1085"/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1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1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1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1</c:v>
                      </c:pt>
                      <c:pt idx="766">
                        <c:v>1</c:v>
                      </c:pt>
                      <c:pt idx="767">
                        <c:v>1</c:v>
                      </c:pt>
                      <c:pt idx="768">
                        <c:v>1</c:v>
                      </c:pt>
                      <c:pt idx="769">
                        <c:v>1</c:v>
                      </c:pt>
                      <c:pt idx="770">
                        <c:v>1</c:v>
                      </c:pt>
                      <c:pt idx="771">
                        <c:v>1</c:v>
                      </c:pt>
                      <c:pt idx="772">
                        <c:v>1</c:v>
                      </c:pt>
                      <c:pt idx="773">
                        <c:v>1</c:v>
                      </c:pt>
                      <c:pt idx="774">
                        <c:v>1</c:v>
                      </c:pt>
                      <c:pt idx="775">
                        <c:v>1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1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1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1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1</c:v>
                      </c:pt>
                      <c:pt idx="942">
                        <c:v>1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23A-47E7-AC4E-2826E2726045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 Nifty'!$Y$3:$Y$1087</c15:sqref>
                        </c15:formulaRef>
                      </c:ext>
                    </c:extLst>
                    <c:numCache>
                      <c:formatCode>General</c:formatCode>
                      <c:ptCount val="1085"/>
                      <c:pt idx="0">
                        <c:v>69</c:v>
                      </c:pt>
                      <c:pt idx="1">
                        <c:v>36.099999999999454</c:v>
                      </c:pt>
                      <c:pt idx="2">
                        <c:v>62.550000000001091</c:v>
                      </c:pt>
                      <c:pt idx="3">
                        <c:v>73.100000000000364</c:v>
                      </c:pt>
                      <c:pt idx="4">
                        <c:v>31.299999999999272</c:v>
                      </c:pt>
                      <c:pt idx="5">
                        <c:v>38.75</c:v>
                      </c:pt>
                      <c:pt idx="6">
                        <c:v>75.799999999999272</c:v>
                      </c:pt>
                      <c:pt idx="7">
                        <c:v>37.950000000000728</c:v>
                      </c:pt>
                      <c:pt idx="8">
                        <c:v>68.799999999999272</c:v>
                      </c:pt>
                      <c:pt idx="9">
                        <c:v>58.950000000000728</c:v>
                      </c:pt>
                      <c:pt idx="10">
                        <c:v>55.5</c:v>
                      </c:pt>
                      <c:pt idx="11">
                        <c:v>62.900000000001455</c:v>
                      </c:pt>
                      <c:pt idx="12">
                        <c:v>45</c:v>
                      </c:pt>
                      <c:pt idx="13">
                        <c:v>81.799999999999272</c:v>
                      </c:pt>
                      <c:pt idx="14">
                        <c:v>84.600000000000364</c:v>
                      </c:pt>
                      <c:pt idx="15">
                        <c:v>72</c:v>
                      </c:pt>
                      <c:pt idx="16">
                        <c:v>110.10000000000036</c:v>
                      </c:pt>
                      <c:pt idx="17">
                        <c:v>57.049999999999272</c:v>
                      </c:pt>
                      <c:pt idx="18">
                        <c:v>45.600000000000364</c:v>
                      </c:pt>
                      <c:pt idx="19">
                        <c:v>63.549999999999272</c:v>
                      </c:pt>
                      <c:pt idx="20">
                        <c:v>192.45000000000073</c:v>
                      </c:pt>
                      <c:pt idx="21">
                        <c:v>76.5</c:v>
                      </c:pt>
                      <c:pt idx="22">
                        <c:v>38.649999999999636</c:v>
                      </c:pt>
                      <c:pt idx="23">
                        <c:v>52.600000000000364</c:v>
                      </c:pt>
                      <c:pt idx="24">
                        <c:v>53.199999999998909</c:v>
                      </c:pt>
                      <c:pt idx="25">
                        <c:v>81.450000000000728</c:v>
                      </c:pt>
                      <c:pt idx="26">
                        <c:v>110.79999999999927</c:v>
                      </c:pt>
                      <c:pt idx="27">
                        <c:v>53.350000000000364</c:v>
                      </c:pt>
                      <c:pt idx="28">
                        <c:v>80.5</c:v>
                      </c:pt>
                      <c:pt idx="29">
                        <c:v>43.899999999999636</c:v>
                      </c:pt>
                      <c:pt idx="30">
                        <c:v>100.20000000000073</c:v>
                      </c:pt>
                      <c:pt idx="31">
                        <c:v>62.149999999999636</c:v>
                      </c:pt>
                      <c:pt idx="32">
                        <c:v>72.350000000000364</c:v>
                      </c:pt>
                      <c:pt idx="33">
                        <c:v>71.299999999999272</c:v>
                      </c:pt>
                      <c:pt idx="34">
                        <c:v>65.649999999999636</c:v>
                      </c:pt>
                      <c:pt idx="35">
                        <c:v>56.050000000001091</c:v>
                      </c:pt>
                      <c:pt idx="36">
                        <c:v>56.949999999998909</c:v>
                      </c:pt>
                      <c:pt idx="37">
                        <c:v>48.100000000000364</c:v>
                      </c:pt>
                      <c:pt idx="38">
                        <c:v>54.300000000001091</c:v>
                      </c:pt>
                      <c:pt idx="39">
                        <c:v>72.299999999999272</c:v>
                      </c:pt>
                      <c:pt idx="40">
                        <c:v>120.04999999999927</c:v>
                      </c:pt>
                      <c:pt idx="41">
                        <c:v>60.299999999999272</c:v>
                      </c:pt>
                      <c:pt idx="42">
                        <c:v>56.549999999999272</c:v>
                      </c:pt>
                      <c:pt idx="43">
                        <c:v>28.850000000000364</c:v>
                      </c:pt>
                      <c:pt idx="44">
                        <c:v>72.350000000000364</c:v>
                      </c:pt>
                      <c:pt idx="45">
                        <c:v>65.149999999999636</c:v>
                      </c:pt>
                      <c:pt idx="46">
                        <c:v>86.5</c:v>
                      </c:pt>
                      <c:pt idx="47">
                        <c:v>80.399999999999636</c:v>
                      </c:pt>
                      <c:pt idx="48">
                        <c:v>28.5</c:v>
                      </c:pt>
                      <c:pt idx="49">
                        <c:v>29.149999999999636</c:v>
                      </c:pt>
                      <c:pt idx="50">
                        <c:v>47.550000000001091</c:v>
                      </c:pt>
                      <c:pt idx="51">
                        <c:v>22.950000000000728</c:v>
                      </c:pt>
                      <c:pt idx="52">
                        <c:v>58.200000000000728</c:v>
                      </c:pt>
                      <c:pt idx="53">
                        <c:v>85</c:v>
                      </c:pt>
                      <c:pt idx="54">
                        <c:v>60.350000000000364</c:v>
                      </c:pt>
                      <c:pt idx="55">
                        <c:v>47.100000000000364</c:v>
                      </c:pt>
                      <c:pt idx="56">
                        <c:v>75.799999999999272</c:v>
                      </c:pt>
                      <c:pt idx="57">
                        <c:v>38.399999999999636</c:v>
                      </c:pt>
                      <c:pt idx="58">
                        <c:v>32.600000000000364</c:v>
                      </c:pt>
                      <c:pt idx="59">
                        <c:v>37.950000000000728</c:v>
                      </c:pt>
                      <c:pt idx="60">
                        <c:v>32.399999999999636</c:v>
                      </c:pt>
                      <c:pt idx="61">
                        <c:v>70.5</c:v>
                      </c:pt>
                      <c:pt idx="62">
                        <c:v>47</c:v>
                      </c:pt>
                      <c:pt idx="63">
                        <c:v>52</c:v>
                      </c:pt>
                      <c:pt idx="64">
                        <c:v>69.350000000000364</c:v>
                      </c:pt>
                      <c:pt idx="65">
                        <c:v>54.299999999999272</c:v>
                      </c:pt>
                      <c:pt idx="66">
                        <c:v>82.400000000001455</c:v>
                      </c:pt>
                      <c:pt idx="67">
                        <c:v>91.899999999999636</c:v>
                      </c:pt>
                      <c:pt idx="68">
                        <c:v>44.5</c:v>
                      </c:pt>
                      <c:pt idx="69">
                        <c:v>40.149999999999636</c:v>
                      </c:pt>
                      <c:pt idx="70">
                        <c:v>131.44999999999891</c:v>
                      </c:pt>
                      <c:pt idx="71">
                        <c:v>50.450000000000728</c:v>
                      </c:pt>
                      <c:pt idx="72">
                        <c:v>49.399999999999636</c:v>
                      </c:pt>
                      <c:pt idx="73">
                        <c:v>117.04999999999927</c:v>
                      </c:pt>
                      <c:pt idx="74">
                        <c:v>104.70000000000073</c:v>
                      </c:pt>
                      <c:pt idx="75">
                        <c:v>53.800000000001091</c:v>
                      </c:pt>
                      <c:pt idx="76">
                        <c:v>59.850000000000364</c:v>
                      </c:pt>
                      <c:pt idx="77">
                        <c:v>41</c:v>
                      </c:pt>
                      <c:pt idx="78">
                        <c:v>45.700000000000728</c:v>
                      </c:pt>
                      <c:pt idx="79">
                        <c:v>91</c:v>
                      </c:pt>
                      <c:pt idx="80">
                        <c:v>50.899999999999636</c:v>
                      </c:pt>
                      <c:pt idx="81">
                        <c:v>51.200000000000728</c:v>
                      </c:pt>
                      <c:pt idx="82">
                        <c:v>62.799999999999272</c:v>
                      </c:pt>
                      <c:pt idx="83">
                        <c:v>41.300000000001091</c:v>
                      </c:pt>
                      <c:pt idx="84">
                        <c:v>40.699999999998909</c:v>
                      </c:pt>
                      <c:pt idx="85">
                        <c:v>66.549999999999272</c:v>
                      </c:pt>
                      <c:pt idx="86">
                        <c:v>32.399999999999636</c:v>
                      </c:pt>
                      <c:pt idx="87">
                        <c:v>54.050000000001091</c:v>
                      </c:pt>
                      <c:pt idx="88">
                        <c:v>21</c:v>
                      </c:pt>
                      <c:pt idx="89">
                        <c:v>74.5</c:v>
                      </c:pt>
                      <c:pt idx="90">
                        <c:v>44.149999999999636</c:v>
                      </c:pt>
                      <c:pt idx="91">
                        <c:v>69.700000000000728</c:v>
                      </c:pt>
                      <c:pt idx="92">
                        <c:v>110.85000000000036</c:v>
                      </c:pt>
                      <c:pt idx="93">
                        <c:v>65.149999999999636</c:v>
                      </c:pt>
                      <c:pt idx="94">
                        <c:v>93</c:v>
                      </c:pt>
                      <c:pt idx="95">
                        <c:v>99.899999999999636</c:v>
                      </c:pt>
                      <c:pt idx="96">
                        <c:v>139.39999999999964</c:v>
                      </c:pt>
                      <c:pt idx="97">
                        <c:v>111.5</c:v>
                      </c:pt>
                      <c:pt idx="98">
                        <c:v>96.300000000001091</c:v>
                      </c:pt>
                      <c:pt idx="99">
                        <c:v>50.950000000000728</c:v>
                      </c:pt>
                      <c:pt idx="100">
                        <c:v>34.5</c:v>
                      </c:pt>
                      <c:pt idx="101">
                        <c:v>49</c:v>
                      </c:pt>
                      <c:pt idx="102">
                        <c:v>28.799999999999272</c:v>
                      </c:pt>
                      <c:pt idx="103">
                        <c:v>46</c:v>
                      </c:pt>
                      <c:pt idx="104">
                        <c:v>45.299999999999272</c:v>
                      </c:pt>
                      <c:pt idx="105">
                        <c:v>47.75</c:v>
                      </c:pt>
                      <c:pt idx="106">
                        <c:v>44.75</c:v>
                      </c:pt>
                      <c:pt idx="107">
                        <c:v>73.899999999999636</c:v>
                      </c:pt>
                      <c:pt idx="108">
                        <c:v>40.5</c:v>
                      </c:pt>
                      <c:pt idx="109">
                        <c:v>52.350000000000364</c:v>
                      </c:pt>
                      <c:pt idx="110">
                        <c:v>48.75</c:v>
                      </c:pt>
                      <c:pt idx="111">
                        <c:v>42.100000000000364</c:v>
                      </c:pt>
                      <c:pt idx="112">
                        <c:v>41.899999999999636</c:v>
                      </c:pt>
                      <c:pt idx="113">
                        <c:v>71.5</c:v>
                      </c:pt>
                      <c:pt idx="114">
                        <c:v>27.600000000000364</c:v>
                      </c:pt>
                      <c:pt idx="115">
                        <c:v>52.200000000000728</c:v>
                      </c:pt>
                      <c:pt idx="116">
                        <c:v>99.350000000000364</c:v>
                      </c:pt>
                      <c:pt idx="117">
                        <c:v>65.799999999999272</c:v>
                      </c:pt>
                      <c:pt idx="118">
                        <c:v>136.85000000000036</c:v>
                      </c:pt>
                      <c:pt idx="119">
                        <c:v>52</c:v>
                      </c:pt>
                      <c:pt idx="120">
                        <c:v>87.5</c:v>
                      </c:pt>
                      <c:pt idx="121">
                        <c:v>77.549999999999272</c:v>
                      </c:pt>
                      <c:pt idx="122">
                        <c:v>95.899999999999636</c:v>
                      </c:pt>
                      <c:pt idx="123">
                        <c:v>48.449999999998909</c:v>
                      </c:pt>
                      <c:pt idx="124">
                        <c:v>36</c:v>
                      </c:pt>
                      <c:pt idx="125">
                        <c:v>60.350000000000364</c:v>
                      </c:pt>
                      <c:pt idx="126">
                        <c:v>37.799999999999272</c:v>
                      </c:pt>
                      <c:pt idx="127">
                        <c:v>105.25</c:v>
                      </c:pt>
                      <c:pt idx="128">
                        <c:v>48.399999999999636</c:v>
                      </c:pt>
                      <c:pt idx="129">
                        <c:v>43.799999999999272</c:v>
                      </c:pt>
                      <c:pt idx="130">
                        <c:v>35.399999999999636</c:v>
                      </c:pt>
                      <c:pt idx="131">
                        <c:v>48.899999999999636</c:v>
                      </c:pt>
                      <c:pt idx="132">
                        <c:v>36.850000000000364</c:v>
                      </c:pt>
                      <c:pt idx="133">
                        <c:v>73.200000000000728</c:v>
                      </c:pt>
                      <c:pt idx="134">
                        <c:v>59.600000000000364</c:v>
                      </c:pt>
                      <c:pt idx="135">
                        <c:v>62.700000000000728</c:v>
                      </c:pt>
                      <c:pt idx="136">
                        <c:v>86.450000000000728</c:v>
                      </c:pt>
                      <c:pt idx="137">
                        <c:v>59.649999999999636</c:v>
                      </c:pt>
                      <c:pt idx="138">
                        <c:v>44</c:v>
                      </c:pt>
                      <c:pt idx="139">
                        <c:v>67.799999999999272</c:v>
                      </c:pt>
                      <c:pt idx="140">
                        <c:v>107.89999999999964</c:v>
                      </c:pt>
                      <c:pt idx="141">
                        <c:v>63.299999999999272</c:v>
                      </c:pt>
                      <c:pt idx="142">
                        <c:v>75.950000000000728</c:v>
                      </c:pt>
                      <c:pt idx="143">
                        <c:v>44.899999999999636</c:v>
                      </c:pt>
                      <c:pt idx="144">
                        <c:v>68</c:v>
                      </c:pt>
                      <c:pt idx="145">
                        <c:v>63.899999999999636</c:v>
                      </c:pt>
                      <c:pt idx="146">
                        <c:v>105.75</c:v>
                      </c:pt>
                      <c:pt idx="147">
                        <c:v>39.5</c:v>
                      </c:pt>
                      <c:pt idx="148">
                        <c:v>146.39999999999964</c:v>
                      </c:pt>
                      <c:pt idx="149">
                        <c:v>76.799999999999272</c:v>
                      </c:pt>
                      <c:pt idx="150">
                        <c:v>116.35000000000036</c:v>
                      </c:pt>
                      <c:pt idx="151">
                        <c:v>89.899999999999636</c:v>
                      </c:pt>
                      <c:pt idx="152">
                        <c:v>61.099999999998545</c:v>
                      </c:pt>
                      <c:pt idx="153">
                        <c:v>131.79999999999927</c:v>
                      </c:pt>
                      <c:pt idx="154">
                        <c:v>58.399999999999636</c:v>
                      </c:pt>
                      <c:pt idx="155">
                        <c:v>74.799999999999272</c:v>
                      </c:pt>
                      <c:pt idx="156">
                        <c:v>129</c:v>
                      </c:pt>
                      <c:pt idx="157">
                        <c:v>67.650000000001455</c:v>
                      </c:pt>
                      <c:pt idx="158">
                        <c:v>77.25</c:v>
                      </c:pt>
                      <c:pt idx="159">
                        <c:v>37.350000000000364</c:v>
                      </c:pt>
                      <c:pt idx="160">
                        <c:v>55.050000000001091</c:v>
                      </c:pt>
                      <c:pt idx="161">
                        <c:v>96.299999999999272</c:v>
                      </c:pt>
                      <c:pt idx="162">
                        <c:v>72.299999999999272</c:v>
                      </c:pt>
                      <c:pt idx="163">
                        <c:v>66.849999999998545</c:v>
                      </c:pt>
                      <c:pt idx="164">
                        <c:v>80.300000000001091</c:v>
                      </c:pt>
                      <c:pt idx="165">
                        <c:v>122</c:v>
                      </c:pt>
                      <c:pt idx="166">
                        <c:v>66.75</c:v>
                      </c:pt>
                      <c:pt idx="167">
                        <c:v>44.799999999999272</c:v>
                      </c:pt>
                      <c:pt idx="168">
                        <c:v>35</c:v>
                      </c:pt>
                      <c:pt idx="169">
                        <c:v>57.049999999999272</c:v>
                      </c:pt>
                      <c:pt idx="170">
                        <c:v>64.25</c:v>
                      </c:pt>
                      <c:pt idx="171">
                        <c:v>77.649999999999636</c:v>
                      </c:pt>
                      <c:pt idx="172">
                        <c:v>66.700000000000728</c:v>
                      </c:pt>
                      <c:pt idx="173">
                        <c:v>56.100000000000364</c:v>
                      </c:pt>
                      <c:pt idx="174">
                        <c:v>67.399999999999636</c:v>
                      </c:pt>
                      <c:pt idx="175">
                        <c:v>48.799999999999272</c:v>
                      </c:pt>
                      <c:pt idx="176">
                        <c:v>30.950000000000728</c:v>
                      </c:pt>
                      <c:pt idx="177">
                        <c:v>26.649999999999636</c:v>
                      </c:pt>
                      <c:pt idx="178">
                        <c:v>101.85000000000036</c:v>
                      </c:pt>
                      <c:pt idx="179">
                        <c:v>125.29999999999927</c:v>
                      </c:pt>
                      <c:pt idx="180">
                        <c:v>128.14999999999964</c:v>
                      </c:pt>
                      <c:pt idx="181">
                        <c:v>79.399999999999636</c:v>
                      </c:pt>
                      <c:pt idx="182">
                        <c:v>182.35000000000036</c:v>
                      </c:pt>
                      <c:pt idx="183">
                        <c:v>82.450000000000728</c:v>
                      </c:pt>
                      <c:pt idx="184">
                        <c:v>93</c:v>
                      </c:pt>
                      <c:pt idx="185">
                        <c:v>57.799999999999272</c:v>
                      </c:pt>
                      <c:pt idx="186">
                        <c:v>93.600000000000364</c:v>
                      </c:pt>
                      <c:pt idx="187">
                        <c:v>65.950000000000728</c:v>
                      </c:pt>
                      <c:pt idx="188">
                        <c:v>89.800000000001091</c:v>
                      </c:pt>
                      <c:pt idx="189">
                        <c:v>49.350000000000364</c:v>
                      </c:pt>
                      <c:pt idx="190">
                        <c:v>35.399999999999636</c:v>
                      </c:pt>
                      <c:pt idx="191">
                        <c:v>114.5</c:v>
                      </c:pt>
                      <c:pt idx="192">
                        <c:v>122.35000000000036</c:v>
                      </c:pt>
                      <c:pt idx="193">
                        <c:v>102.20000000000073</c:v>
                      </c:pt>
                      <c:pt idx="194">
                        <c:v>63.950000000000728</c:v>
                      </c:pt>
                      <c:pt idx="195">
                        <c:v>43.399999999999636</c:v>
                      </c:pt>
                      <c:pt idx="196">
                        <c:v>56.700000000000728</c:v>
                      </c:pt>
                      <c:pt idx="197">
                        <c:v>104.64999999999964</c:v>
                      </c:pt>
                      <c:pt idx="198">
                        <c:v>107.04999999999927</c:v>
                      </c:pt>
                      <c:pt idx="199">
                        <c:v>56.25</c:v>
                      </c:pt>
                      <c:pt idx="200">
                        <c:v>103.29999999999927</c:v>
                      </c:pt>
                      <c:pt idx="201">
                        <c:v>86.799999999999272</c:v>
                      </c:pt>
                      <c:pt idx="202">
                        <c:v>44</c:v>
                      </c:pt>
                      <c:pt idx="203">
                        <c:v>36.799999999999272</c:v>
                      </c:pt>
                      <c:pt idx="204">
                        <c:v>38.799999999999272</c:v>
                      </c:pt>
                      <c:pt idx="205">
                        <c:v>86.800000000001091</c:v>
                      </c:pt>
                      <c:pt idx="206">
                        <c:v>39.75</c:v>
                      </c:pt>
                      <c:pt idx="207">
                        <c:v>67.850000000000364</c:v>
                      </c:pt>
                      <c:pt idx="208">
                        <c:v>88.5</c:v>
                      </c:pt>
                      <c:pt idx="209">
                        <c:v>133.89999999999964</c:v>
                      </c:pt>
                      <c:pt idx="210">
                        <c:v>89.350000000000364</c:v>
                      </c:pt>
                      <c:pt idx="211">
                        <c:v>96.950000000000728</c:v>
                      </c:pt>
                      <c:pt idx="212">
                        <c:v>95.5</c:v>
                      </c:pt>
                      <c:pt idx="213">
                        <c:v>94.950000000000728</c:v>
                      </c:pt>
                      <c:pt idx="214">
                        <c:v>52.899999999999636</c:v>
                      </c:pt>
                      <c:pt idx="215">
                        <c:v>82.350000000000364</c:v>
                      </c:pt>
                      <c:pt idx="216">
                        <c:v>103</c:v>
                      </c:pt>
                      <c:pt idx="217">
                        <c:v>80.5</c:v>
                      </c:pt>
                      <c:pt idx="218">
                        <c:v>65.200000000000728</c:v>
                      </c:pt>
                      <c:pt idx="219">
                        <c:v>52</c:v>
                      </c:pt>
                      <c:pt idx="220">
                        <c:v>67</c:v>
                      </c:pt>
                      <c:pt idx="221">
                        <c:v>78.899999999999636</c:v>
                      </c:pt>
                      <c:pt idx="222">
                        <c:v>57.75</c:v>
                      </c:pt>
                      <c:pt idx="223">
                        <c:v>72.5</c:v>
                      </c:pt>
                      <c:pt idx="224">
                        <c:v>67.799999999999272</c:v>
                      </c:pt>
                      <c:pt idx="225">
                        <c:v>70.049999999999272</c:v>
                      </c:pt>
                      <c:pt idx="226">
                        <c:v>107.5</c:v>
                      </c:pt>
                      <c:pt idx="227">
                        <c:v>170.40000000000146</c:v>
                      </c:pt>
                      <c:pt idx="228">
                        <c:v>71.450000000000728</c:v>
                      </c:pt>
                      <c:pt idx="229">
                        <c:v>88.299999999999272</c:v>
                      </c:pt>
                      <c:pt idx="230">
                        <c:v>74.200000000000728</c:v>
                      </c:pt>
                      <c:pt idx="231">
                        <c:v>139.14999999999964</c:v>
                      </c:pt>
                      <c:pt idx="232">
                        <c:v>86.700000000000728</c:v>
                      </c:pt>
                      <c:pt idx="233">
                        <c:v>52.149999999999636</c:v>
                      </c:pt>
                      <c:pt idx="234">
                        <c:v>83.300000000001091</c:v>
                      </c:pt>
                      <c:pt idx="235">
                        <c:v>142.64999999999964</c:v>
                      </c:pt>
                      <c:pt idx="236">
                        <c:v>133.65000000000146</c:v>
                      </c:pt>
                      <c:pt idx="237">
                        <c:v>57</c:v>
                      </c:pt>
                      <c:pt idx="238">
                        <c:v>399.85000000000036</c:v>
                      </c:pt>
                      <c:pt idx="239">
                        <c:v>63.75</c:v>
                      </c:pt>
                      <c:pt idx="240">
                        <c:v>56.899999999999636</c:v>
                      </c:pt>
                      <c:pt idx="241">
                        <c:v>42.049999999999272</c:v>
                      </c:pt>
                      <c:pt idx="242">
                        <c:v>58.700000000000728</c:v>
                      </c:pt>
                      <c:pt idx="243">
                        <c:v>41.25</c:v>
                      </c:pt>
                      <c:pt idx="244">
                        <c:v>89.700000000000728</c:v>
                      </c:pt>
                      <c:pt idx="245">
                        <c:v>66.350000000000364</c:v>
                      </c:pt>
                      <c:pt idx="246">
                        <c:v>99</c:v>
                      </c:pt>
                      <c:pt idx="247">
                        <c:v>73.149999999999636</c:v>
                      </c:pt>
                      <c:pt idx="248">
                        <c:v>87.5</c:v>
                      </c:pt>
                      <c:pt idx="249">
                        <c:v>86.850000000000364</c:v>
                      </c:pt>
                      <c:pt idx="250">
                        <c:v>73.399999999999636</c:v>
                      </c:pt>
                      <c:pt idx="251">
                        <c:v>45.5</c:v>
                      </c:pt>
                      <c:pt idx="252">
                        <c:v>35.449999999998909</c:v>
                      </c:pt>
                      <c:pt idx="253">
                        <c:v>44.700000000000728</c:v>
                      </c:pt>
                      <c:pt idx="254">
                        <c:v>51.399999999999636</c:v>
                      </c:pt>
                      <c:pt idx="255">
                        <c:v>66.850000000000364</c:v>
                      </c:pt>
                      <c:pt idx="256">
                        <c:v>92.700000000000728</c:v>
                      </c:pt>
                      <c:pt idx="257">
                        <c:v>62.75</c:v>
                      </c:pt>
                      <c:pt idx="258">
                        <c:v>67.950000000000728</c:v>
                      </c:pt>
                      <c:pt idx="259">
                        <c:v>139.89999999999964</c:v>
                      </c:pt>
                      <c:pt idx="260">
                        <c:v>99.400000000001455</c:v>
                      </c:pt>
                      <c:pt idx="261">
                        <c:v>126</c:v>
                      </c:pt>
                      <c:pt idx="262">
                        <c:v>98.899999999999636</c:v>
                      </c:pt>
                      <c:pt idx="263">
                        <c:v>106.64999999999964</c:v>
                      </c:pt>
                      <c:pt idx="264">
                        <c:v>71.75</c:v>
                      </c:pt>
                      <c:pt idx="265">
                        <c:v>89.950000000000728</c:v>
                      </c:pt>
                      <c:pt idx="266">
                        <c:v>105.60000000000036</c:v>
                      </c:pt>
                      <c:pt idx="267">
                        <c:v>67.850000000000364</c:v>
                      </c:pt>
                      <c:pt idx="268">
                        <c:v>70.350000000000364</c:v>
                      </c:pt>
                      <c:pt idx="269">
                        <c:v>258.69999999999891</c:v>
                      </c:pt>
                      <c:pt idx="270">
                        <c:v>214.95000000000073</c:v>
                      </c:pt>
                      <c:pt idx="271">
                        <c:v>116</c:v>
                      </c:pt>
                      <c:pt idx="272">
                        <c:v>313.60000000000036</c:v>
                      </c:pt>
                      <c:pt idx="273">
                        <c:v>182.35000000000036</c:v>
                      </c:pt>
                      <c:pt idx="274">
                        <c:v>170.39999999999964</c:v>
                      </c:pt>
                      <c:pt idx="275">
                        <c:v>120</c:v>
                      </c:pt>
                      <c:pt idx="276">
                        <c:v>77.75</c:v>
                      </c:pt>
                      <c:pt idx="277">
                        <c:v>130.89999999999964</c:v>
                      </c:pt>
                      <c:pt idx="278">
                        <c:v>125</c:v>
                      </c:pt>
                      <c:pt idx="279">
                        <c:v>184.79999999999927</c:v>
                      </c:pt>
                      <c:pt idx="280">
                        <c:v>194.89999999999964</c:v>
                      </c:pt>
                      <c:pt idx="281">
                        <c:v>93.550000000001091</c:v>
                      </c:pt>
                      <c:pt idx="282">
                        <c:v>68.450000000000728</c:v>
                      </c:pt>
                      <c:pt idx="283">
                        <c:v>65.950000000000728</c:v>
                      </c:pt>
                      <c:pt idx="284">
                        <c:v>111.25</c:v>
                      </c:pt>
                      <c:pt idx="285">
                        <c:v>91</c:v>
                      </c:pt>
                      <c:pt idx="286">
                        <c:v>183</c:v>
                      </c:pt>
                      <c:pt idx="287">
                        <c:v>106.30000000000109</c:v>
                      </c:pt>
                      <c:pt idx="288">
                        <c:v>64.049999999999272</c:v>
                      </c:pt>
                      <c:pt idx="289">
                        <c:v>67</c:v>
                      </c:pt>
                      <c:pt idx="290">
                        <c:v>47</c:v>
                      </c:pt>
                      <c:pt idx="291">
                        <c:v>77</c:v>
                      </c:pt>
                      <c:pt idx="292">
                        <c:v>80.949999999998909</c:v>
                      </c:pt>
                      <c:pt idx="293">
                        <c:v>70.799999999999272</c:v>
                      </c:pt>
                      <c:pt idx="294">
                        <c:v>118</c:v>
                      </c:pt>
                      <c:pt idx="295">
                        <c:v>66.899999999999636</c:v>
                      </c:pt>
                      <c:pt idx="296">
                        <c:v>76.349999999998545</c:v>
                      </c:pt>
                      <c:pt idx="297">
                        <c:v>35.549999999999272</c:v>
                      </c:pt>
                      <c:pt idx="298">
                        <c:v>65.899999999999636</c:v>
                      </c:pt>
                      <c:pt idx="299">
                        <c:v>71.800000000001091</c:v>
                      </c:pt>
                      <c:pt idx="300">
                        <c:v>66.899999999999636</c:v>
                      </c:pt>
                      <c:pt idx="301">
                        <c:v>81.200000000000728</c:v>
                      </c:pt>
                      <c:pt idx="302">
                        <c:v>65.700000000000728</c:v>
                      </c:pt>
                      <c:pt idx="303">
                        <c:v>104</c:v>
                      </c:pt>
                      <c:pt idx="304">
                        <c:v>60.450000000000728</c:v>
                      </c:pt>
                      <c:pt idx="305">
                        <c:v>79.950000000000728</c:v>
                      </c:pt>
                      <c:pt idx="306">
                        <c:v>72.799999999999272</c:v>
                      </c:pt>
                      <c:pt idx="307">
                        <c:v>47.700000000000728</c:v>
                      </c:pt>
                      <c:pt idx="308">
                        <c:v>101.60000000000036</c:v>
                      </c:pt>
                      <c:pt idx="309">
                        <c:v>86.850000000000364</c:v>
                      </c:pt>
                      <c:pt idx="310">
                        <c:v>75.200000000000728</c:v>
                      </c:pt>
                      <c:pt idx="311">
                        <c:v>79.549999999999272</c:v>
                      </c:pt>
                      <c:pt idx="312">
                        <c:v>90.450000000000728</c:v>
                      </c:pt>
                      <c:pt idx="313">
                        <c:v>67.400000000001455</c:v>
                      </c:pt>
                      <c:pt idx="314">
                        <c:v>160.89999999999964</c:v>
                      </c:pt>
                      <c:pt idx="315">
                        <c:v>92.5</c:v>
                      </c:pt>
                      <c:pt idx="316">
                        <c:v>106.40000000000146</c:v>
                      </c:pt>
                      <c:pt idx="317">
                        <c:v>107.25</c:v>
                      </c:pt>
                      <c:pt idx="318">
                        <c:v>108.70000000000073</c:v>
                      </c:pt>
                      <c:pt idx="319">
                        <c:v>65</c:v>
                      </c:pt>
                      <c:pt idx="320">
                        <c:v>126.20000000000073</c:v>
                      </c:pt>
                      <c:pt idx="321">
                        <c:v>115.15000000000146</c:v>
                      </c:pt>
                      <c:pt idx="322">
                        <c:v>119.20000000000073</c:v>
                      </c:pt>
                      <c:pt idx="323">
                        <c:v>69.950000000000728</c:v>
                      </c:pt>
                      <c:pt idx="324">
                        <c:v>107.95000000000073</c:v>
                      </c:pt>
                      <c:pt idx="325">
                        <c:v>108.60000000000036</c:v>
                      </c:pt>
                      <c:pt idx="326">
                        <c:v>133.10000000000036</c:v>
                      </c:pt>
                      <c:pt idx="327">
                        <c:v>74.049999999999272</c:v>
                      </c:pt>
                      <c:pt idx="328">
                        <c:v>144.55000000000109</c:v>
                      </c:pt>
                      <c:pt idx="329">
                        <c:v>78</c:v>
                      </c:pt>
                      <c:pt idx="330">
                        <c:v>126</c:v>
                      </c:pt>
                      <c:pt idx="331">
                        <c:v>88.799999999999272</c:v>
                      </c:pt>
                      <c:pt idx="332">
                        <c:v>68.399999999999636</c:v>
                      </c:pt>
                      <c:pt idx="333">
                        <c:v>73.75</c:v>
                      </c:pt>
                      <c:pt idx="334">
                        <c:v>69.649999999999636</c:v>
                      </c:pt>
                      <c:pt idx="335">
                        <c:v>42</c:v>
                      </c:pt>
                      <c:pt idx="336">
                        <c:v>63.549999999999272</c:v>
                      </c:pt>
                      <c:pt idx="337">
                        <c:v>102.45000000000073</c:v>
                      </c:pt>
                      <c:pt idx="338">
                        <c:v>36.299999999999272</c:v>
                      </c:pt>
                      <c:pt idx="339">
                        <c:v>55.450000000000728</c:v>
                      </c:pt>
                      <c:pt idx="340">
                        <c:v>71.699999999998909</c:v>
                      </c:pt>
                      <c:pt idx="341">
                        <c:v>89.300000000001091</c:v>
                      </c:pt>
                      <c:pt idx="342">
                        <c:v>136.89999999999964</c:v>
                      </c:pt>
                      <c:pt idx="343">
                        <c:v>73.350000000000364</c:v>
                      </c:pt>
                      <c:pt idx="344">
                        <c:v>80.25</c:v>
                      </c:pt>
                      <c:pt idx="345">
                        <c:v>160.35000000000036</c:v>
                      </c:pt>
                      <c:pt idx="346">
                        <c:v>120.59999999999854</c:v>
                      </c:pt>
                      <c:pt idx="347">
                        <c:v>115.70000000000073</c:v>
                      </c:pt>
                      <c:pt idx="348">
                        <c:v>110</c:v>
                      </c:pt>
                      <c:pt idx="349">
                        <c:v>102.70000000000073</c:v>
                      </c:pt>
                      <c:pt idx="350">
                        <c:v>105.89999999999964</c:v>
                      </c:pt>
                      <c:pt idx="351">
                        <c:v>59.799999999999272</c:v>
                      </c:pt>
                      <c:pt idx="352">
                        <c:v>98.450000000000728</c:v>
                      </c:pt>
                      <c:pt idx="353">
                        <c:v>64.75</c:v>
                      </c:pt>
                      <c:pt idx="354">
                        <c:v>77.700000000000728</c:v>
                      </c:pt>
                      <c:pt idx="355">
                        <c:v>49</c:v>
                      </c:pt>
                      <c:pt idx="356">
                        <c:v>93</c:v>
                      </c:pt>
                      <c:pt idx="357">
                        <c:v>63.049999999999272</c:v>
                      </c:pt>
                      <c:pt idx="358">
                        <c:v>88.149999999999636</c:v>
                      </c:pt>
                      <c:pt idx="359">
                        <c:v>97.399999999999636</c:v>
                      </c:pt>
                      <c:pt idx="360">
                        <c:v>118.75</c:v>
                      </c:pt>
                      <c:pt idx="361">
                        <c:v>67.799999999999272</c:v>
                      </c:pt>
                      <c:pt idx="362">
                        <c:v>86.700000000000728</c:v>
                      </c:pt>
                      <c:pt idx="363">
                        <c:v>100.39999999999964</c:v>
                      </c:pt>
                      <c:pt idx="364">
                        <c:v>53.849999999998545</c:v>
                      </c:pt>
                      <c:pt idx="365">
                        <c:v>51.149999999999636</c:v>
                      </c:pt>
                      <c:pt idx="366">
                        <c:v>54.450000000000728</c:v>
                      </c:pt>
                      <c:pt idx="367">
                        <c:v>87.600000000000364</c:v>
                      </c:pt>
                      <c:pt idx="368">
                        <c:v>60.200000000000728</c:v>
                      </c:pt>
                      <c:pt idx="369">
                        <c:v>88.899999999999636</c:v>
                      </c:pt>
                      <c:pt idx="370">
                        <c:v>61.75</c:v>
                      </c:pt>
                      <c:pt idx="371">
                        <c:v>69.899999999999636</c:v>
                      </c:pt>
                      <c:pt idx="372">
                        <c:v>104.69999999999891</c:v>
                      </c:pt>
                      <c:pt idx="373">
                        <c:v>60.850000000000364</c:v>
                      </c:pt>
                      <c:pt idx="374">
                        <c:v>68.849999999998545</c:v>
                      </c:pt>
                      <c:pt idx="375">
                        <c:v>77.649999999999636</c:v>
                      </c:pt>
                      <c:pt idx="376">
                        <c:v>37.700000000000728</c:v>
                      </c:pt>
                      <c:pt idx="377">
                        <c:v>55.25</c:v>
                      </c:pt>
                      <c:pt idx="378">
                        <c:v>73.650000000001455</c:v>
                      </c:pt>
                      <c:pt idx="379">
                        <c:v>87.949999999998909</c:v>
                      </c:pt>
                      <c:pt idx="380">
                        <c:v>83</c:v>
                      </c:pt>
                      <c:pt idx="381">
                        <c:v>87.450000000000728</c:v>
                      </c:pt>
                      <c:pt idx="382">
                        <c:v>75.300000000001091</c:v>
                      </c:pt>
                      <c:pt idx="383">
                        <c:v>39.350000000000364</c:v>
                      </c:pt>
                      <c:pt idx="384">
                        <c:v>68.700000000000728</c:v>
                      </c:pt>
                      <c:pt idx="385">
                        <c:v>64.75</c:v>
                      </c:pt>
                      <c:pt idx="386">
                        <c:v>98.899999999999636</c:v>
                      </c:pt>
                      <c:pt idx="387">
                        <c:v>46.650000000001455</c:v>
                      </c:pt>
                      <c:pt idx="388">
                        <c:v>70.550000000001091</c:v>
                      </c:pt>
                      <c:pt idx="389">
                        <c:v>72.899999999999636</c:v>
                      </c:pt>
                      <c:pt idx="390">
                        <c:v>106.64999999999964</c:v>
                      </c:pt>
                      <c:pt idx="391">
                        <c:v>155.04999999999927</c:v>
                      </c:pt>
                      <c:pt idx="392">
                        <c:v>99.600000000000364</c:v>
                      </c:pt>
                      <c:pt idx="393">
                        <c:v>142</c:v>
                      </c:pt>
                      <c:pt idx="394">
                        <c:v>132.75</c:v>
                      </c:pt>
                      <c:pt idx="395">
                        <c:v>135.94999999999891</c:v>
                      </c:pt>
                      <c:pt idx="396">
                        <c:v>116.25</c:v>
                      </c:pt>
                      <c:pt idx="397">
                        <c:v>182.15000000000146</c:v>
                      </c:pt>
                      <c:pt idx="398">
                        <c:v>132.54999999999927</c:v>
                      </c:pt>
                      <c:pt idx="399">
                        <c:v>93</c:v>
                      </c:pt>
                      <c:pt idx="400">
                        <c:v>97.350000000000364</c:v>
                      </c:pt>
                      <c:pt idx="401">
                        <c:v>139.89999999999964</c:v>
                      </c:pt>
                      <c:pt idx="402">
                        <c:v>129.44999999999891</c:v>
                      </c:pt>
                      <c:pt idx="403">
                        <c:v>379.45000000000073</c:v>
                      </c:pt>
                      <c:pt idx="404">
                        <c:v>215.54999999999927</c:v>
                      </c:pt>
                      <c:pt idx="405">
                        <c:v>194.75</c:v>
                      </c:pt>
                      <c:pt idx="406">
                        <c:v>147.89999999999964</c:v>
                      </c:pt>
                      <c:pt idx="407">
                        <c:v>143.45000000000073</c:v>
                      </c:pt>
                      <c:pt idx="408">
                        <c:v>207.75</c:v>
                      </c:pt>
                      <c:pt idx="409">
                        <c:v>232.45000000000073</c:v>
                      </c:pt>
                      <c:pt idx="410">
                        <c:v>145</c:v>
                      </c:pt>
                      <c:pt idx="411">
                        <c:v>206.25</c:v>
                      </c:pt>
                      <c:pt idx="412">
                        <c:v>296.89999999999964</c:v>
                      </c:pt>
                      <c:pt idx="413">
                        <c:v>205.60000000000036</c:v>
                      </c:pt>
                      <c:pt idx="414">
                        <c:v>132.89999999999964</c:v>
                      </c:pt>
                      <c:pt idx="415">
                        <c:v>165.75</c:v>
                      </c:pt>
                      <c:pt idx="416">
                        <c:v>214.45000000000073</c:v>
                      </c:pt>
                      <c:pt idx="417">
                        <c:v>187</c:v>
                      </c:pt>
                      <c:pt idx="418">
                        <c:v>126.40000000000146</c:v>
                      </c:pt>
                      <c:pt idx="419">
                        <c:v>82.75</c:v>
                      </c:pt>
                      <c:pt idx="420">
                        <c:v>276.05000000000109</c:v>
                      </c:pt>
                      <c:pt idx="421">
                        <c:v>142.10000000000036</c:v>
                      </c:pt>
                      <c:pt idx="422">
                        <c:v>199</c:v>
                      </c:pt>
                      <c:pt idx="423">
                        <c:v>123.65000000000146</c:v>
                      </c:pt>
                      <c:pt idx="424">
                        <c:v>162.15000000000146</c:v>
                      </c:pt>
                      <c:pt idx="425">
                        <c:v>102.20000000000073</c:v>
                      </c:pt>
                      <c:pt idx="426">
                        <c:v>146.89999999999964</c:v>
                      </c:pt>
                      <c:pt idx="427">
                        <c:v>250.85000000000036</c:v>
                      </c:pt>
                      <c:pt idx="428">
                        <c:v>119.70000000000073</c:v>
                      </c:pt>
                      <c:pt idx="429">
                        <c:v>308.5</c:v>
                      </c:pt>
                      <c:pt idx="430">
                        <c:v>101</c:v>
                      </c:pt>
                      <c:pt idx="431">
                        <c:v>153.75</c:v>
                      </c:pt>
                      <c:pt idx="432">
                        <c:v>65</c:v>
                      </c:pt>
                      <c:pt idx="433">
                        <c:v>108</c:v>
                      </c:pt>
                      <c:pt idx="434">
                        <c:v>51.200000000000728</c:v>
                      </c:pt>
                      <c:pt idx="435">
                        <c:v>72.850000000000364</c:v>
                      </c:pt>
                      <c:pt idx="436">
                        <c:v>174.35000000000036</c:v>
                      </c:pt>
                      <c:pt idx="437">
                        <c:v>172</c:v>
                      </c:pt>
                      <c:pt idx="438">
                        <c:v>129</c:v>
                      </c:pt>
                      <c:pt idx="439">
                        <c:v>93.950000000000728</c:v>
                      </c:pt>
                      <c:pt idx="440">
                        <c:v>73</c:v>
                      </c:pt>
                      <c:pt idx="441">
                        <c:v>85.699999999998909</c:v>
                      </c:pt>
                      <c:pt idx="442">
                        <c:v>97.799999999999272</c:v>
                      </c:pt>
                      <c:pt idx="443">
                        <c:v>107.20000000000073</c:v>
                      </c:pt>
                      <c:pt idx="444">
                        <c:v>135.04999999999927</c:v>
                      </c:pt>
                      <c:pt idx="445">
                        <c:v>157.60000000000036</c:v>
                      </c:pt>
                      <c:pt idx="446">
                        <c:v>110</c:v>
                      </c:pt>
                      <c:pt idx="447">
                        <c:v>47.25</c:v>
                      </c:pt>
                      <c:pt idx="448">
                        <c:v>105.79999999999927</c:v>
                      </c:pt>
                      <c:pt idx="449">
                        <c:v>94.75</c:v>
                      </c:pt>
                      <c:pt idx="450">
                        <c:v>102.70000000000073</c:v>
                      </c:pt>
                      <c:pt idx="451">
                        <c:v>57.950000000000728</c:v>
                      </c:pt>
                      <c:pt idx="452">
                        <c:v>81.25</c:v>
                      </c:pt>
                      <c:pt idx="453">
                        <c:v>142.69999999999891</c:v>
                      </c:pt>
                      <c:pt idx="454">
                        <c:v>110.85000000000036</c:v>
                      </c:pt>
                      <c:pt idx="455">
                        <c:v>97.650000000001455</c:v>
                      </c:pt>
                      <c:pt idx="456">
                        <c:v>254.89999999999964</c:v>
                      </c:pt>
                      <c:pt idx="457">
                        <c:v>210.39999999999964</c:v>
                      </c:pt>
                      <c:pt idx="458">
                        <c:v>104.90000000000146</c:v>
                      </c:pt>
                      <c:pt idx="459">
                        <c:v>65.700000000000728</c:v>
                      </c:pt>
                      <c:pt idx="460">
                        <c:v>68.850000000000364</c:v>
                      </c:pt>
                      <c:pt idx="461">
                        <c:v>104.79999999999927</c:v>
                      </c:pt>
                      <c:pt idx="462">
                        <c:v>59.799999999999272</c:v>
                      </c:pt>
                      <c:pt idx="463">
                        <c:v>99.700000000000728</c:v>
                      </c:pt>
                      <c:pt idx="464">
                        <c:v>226.64999999999964</c:v>
                      </c:pt>
                      <c:pt idx="465">
                        <c:v>129.70000000000073</c:v>
                      </c:pt>
                      <c:pt idx="466">
                        <c:v>224.25</c:v>
                      </c:pt>
                      <c:pt idx="467">
                        <c:v>70.649999999999636</c:v>
                      </c:pt>
                      <c:pt idx="468">
                        <c:v>96</c:v>
                      </c:pt>
                      <c:pt idx="469">
                        <c:v>82.799999999999272</c:v>
                      </c:pt>
                      <c:pt idx="470">
                        <c:v>124.29999999999927</c:v>
                      </c:pt>
                      <c:pt idx="471">
                        <c:v>181</c:v>
                      </c:pt>
                      <c:pt idx="472">
                        <c:v>149.90000000000146</c:v>
                      </c:pt>
                      <c:pt idx="473">
                        <c:v>115.45000000000073</c:v>
                      </c:pt>
                      <c:pt idx="474">
                        <c:v>117.04999999999927</c:v>
                      </c:pt>
                      <c:pt idx="475">
                        <c:v>114.75</c:v>
                      </c:pt>
                      <c:pt idx="476">
                        <c:v>139.04999999999927</c:v>
                      </c:pt>
                      <c:pt idx="477">
                        <c:v>68.200000000000728</c:v>
                      </c:pt>
                      <c:pt idx="478">
                        <c:v>114.20000000000073</c:v>
                      </c:pt>
                      <c:pt idx="479">
                        <c:v>99.399999999999636</c:v>
                      </c:pt>
                      <c:pt idx="480">
                        <c:v>147.64999999999964</c:v>
                      </c:pt>
                      <c:pt idx="481">
                        <c:v>55.799999999999272</c:v>
                      </c:pt>
                      <c:pt idx="482">
                        <c:v>103.39999999999964</c:v>
                      </c:pt>
                      <c:pt idx="483">
                        <c:v>89</c:v>
                      </c:pt>
                      <c:pt idx="484">
                        <c:v>101.30000000000109</c:v>
                      </c:pt>
                      <c:pt idx="485">
                        <c:v>74</c:v>
                      </c:pt>
                      <c:pt idx="486">
                        <c:v>127</c:v>
                      </c:pt>
                      <c:pt idx="487">
                        <c:v>73.600000000000364</c:v>
                      </c:pt>
                      <c:pt idx="488">
                        <c:v>193.35000000000036</c:v>
                      </c:pt>
                      <c:pt idx="489">
                        <c:v>179.20000000000073</c:v>
                      </c:pt>
                      <c:pt idx="490">
                        <c:v>108.29999999999927</c:v>
                      </c:pt>
                      <c:pt idx="491">
                        <c:v>108</c:v>
                      </c:pt>
                      <c:pt idx="492">
                        <c:v>168.04999999999927</c:v>
                      </c:pt>
                      <c:pt idx="493">
                        <c:v>188.10000000000036</c:v>
                      </c:pt>
                      <c:pt idx="494">
                        <c:v>123.95000000000073</c:v>
                      </c:pt>
                      <c:pt idx="495">
                        <c:v>59.049999999999272</c:v>
                      </c:pt>
                      <c:pt idx="496">
                        <c:v>113.64999999999964</c:v>
                      </c:pt>
                      <c:pt idx="497">
                        <c:v>82.649999999999636</c:v>
                      </c:pt>
                      <c:pt idx="498">
                        <c:v>130</c:v>
                      </c:pt>
                      <c:pt idx="499">
                        <c:v>75.799999999999272</c:v>
                      </c:pt>
                      <c:pt idx="500">
                        <c:v>81.450000000000728</c:v>
                      </c:pt>
                      <c:pt idx="501">
                        <c:v>102.75</c:v>
                      </c:pt>
                      <c:pt idx="502">
                        <c:v>71.100000000000364</c:v>
                      </c:pt>
                      <c:pt idx="503">
                        <c:v>178.89999999999964</c:v>
                      </c:pt>
                      <c:pt idx="504">
                        <c:v>156.60000000000036</c:v>
                      </c:pt>
                      <c:pt idx="505">
                        <c:v>154.60000000000036</c:v>
                      </c:pt>
                      <c:pt idx="506">
                        <c:v>120.04999999999927</c:v>
                      </c:pt>
                      <c:pt idx="507">
                        <c:v>96.399999999999636</c:v>
                      </c:pt>
                      <c:pt idx="508">
                        <c:v>51.399999999999636</c:v>
                      </c:pt>
                      <c:pt idx="509">
                        <c:v>94.600000000000364</c:v>
                      </c:pt>
                      <c:pt idx="510">
                        <c:v>167.95000000000073</c:v>
                      </c:pt>
                      <c:pt idx="511">
                        <c:v>196.25</c:v>
                      </c:pt>
                      <c:pt idx="512">
                        <c:v>76.25</c:v>
                      </c:pt>
                      <c:pt idx="513">
                        <c:v>58.850000000000364</c:v>
                      </c:pt>
                      <c:pt idx="514">
                        <c:v>196.95000000000073</c:v>
                      </c:pt>
                      <c:pt idx="515">
                        <c:v>61.450000000000728</c:v>
                      </c:pt>
                      <c:pt idx="516">
                        <c:v>65.700000000000728</c:v>
                      </c:pt>
                      <c:pt idx="517">
                        <c:v>50.649999999999636</c:v>
                      </c:pt>
                      <c:pt idx="518">
                        <c:v>148.25</c:v>
                      </c:pt>
                      <c:pt idx="519">
                        <c:v>99.949999999998909</c:v>
                      </c:pt>
                      <c:pt idx="520">
                        <c:v>287.75</c:v>
                      </c:pt>
                      <c:pt idx="521">
                        <c:v>65.25</c:v>
                      </c:pt>
                      <c:pt idx="522">
                        <c:v>142.5</c:v>
                      </c:pt>
                      <c:pt idx="523">
                        <c:v>118.35000000000036</c:v>
                      </c:pt>
                      <c:pt idx="524">
                        <c:v>106</c:v>
                      </c:pt>
                      <c:pt idx="525">
                        <c:v>46.399999999999636</c:v>
                      </c:pt>
                      <c:pt idx="526">
                        <c:v>144.75</c:v>
                      </c:pt>
                      <c:pt idx="527">
                        <c:v>82.199999999998909</c:v>
                      </c:pt>
                      <c:pt idx="528">
                        <c:v>160.54999999999927</c:v>
                      </c:pt>
                      <c:pt idx="529">
                        <c:v>152.65000000000146</c:v>
                      </c:pt>
                      <c:pt idx="530">
                        <c:v>129.10000000000036</c:v>
                      </c:pt>
                      <c:pt idx="531">
                        <c:v>77.5</c:v>
                      </c:pt>
                      <c:pt idx="532">
                        <c:v>114.5</c:v>
                      </c:pt>
                      <c:pt idx="533">
                        <c:v>82.5</c:v>
                      </c:pt>
                      <c:pt idx="534">
                        <c:v>119.14999999999964</c:v>
                      </c:pt>
                      <c:pt idx="535">
                        <c:v>112.54999999999927</c:v>
                      </c:pt>
                      <c:pt idx="536">
                        <c:v>103.10000000000036</c:v>
                      </c:pt>
                      <c:pt idx="537">
                        <c:v>157.79999999999927</c:v>
                      </c:pt>
                      <c:pt idx="538">
                        <c:v>118.04999999999927</c:v>
                      </c:pt>
                      <c:pt idx="539">
                        <c:v>101.45000000000073</c:v>
                      </c:pt>
                      <c:pt idx="540">
                        <c:v>72.649999999999636</c:v>
                      </c:pt>
                      <c:pt idx="541">
                        <c:v>100.95000000000073</c:v>
                      </c:pt>
                      <c:pt idx="542">
                        <c:v>57</c:v>
                      </c:pt>
                      <c:pt idx="543">
                        <c:v>88.850000000000364</c:v>
                      </c:pt>
                      <c:pt idx="544">
                        <c:v>106.95000000000073</c:v>
                      </c:pt>
                      <c:pt idx="545">
                        <c:v>140.69999999999891</c:v>
                      </c:pt>
                      <c:pt idx="546">
                        <c:v>91.100000000000364</c:v>
                      </c:pt>
                      <c:pt idx="547">
                        <c:v>176.95000000000073</c:v>
                      </c:pt>
                      <c:pt idx="548">
                        <c:v>167.30000000000109</c:v>
                      </c:pt>
                      <c:pt idx="549">
                        <c:v>102.89999999999964</c:v>
                      </c:pt>
                      <c:pt idx="550">
                        <c:v>126.45000000000073</c:v>
                      </c:pt>
                      <c:pt idx="551">
                        <c:v>99.399999999999636</c:v>
                      </c:pt>
                      <c:pt idx="552">
                        <c:v>89.5</c:v>
                      </c:pt>
                      <c:pt idx="553">
                        <c:v>68.149999999999636</c:v>
                      </c:pt>
                      <c:pt idx="554">
                        <c:v>160.64999999999964</c:v>
                      </c:pt>
                      <c:pt idx="555">
                        <c:v>116.55000000000109</c:v>
                      </c:pt>
                      <c:pt idx="556">
                        <c:v>106.29999999999927</c:v>
                      </c:pt>
                      <c:pt idx="557">
                        <c:v>92.299999999999272</c:v>
                      </c:pt>
                      <c:pt idx="558">
                        <c:v>174.35000000000036</c:v>
                      </c:pt>
                      <c:pt idx="559">
                        <c:v>200.10000000000036</c:v>
                      </c:pt>
                      <c:pt idx="560">
                        <c:v>143</c:v>
                      </c:pt>
                      <c:pt idx="561">
                        <c:v>157.64999999999964</c:v>
                      </c:pt>
                      <c:pt idx="562">
                        <c:v>180.65000000000146</c:v>
                      </c:pt>
                      <c:pt idx="563">
                        <c:v>276.19999999999891</c:v>
                      </c:pt>
                      <c:pt idx="564">
                        <c:v>207.5</c:v>
                      </c:pt>
                      <c:pt idx="565">
                        <c:v>123.25</c:v>
                      </c:pt>
                      <c:pt idx="566">
                        <c:v>429.85000000000036</c:v>
                      </c:pt>
                      <c:pt idx="567">
                        <c:v>211.89999999999964</c:v>
                      </c:pt>
                      <c:pt idx="568">
                        <c:v>126.85000000000036</c:v>
                      </c:pt>
                      <c:pt idx="569">
                        <c:v>108.5</c:v>
                      </c:pt>
                      <c:pt idx="570">
                        <c:v>98.650000000001455</c:v>
                      </c:pt>
                      <c:pt idx="571">
                        <c:v>108</c:v>
                      </c:pt>
                      <c:pt idx="572">
                        <c:v>218.35000000000036</c:v>
                      </c:pt>
                      <c:pt idx="573">
                        <c:v>202.95000000000073</c:v>
                      </c:pt>
                      <c:pt idx="574">
                        <c:v>75.799999999999272</c:v>
                      </c:pt>
                      <c:pt idx="575">
                        <c:v>192.75</c:v>
                      </c:pt>
                      <c:pt idx="576">
                        <c:v>131.79999999999927</c:v>
                      </c:pt>
                      <c:pt idx="577">
                        <c:v>118.85000000000036</c:v>
                      </c:pt>
                      <c:pt idx="578">
                        <c:v>105.85000000000036</c:v>
                      </c:pt>
                      <c:pt idx="579">
                        <c:v>88.549999999999272</c:v>
                      </c:pt>
                      <c:pt idx="580">
                        <c:v>113.75</c:v>
                      </c:pt>
                      <c:pt idx="581">
                        <c:v>104.94999999999891</c:v>
                      </c:pt>
                      <c:pt idx="582">
                        <c:v>145</c:v>
                      </c:pt>
                      <c:pt idx="583">
                        <c:v>94.899999999999636</c:v>
                      </c:pt>
                      <c:pt idx="584">
                        <c:v>184.70000000000073</c:v>
                      </c:pt>
                      <c:pt idx="585">
                        <c:v>195.30000000000109</c:v>
                      </c:pt>
                      <c:pt idx="586">
                        <c:v>116.20000000000073</c:v>
                      </c:pt>
                      <c:pt idx="587">
                        <c:v>101</c:v>
                      </c:pt>
                      <c:pt idx="588">
                        <c:v>167.39999999999964</c:v>
                      </c:pt>
                      <c:pt idx="589">
                        <c:v>122.89999999999964</c:v>
                      </c:pt>
                      <c:pt idx="590">
                        <c:v>87.700000000000728</c:v>
                      </c:pt>
                      <c:pt idx="591">
                        <c:v>88</c:v>
                      </c:pt>
                      <c:pt idx="592">
                        <c:v>61.400000000001455</c:v>
                      </c:pt>
                      <c:pt idx="593">
                        <c:v>107.79999999999927</c:v>
                      </c:pt>
                      <c:pt idx="594">
                        <c:v>48.5</c:v>
                      </c:pt>
                      <c:pt idx="595">
                        <c:v>56.350000000000364</c:v>
                      </c:pt>
                      <c:pt idx="596">
                        <c:v>190.95000000000073</c:v>
                      </c:pt>
                      <c:pt idx="597">
                        <c:v>242.64999999999964</c:v>
                      </c:pt>
                      <c:pt idx="598">
                        <c:v>107.55000000000109</c:v>
                      </c:pt>
                      <c:pt idx="599">
                        <c:v>125.45000000000073</c:v>
                      </c:pt>
                      <c:pt idx="600">
                        <c:v>77.850000000000364</c:v>
                      </c:pt>
                      <c:pt idx="601">
                        <c:v>112.45000000000073</c:v>
                      </c:pt>
                      <c:pt idx="602">
                        <c:v>84.899999999999636</c:v>
                      </c:pt>
                      <c:pt idx="603">
                        <c:v>102.04999999999927</c:v>
                      </c:pt>
                      <c:pt idx="604">
                        <c:v>50.349999999998545</c:v>
                      </c:pt>
                      <c:pt idx="605">
                        <c:v>75.199999999998909</c:v>
                      </c:pt>
                      <c:pt idx="606">
                        <c:v>241.45000000000073</c:v>
                      </c:pt>
                      <c:pt idx="607">
                        <c:v>96.200000000000728</c:v>
                      </c:pt>
                      <c:pt idx="608">
                        <c:v>100.75</c:v>
                      </c:pt>
                      <c:pt idx="609">
                        <c:v>129</c:v>
                      </c:pt>
                      <c:pt idx="610">
                        <c:v>124.80000000000109</c:v>
                      </c:pt>
                      <c:pt idx="611">
                        <c:v>97.850000000000364</c:v>
                      </c:pt>
                      <c:pt idx="612">
                        <c:v>149.75</c:v>
                      </c:pt>
                      <c:pt idx="613">
                        <c:v>209.95000000000073</c:v>
                      </c:pt>
                      <c:pt idx="614">
                        <c:v>133.5</c:v>
                      </c:pt>
                      <c:pt idx="615">
                        <c:v>197.29999999999927</c:v>
                      </c:pt>
                      <c:pt idx="616">
                        <c:v>239.35000000000036</c:v>
                      </c:pt>
                      <c:pt idx="617">
                        <c:v>118</c:v>
                      </c:pt>
                      <c:pt idx="618">
                        <c:v>222.79999999999927</c:v>
                      </c:pt>
                      <c:pt idx="619">
                        <c:v>131.85000000000036</c:v>
                      </c:pt>
                      <c:pt idx="620">
                        <c:v>221.45000000000073</c:v>
                      </c:pt>
                      <c:pt idx="621">
                        <c:v>118.54999999999927</c:v>
                      </c:pt>
                      <c:pt idx="622">
                        <c:v>235.04999999999927</c:v>
                      </c:pt>
                      <c:pt idx="623">
                        <c:v>164.30000000000109</c:v>
                      </c:pt>
                      <c:pt idx="624">
                        <c:v>167.95000000000073</c:v>
                      </c:pt>
                      <c:pt idx="625">
                        <c:v>119.64999999999964</c:v>
                      </c:pt>
                      <c:pt idx="626">
                        <c:v>106</c:v>
                      </c:pt>
                      <c:pt idx="627">
                        <c:v>138.14999999999964</c:v>
                      </c:pt>
                      <c:pt idx="628">
                        <c:v>209.05000000000109</c:v>
                      </c:pt>
                      <c:pt idx="629">
                        <c:v>233.14999999999964</c:v>
                      </c:pt>
                      <c:pt idx="630">
                        <c:v>327.35000000000036</c:v>
                      </c:pt>
                      <c:pt idx="631">
                        <c:v>98.950000000000728</c:v>
                      </c:pt>
                      <c:pt idx="632">
                        <c:v>148.75</c:v>
                      </c:pt>
                      <c:pt idx="633">
                        <c:v>213.45000000000073</c:v>
                      </c:pt>
                      <c:pt idx="634">
                        <c:v>187</c:v>
                      </c:pt>
                      <c:pt idx="635">
                        <c:v>156.54999999999927</c:v>
                      </c:pt>
                      <c:pt idx="636">
                        <c:v>119.60000000000036</c:v>
                      </c:pt>
                      <c:pt idx="637">
                        <c:v>116.80000000000109</c:v>
                      </c:pt>
                      <c:pt idx="638">
                        <c:v>84</c:v>
                      </c:pt>
                      <c:pt idx="639">
                        <c:v>142.04999999999927</c:v>
                      </c:pt>
                      <c:pt idx="640">
                        <c:v>61.600000000000364</c:v>
                      </c:pt>
                      <c:pt idx="641">
                        <c:v>116.85000000000036</c:v>
                      </c:pt>
                      <c:pt idx="642">
                        <c:v>155.85000000000036</c:v>
                      </c:pt>
                      <c:pt idx="643">
                        <c:v>96.5</c:v>
                      </c:pt>
                      <c:pt idx="644">
                        <c:v>198</c:v>
                      </c:pt>
                      <c:pt idx="645">
                        <c:v>73.850000000000364</c:v>
                      </c:pt>
                      <c:pt idx="646">
                        <c:v>163.29999999999927</c:v>
                      </c:pt>
                      <c:pt idx="647">
                        <c:v>700.89999999999964</c:v>
                      </c:pt>
                      <c:pt idx="648">
                        <c:v>241.39999999999964</c:v>
                      </c:pt>
                      <c:pt idx="649">
                        <c:v>102.39999999999964</c:v>
                      </c:pt>
                      <c:pt idx="650">
                        <c:v>154.05000000000109</c:v>
                      </c:pt>
                      <c:pt idx="651">
                        <c:v>144.19999999999891</c:v>
                      </c:pt>
                      <c:pt idx="652">
                        <c:v>80.649999999999636</c:v>
                      </c:pt>
                      <c:pt idx="653">
                        <c:v>134.5</c:v>
                      </c:pt>
                      <c:pt idx="654">
                        <c:v>297.29999999999927</c:v>
                      </c:pt>
                      <c:pt idx="655">
                        <c:v>105.70000000000073</c:v>
                      </c:pt>
                      <c:pt idx="656">
                        <c:v>228.95000000000073</c:v>
                      </c:pt>
                      <c:pt idx="657">
                        <c:v>114</c:v>
                      </c:pt>
                      <c:pt idx="658">
                        <c:v>249.5</c:v>
                      </c:pt>
                      <c:pt idx="659">
                        <c:v>98.950000000000728</c:v>
                      </c:pt>
                      <c:pt idx="660">
                        <c:v>199.14999999999964</c:v>
                      </c:pt>
                      <c:pt idx="661">
                        <c:v>140.80000000000109</c:v>
                      </c:pt>
                      <c:pt idx="662">
                        <c:v>123.45000000000073</c:v>
                      </c:pt>
                      <c:pt idx="663">
                        <c:v>64.799999999999272</c:v>
                      </c:pt>
                      <c:pt idx="664">
                        <c:v>161</c:v>
                      </c:pt>
                      <c:pt idx="665">
                        <c:v>144.60000000000036</c:v>
                      </c:pt>
                      <c:pt idx="666">
                        <c:v>110.75</c:v>
                      </c:pt>
                      <c:pt idx="667">
                        <c:v>109.39999999999964</c:v>
                      </c:pt>
                      <c:pt idx="668">
                        <c:v>131.75</c:v>
                      </c:pt>
                      <c:pt idx="669">
                        <c:v>137.39999999999964</c:v>
                      </c:pt>
                      <c:pt idx="670">
                        <c:v>60.950000000000728</c:v>
                      </c:pt>
                      <c:pt idx="671">
                        <c:v>186.85000000000036</c:v>
                      </c:pt>
                      <c:pt idx="672">
                        <c:v>92.350000000000364</c:v>
                      </c:pt>
                      <c:pt idx="673">
                        <c:v>89.149999999999636</c:v>
                      </c:pt>
                      <c:pt idx="674">
                        <c:v>66.899999999999636</c:v>
                      </c:pt>
                      <c:pt idx="675">
                        <c:v>76.649999999999636</c:v>
                      </c:pt>
                      <c:pt idx="676">
                        <c:v>95.75</c:v>
                      </c:pt>
                      <c:pt idx="677">
                        <c:v>164.79999999999927</c:v>
                      </c:pt>
                      <c:pt idx="678">
                        <c:v>85.700000000000728</c:v>
                      </c:pt>
                      <c:pt idx="679">
                        <c:v>135.64999999999964</c:v>
                      </c:pt>
                      <c:pt idx="680">
                        <c:v>102.35000000000036</c:v>
                      </c:pt>
                      <c:pt idx="681">
                        <c:v>110.10000000000036</c:v>
                      </c:pt>
                      <c:pt idx="682">
                        <c:v>98.949999999998909</c:v>
                      </c:pt>
                      <c:pt idx="683">
                        <c:v>95.649999999999636</c:v>
                      </c:pt>
                      <c:pt idx="684">
                        <c:v>67.850000000000364</c:v>
                      </c:pt>
                      <c:pt idx="685">
                        <c:v>86.850000000000364</c:v>
                      </c:pt>
                      <c:pt idx="686">
                        <c:v>93.350000000000364</c:v>
                      </c:pt>
                      <c:pt idx="687">
                        <c:v>67.849999999998545</c:v>
                      </c:pt>
                      <c:pt idx="688">
                        <c:v>93.299999999999272</c:v>
                      </c:pt>
                      <c:pt idx="689">
                        <c:v>189.39999999999964</c:v>
                      </c:pt>
                      <c:pt idx="690">
                        <c:v>119.95000000000073</c:v>
                      </c:pt>
                      <c:pt idx="691">
                        <c:v>52.050000000001091</c:v>
                      </c:pt>
                      <c:pt idx="692">
                        <c:v>61.649999999999636</c:v>
                      </c:pt>
                      <c:pt idx="693">
                        <c:v>123.89999999999964</c:v>
                      </c:pt>
                      <c:pt idx="694">
                        <c:v>85.800000000001091</c:v>
                      </c:pt>
                      <c:pt idx="695">
                        <c:v>105.85000000000036</c:v>
                      </c:pt>
                      <c:pt idx="696">
                        <c:v>120.79999999999927</c:v>
                      </c:pt>
                      <c:pt idx="697">
                        <c:v>89.149999999999636</c:v>
                      </c:pt>
                      <c:pt idx="698">
                        <c:v>151</c:v>
                      </c:pt>
                      <c:pt idx="699">
                        <c:v>156.5</c:v>
                      </c:pt>
                      <c:pt idx="700">
                        <c:v>91.75</c:v>
                      </c:pt>
                      <c:pt idx="701">
                        <c:v>81.600000000000364</c:v>
                      </c:pt>
                      <c:pt idx="702">
                        <c:v>88.650000000001455</c:v>
                      </c:pt>
                      <c:pt idx="703">
                        <c:v>97.049999999999272</c:v>
                      </c:pt>
                      <c:pt idx="704">
                        <c:v>78.25</c:v>
                      </c:pt>
                      <c:pt idx="705">
                        <c:v>106</c:v>
                      </c:pt>
                      <c:pt idx="706">
                        <c:v>81.450000000000728</c:v>
                      </c:pt>
                      <c:pt idx="707">
                        <c:v>69.350000000000364</c:v>
                      </c:pt>
                      <c:pt idx="708">
                        <c:v>43.450000000000728</c:v>
                      </c:pt>
                      <c:pt idx="709">
                        <c:v>65.549999999999272</c:v>
                      </c:pt>
                      <c:pt idx="710">
                        <c:v>86.899999999999636</c:v>
                      </c:pt>
                      <c:pt idx="711">
                        <c:v>109.89999999999964</c:v>
                      </c:pt>
                      <c:pt idx="712">
                        <c:v>121</c:v>
                      </c:pt>
                      <c:pt idx="713">
                        <c:v>72</c:v>
                      </c:pt>
                      <c:pt idx="714">
                        <c:v>82.450000000000728</c:v>
                      </c:pt>
                      <c:pt idx="715">
                        <c:v>43.550000000001091</c:v>
                      </c:pt>
                      <c:pt idx="716">
                        <c:v>99</c:v>
                      </c:pt>
                      <c:pt idx="717">
                        <c:v>81.449999999998909</c:v>
                      </c:pt>
                      <c:pt idx="718">
                        <c:v>192.85000000000036</c:v>
                      </c:pt>
                      <c:pt idx="719">
                        <c:v>132.75</c:v>
                      </c:pt>
                      <c:pt idx="720">
                        <c:v>113.89999999999964</c:v>
                      </c:pt>
                      <c:pt idx="721">
                        <c:v>111.04999999999927</c:v>
                      </c:pt>
                      <c:pt idx="722">
                        <c:v>101.79999999999927</c:v>
                      </c:pt>
                      <c:pt idx="723">
                        <c:v>46.600000000000364</c:v>
                      </c:pt>
                      <c:pt idx="724">
                        <c:v>81.299999999999272</c:v>
                      </c:pt>
                      <c:pt idx="725">
                        <c:v>72.900000000001455</c:v>
                      </c:pt>
                      <c:pt idx="726">
                        <c:v>70.199999999998909</c:v>
                      </c:pt>
                      <c:pt idx="727">
                        <c:v>72.5</c:v>
                      </c:pt>
                      <c:pt idx="728">
                        <c:v>167.20000000000073</c:v>
                      </c:pt>
                      <c:pt idx="729">
                        <c:v>62.75</c:v>
                      </c:pt>
                      <c:pt idx="730">
                        <c:v>139.75</c:v>
                      </c:pt>
                      <c:pt idx="731">
                        <c:v>109.85000000000036</c:v>
                      </c:pt>
                      <c:pt idx="732">
                        <c:v>135.70000000000073</c:v>
                      </c:pt>
                      <c:pt idx="733">
                        <c:v>92.100000000000364</c:v>
                      </c:pt>
                      <c:pt idx="734">
                        <c:v>124.45000000000073</c:v>
                      </c:pt>
                      <c:pt idx="735">
                        <c:v>86.850000000000364</c:v>
                      </c:pt>
                      <c:pt idx="736">
                        <c:v>111.60000000000036</c:v>
                      </c:pt>
                      <c:pt idx="737">
                        <c:v>151</c:v>
                      </c:pt>
                      <c:pt idx="738">
                        <c:v>395.15000000000146</c:v>
                      </c:pt>
                      <c:pt idx="739">
                        <c:v>149</c:v>
                      </c:pt>
                      <c:pt idx="740">
                        <c:v>224.75</c:v>
                      </c:pt>
                      <c:pt idx="741">
                        <c:v>162</c:v>
                      </c:pt>
                      <c:pt idx="742">
                        <c:v>79.799999999999272</c:v>
                      </c:pt>
                      <c:pt idx="743">
                        <c:v>64.399999999999636</c:v>
                      </c:pt>
                      <c:pt idx="744">
                        <c:v>103.89999999999964</c:v>
                      </c:pt>
                      <c:pt idx="745">
                        <c:v>89.799999999999272</c:v>
                      </c:pt>
                      <c:pt idx="746">
                        <c:v>90</c:v>
                      </c:pt>
                      <c:pt idx="747">
                        <c:v>74.399999999999636</c:v>
                      </c:pt>
                      <c:pt idx="748">
                        <c:v>159.39999999999964</c:v>
                      </c:pt>
                      <c:pt idx="749">
                        <c:v>106.25</c:v>
                      </c:pt>
                      <c:pt idx="750">
                        <c:v>123.70000000000073</c:v>
                      </c:pt>
                      <c:pt idx="751">
                        <c:v>102.89999999999964</c:v>
                      </c:pt>
                      <c:pt idx="752">
                        <c:v>98</c:v>
                      </c:pt>
                      <c:pt idx="753">
                        <c:v>155.70000000000073</c:v>
                      </c:pt>
                      <c:pt idx="754">
                        <c:v>97.700000000000728</c:v>
                      </c:pt>
                      <c:pt idx="755">
                        <c:v>152.40000000000146</c:v>
                      </c:pt>
                      <c:pt idx="756">
                        <c:v>125.45000000000073</c:v>
                      </c:pt>
                      <c:pt idx="757">
                        <c:v>283.39999999999964</c:v>
                      </c:pt>
                      <c:pt idx="758">
                        <c:v>394.04999999999927</c:v>
                      </c:pt>
                      <c:pt idx="759">
                        <c:v>206.64999999999964</c:v>
                      </c:pt>
                      <c:pt idx="760">
                        <c:v>276.69999999999891</c:v>
                      </c:pt>
                      <c:pt idx="761">
                        <c:v>151.5</c:v>
                      </c:pt>
                      <c:pt idx="762">
                        <c:v>168.79999999999927</c:v>
                      </c:pt>
                      <c:pt idx="763">
                        <c:v>423.95000000000073</c:v>
                      </c:pt>
                      <c:pt idx="764">
                        <c:v>177.60000000000036</c:v>
                      </c:pt>
                      <c:pt idx="765">
                        <c:v>622.04999999999927</c:v>
                      </c:pt>
                      <c:pt idx="766">
                        <c:v>1830.75</c:v>
                      </c:pt>
                      <c:pt idx="767">
                        <c:v>515.14999999999964</c:v>
                      </c:pt>
                      <c:pt idx="768">
                        <c:v>506.5</c:v>
                      </c:pt>
                      <c:pt idx="769">
                        <c:v>690.85000000000036</c:v>
                      </c:pt>
                      <c:pt idx="770">
                        <c:v>714.55000000000018</c:v>
                      </c:pt>
                      <c:pt idx="771">
                        <c:v>724.5</c:v>
                      </c:pt>
                      <c:pt idx="772">
                        <c:v>638</c:v>
                      </c:pt>
                      <c:pt idx="773">
                        <c:v>482.30000000000018</c:v>
                      </c:pt>
                      <c:pt idx="774">
                        <c:v>742.14999999999964</c:v>
                      </c:pt>
                      <c:pt idx="775">
                        <c:v>456.54999999999927</c:v>
                      </c:pt>
                      <c:pt idx="776">
                        <c:v>519.25</c:v>
                      </c:pt>
                      <c:pt idx="777">
                        <c:v>391.35000000000036</c:v>
                      </c:pt>
                      <c:pt idx="778">
                        <c:v>358</c:v>
                      </c:pt>
                      <c:pt idx="779">
                        <c:v>388</c:v>
                      </c:pt>
                      <c:pt idx="780">
                        <c:v>285</c:v>
                      </c:pt>
                      <c:pt idx="781">
                        <c:v>520.95000000000073</c:v>
                      </c:pt>
                      <c:pt idx="782">
                        <c:v>458.95000000000073</c:v>
                      </c:pt>
                      <c:pt idx="783">
                        <c:v>220.60000000000036</c:v>
                      </c:pt>
                      <c:pt idx="784">
                        <c:v>203.60000000000036</c:v>
                      </c:pt>
                      <c:pt idx="785">
                        <c:v>435.64999999999964</c:v>
                      </c:pt>
                      <c:pt idx="786">
                        <c:v>253.85000000000036</c:v>
                      </c:pt>
                      <c:pt idx="787">
                        <c:v>245</c:v>
                      </c:pt>
                      <c:pt idx="788">
                        <c:v>169.75</c:v>
                      </c:pt>
                      <c:pt idx="789">
                        <c:v>157.5</c:v>
                      </c:pt>
                      <c:pt idx="790">
                        <c:v>286.64999999999964</c:v>
                      </c:pt>
                      <c:pt idx="791">
                        <c:v>169.34999999999854</c:v>
                      </c:pt>
                      <c:pt idx="792">
                        <c:v>145</c:v>
                      </c:pt>
                      <c:pt idx="793">
                        <c:v>143.20000000000073</c:v>
                      </c:pt>
                      <c:pt idx="794">
                        <c:v>163.85000000000036</c:v>
                      </c:pt>
                      <c:pt idx="795">
                        <c:v>195.70000000000073</c:v>
                      </c:pt>
                      <c:pt idx="796">
                        <c:v>184.30000000000109</c:v>
                      </c:pt>
                      <c:pt idx="797">
                        <c:v>232.20000000000073</c:v>
                      </c:pt>
                      <c:pt idx="798">
                        <c:v>229.95000000000073</c:v>
                      </c:pt>
                      <c:pt idx="799">
                        <c:v>248</c:v>
                      </c:pt>
                      <c:pt idx="800">
                        <c:v>111.54999999999927</c:v>
                      </c:pt>
                      <c:pt idx="801">
                        <c:v>154</c:v>
                      </c:pt>
                      <c:pt idx="802">
                        <c:v>240.60000000000036</c:v>
                      </c:pt>
                      <c:pt idx="803">
                        <c:v>227.10000000000036</c:v>
                      </c:pt>
                      <c:pt idx="804">
                        <c:v>200.39999999999964</c:v>
                      </c:pt>
                      <c:pt idx="805">
                        <c:v>172.54999999999927</c:v>
                      </c:pt>
                      <c:pt idx="806">
                        <c:v>129</c:v>
                      </c:pt>
                      <c:pt idx="807">
                        <c:v>327.65000000000146</c:v>
                      </c:pt>
                      <c:pt idx="808">
                        <c:v>182.19999999999891</c:v>
                      </c:pt>
                      <c:pt idx="809">
                        <c:v>218.70000000000073</c:v>
                      </c:pt>
                      <c:pt idx="810">
                        <c:v>123.55000000000109</c:v>
                      </c:pt>
                      <c:pt idx="811">
                        <c:v>183.60000000000036</c:v>
                      </c:pt>
                      <c:pt idx="812">
                        <c:v>186.25</c:v>
                      </c:pt>
                      <c:pt idx="813">
                        <c:v>353.10000000000036</c:v>
                      </c:pt>
                      <c:pt idx="814">
                        <c:v>175.5</c:v>
                      </c:pt>
                      <c:pt idx="815">
                        <c:v>147.95000000000073</c:v>
                      </c:pt>
                      <c:pt idx="816">
                        <c:v>271.14999999999964</c:v>
                      </c:pt>
                      <c:pt idx="817">
                        <c:v>207.89999999999964</c:v>
                      </c:pt>
                      <c:pt idx="818">
                        <c:v>156.54999999999927</c:v>
                      </c:pt>
                      <c:pt idx="819">
                        <c:v>177.70000000000073</c:v>
                      </c:pt>
                      <c:pt idx="820">
                        <c:v>144</c:v>
                      </c:pt>
                      <c:pt idx="821">
                        <c:v>205.70000000000073</c:v>
                      </c:pt>
                      <c:pt idx="822">
                        <c:v>288.75</c:v>
                      </c:pt>
                      <c:pt idx="823">
                        <c:v>116.29999999999927</c:v>
                      </c:pt>
                      <c:pt idx="824">
                        <c:v>222.70000000000073</c:v>
                      </c:pt>
                      <c:pt idx="825">
                        <c:v>400.19999999999891</c:v>
                      </c:pt>
                      <c:pt idx="826">
                        <c:v>222.70000000000073</c:v>
                      </c:pt>
                      <c:pt idx="827">
                        <c:v>340.80000000000109</c:v>
                      </c:pt>
                      <c:pt idx="828">
                        <c:v>178.90000000000146</c:v>
                      </c:pt>
                      <c:pt idx="829">
                        <c:v>278.89999999999964</c:v>
                      </c:pt>
                      <c:pt idx="830">
                        <c:v>201</c:v>
                      </c:pt>
                      <c:pt idx="831">
                        <c:v>138.75</c:v>
                      </c:pt>
                      <c:pt idx="832">
                        <c:v>197.89999999999964</c:v>
                      </c:pt>
                      <c:pt idx="833">
                        <c:v>261.85000000000036</c:v>
                      </c:pt>
                      <c:pt idx="834">
                        <c:v>181.75</c:v>
                      </c:pt>
                      <c:pt idx="835">
                        <c:v>113.45000000000073</c:v>
                      </c:pt>
                      <c:pt idx="836">
                        <c:v>126</c:v>
                      </c:pt>
                      <c:pt idx="837">
                        <c:v>158.69999999999891</c:v>
                      </c:pt>
                      <c:pt idx="838">
                        <c:v>186.44999999999891</c:v>
                      </c:pt>
                      <c:pt idx="839">
                        <c:v>141.64999999999964</c:v>
                      </c:pt>
                      <c:pt idx="840">
                        <c:v>72.700000000000728</c:v>
                      </c:pt>
                      <c:pt idx="841">
                        <c:v>123.95000000000073</c:v>
                      </c:pt>
                      <c:pt idx="842">
                        <c:v>127</c:v>
                      </c:pt>
                      <c:pt idx="843">
                        <c:v>153.70000000000073</c:v>
                      </c:pt>
                      <c:pt idx="844">
                        <c:v>132.15000000000146</c:v>
                      </c:pt>
                      <c:pt idx="845">
                        <c:v>108.54999999999927</c:v>
                      </c:pt>
                      <c:pt idx="846">
                        <c:v>130.35000000000036</c:v>
                      </c:pt>
                      <c:pt idx="847">
                        <c:v>210.95000000000073</c:v>
                      </c:pt>
                      <c:pt idx="848">
                        <c:v>232</c:v>
                      </c:pt>
                      <c:pt idx="849">
                        <c:v>157.10000000000036</c:v>
                      </c:pt>
                      <c:pt idx="850">
                        <c:v>199.95000000000073</c:v>
                      </c:pt>
                      <c:pt idx="851">
                        <c:v>101.64999999999964</c:v>
                      </c:pt>
                      <c:pt idx="852">
                        <c:v>87.799999999999272</c:v>
                      </c:pt>
                      <c:pt idx="853">
                        <c:v>398</c:v>
                      </c:pt>
                      <c:pt idx="854">
                        <c:v>130.70000000000073</c:v>
                      </c:pt>
                      <c:pt idx="855">
                        <c:v>136.95000000000073</c:v>
                      </c:pt>
                      <c:pt idx="856">
                        <c:v>154.89999999999964</c:v>
                      </c:pt>
                      <c:pt idx="857">
                        <c:v>194.45000000000073</c:v>
                      </c:pt>
                      <c:pt idx="858">
                        <c:v>173.39999999999964</c:v>
                      </c:pt>
                      <c:pt idx="859">
                        <c:v>212.75</c:v>
                      </c:pt>
                      <c:pt idx="860">
                        <c:v>125</c:v>
                      </c:pt>
                      <c:pt idx="861">
                        <c:v>145.60000000000036</c:v>
                      </c:pt>
                      <c:pt idx="862">
                        <c:v>201.89999999999964</c:v>
                      </c:pt>
                      <c:pt idx="863">
                        <c:v>162.69999999999891</c:v>
                      </c:pt>
                      <c:pt idx="864">
                        <c:v>157.14999999999964</c:v>
                      </c:pt>
                      <c:pt idx="865">
                        <c:v>108</c:v>
                      </c:pt>
                      <c:pt idx="866">
                        <c:v>92.700000000000728</c:v>
                      </c:pt>
                      <c:pt idx="867">
                        <c:v>74.350000000000364</c:v>
                      </c:pt>
                      <c:pt idx="868">
                        <c:v>106.85000000000036</c:v>
                      </c:pt>
                      <c:pt idx="869">
                        <c:v>99.850000000000364</c:v>
                      </c:pt>
                      <c:pt idx="870">
                        <c:v>286.70000000000073</c:v>
                      </c:pt>
                      <c:pt idx="871">
                        <c:v>126.64999999999964</c:v>
                      </c:pt>
                      <c:pt idx="872">
                        <c:v>155.65000000000146</c:v>
                      </c:pt>
                      <c:pt idx="873">
                        <c:v>62</c:v>
                      </c:pt>
                      <c:pt idx="874">
                        <c:v>100</c:v>
                      </c:pt>
                      <c:pt idx="875">
                        <c:v>69.25</c:v>
                      </c:pt>
                      <c:pt idx="876">
                        <c:v>106.60000000000036</c:v>
                      </c:pt>
                      <c:pt idx="877">
                        <c:v>102.90000000000146</c:v>
                      </c:pt>
                      <c:pt idx="878">
                        <c:v>101.5</c:v>
                      </c:pt>
                      <c:pt idx="879">
                        <c:v>61.100000000000364</c:v>
                      </c:pt>
                      <c:pt idx="880">
                        <c:v>96</c:v>
                      </c:pt>
                      <c:pt idx="881">
                        <c:v>443.95000000000073</c:v>
                      </c:pt>
                      <c:pt idx="882">
                        <c:v>216.70000000000073</c:v>
                      </c:pt>
                      <c:pt idx="883">
                        <c:v>130.60000000000036</c:v>
                      </c:pt>
                      <c:pt idx="884">
                        <c:v>83.700000000000728</c:v>
                      </c:pt>
                      <c:pt idx="885">
                        <c:v>163.5</c:v>
                      </c:pt>
                      <c:pt idx="886">
                        <c:v>127.25</c:v>
                      </c:pt>
                      <c:pt idx="887">
                        <c:v>146.25</c:v>
                      </c:pt>
                      <c:pt idx="888">
                        <c:v>122</c:v>
                      </c:pt>
                      <c:pt idx="889">
                        <c:v>136.64999999999964</c:v>
                      </c:pt>
                      <c:pt idx="890">
                        <c:v>72.149999999999636</c:v>
                      </c:pt>
                      <c:pt idx="891">
                        <c:v>173.95000000000073</c:v>
                      </c:pt>
                      <c:pt idx="892">
                        <c:v>90.350000000000364</c:v>
                      </c:pt>
                      <c:pt idx="893">
                        <c:v>115.85000000000036</c:v>
                      </c:pt>
                      <c:pt idx="894">
                        <c:v>94.950000000000728</c:v>
                      </c:pt>
                      <c:pt idx="895">
                        <c:v>143.5</c:v>
                      </c:pt>
                      <c:pt idx="896">
                        <c:v>301.54999999999927</c:v>
                      </c:pt>
                      <c:pt idx="897">
                        <c:v>188.85000000000036</c:v>
                      </c:pt>
                      <c:pt idx="898">
                        <c:v>216.70000000000073</c:v>
                      </c:pt>
                      <c:pt idx="899">
                        <c:v>220</c:v>
                      </c:pt>
                      <c:pt idx="900">
                        <c:v>220.10000000000036</c:v>
                      </c:pt>
                      <c:pt idx="901">
                        <c:v>159</c:v>
                      </c:pt>
                      <c:pt idx="902">
                        <c:v>112</c:v>
                      </c:pt>
                      <c:pt idx="903">
                        <c:v>99.799999999999272</c:v>
                      </c:pt>
                      <c:pt idx="904">
                        <c:v>102.64999999999964</c:v>
                      </c:pt>
                      <c:pt idx="905">
                        <c:v>137.75</c:v>
                      </c:pt>
                      <c:pt idx="906">
                        <c:v>117.5</c:v>
                      </c:pt>
                      <c:pt idx="907">
                        <c:v>140.70000000000073</c:v>
                      </c:pt>
                      <c:pt idx="908">
                        <c:v>119.5</c:v>
                      </c:pt>
                      <c:pt idx="909">
                        <c:v>134.15000000000146</c:v>
                      </c:pt>
                      <c:pt idx="910">
                        <c:v>146.79999999999927</c:v>
                      </c:pt>
                      <c:pt idx="911">
                        <c:v>104.39999999999964</c:v>
                      </c:pt>
                      <c:pt idx="912">
                        <c:v>185.85000000000036</c:v>
                      </c:pt>
                      <c:pt idx="913">
                        <c:v>336.14999999999964</c:v>
                      </c:pt>
                      <c:pt idx="914">
                        <c:v>124.75</c:v>
                      </c:pt>
                      <c:pt idx="915">
                        <c:v>80.399999999999636</c:v>
                      </c:pt>
                      <c:pt idx="916">
                        <c:v>113.95000000000073</c:v>
                      </c:pt>
                      <c:pt idx="917">
                        <c:v>250.04999999999927</c:v>
                      </c:pt>
                      <c:pt idx="918">
                        <c:v>107.39999999999964</c:v>
                      </c:pt>
                      <c:pt idx="919">
                        <c:v>72.100000000000364</c:v>
                      </c:pt>
                      <c:pt idx="920">
                        <c:v>238.35000000000036</c:v>
                      </c:pt>
                      <c:pt idx="921">
                        <c:v>170.70000000000073</c:v>
                      </c:pt>
                      <c:pt idx="922">
                        <c:v>242.5</c:v>
                      </c:pt>
                      <c:pt idx="923">
                        <c:v>144.60000000000036</c:v>
                      </c:pt>
                      <c:pt idx="924">
                        <c:v>231.25</c:v>
                      </c:pt>
                      <c:pt idx="925">
                        <c:v>174.85000000000036</c:v>
                      </c:pt>
                      <c:pt idx="926">
                        <c:v>112.79999999999927</c:v>
                      </c:pt>
                      <c:pt idx="927">
                        <c:v>201.04999999999927</c:v>
                      </c:pt>
                      <c:pt idx="928">
                        <c:v>124.54999999999927</c:v>
                      </c:pt>
                      <c:pt idx="929">
                        <c:v>143.29999999999927</c:v>
                      </c:pt>
                      <c:pt idx="930">
                        <c:v>108.05000000000109</c:v>
                      </c:pt>
                      <c:pt idx="931">
                        <c:v>184.94999999999891</c:v>
                      </c:pt>
                      <c:pt idx="932">
                        <c:v>197</c:v>
                      </c:pt>
                      <c:pt idx="933">
                        <c:v>110.85000000000036</c:v>
                      </c:pt>
                      <c:pt idx="934">
                        <c:v>153.29999999999927</c:v>
                      </c:pt>
                      <c:pt idx="935">
                        <c:v>48</c:v>
                      </c:pt>
                      <c:pt idx="936">
                        <c:v>105.79999999999927</c:v>
                      </c:pt>
                      <c:pt idx="937">
                        <c:v>132.79999999999927</c:v>
                      </c:pt>
                      <c:pt idx="938">
                        <c:v>223.25</c:v>
                      </c:pt>
                      <c:pt idx="939">
                        <c:v>165</c:v>
                      </c:pt>
                      <c:pt idx="940">
                        <c:v>153.39999999999964</c:v>
                      </c:pt>
                      <c:pt idx="941">
                        <c:v>116.80000000000109</c:v>
                      </c:pt>
                      <c:pt idx="942">
                        <c:v>293.5</c:v>
                      </c:pt>
                      <c:pt idx="943">
                        <c:v>212.29999999999927</c:v>
                      </c:pt>
                      <c:pt idx="944">
                        <c:v>128</c:v>
                      </c:pt>
                      <c:pt idx="945">
                        <c:v>175.5</c:v>
                      </c:pt>
                      <c:pt idx="946">
                        <c:v>159.04999999999927</c:v>
                      </c:pt>
                      <c:pt idx="947">
                        <c:v>75.350000000000364</c:v>
                      </c:pt>
                      <c:pt idx="948">
                        <c:v>124.25</c:v>
                      </c:pt>
                      <c:pt idx="949">
                        <c:v>132.29999999999927</c:v>
                      </c:pt>
                      <c:pt idx="950">
                        <c:v>116.95000000000073</c:v>
                      </c:pt>
                      <c:pt idx="951">
                        <c:v>131.85000000000036</c:v>
                      </c:pt>
                      <c:pt idx="952">
                        <c:v>119</c:v>
                      </c:pt>
                      <c:pt idx="953">
                        <c:v>184.54999999999927</c:v>
                      </c:pt>
                      <c:pt idx="954">
                        <c:v>122.95000000000073</c:v>
                      </c:pt>
                      <c:pt idx="955">
                        <c:v>148.59999999999854</c:v>
                      </c:pt>
                      <c:pt idx="956">
                        <c:v>92.300000000001091</c:v>
                      </c:pt>
                      <c:pt idx="957">
                        <c:v>107.85000000000036</c:v>
                      </c:pt>
                      <c:pt idx="958">
                        <c:v>118.10000000000036</c:v>
                      </c:pt>
                      <c:pt idx="959">
                        <c:v>629.20000000000073</c:v>
                      </c:pt>
                      <c:pt idx="960">
                        <c:v>285.64999999999964</c:v>
                      </c:pt>
                      <c:pt idx="961">
                        <c:v>179.5</c:v>
                      </c:pt>
                      <c:pt idx="962">
                        <c:v>143</c:v>
                      </c:pt>
                      <c:pt idx="963">
                        <c:v>101.5</c:v>
                      </c:pt>
                      <c:pt idx="964">
                        <c:v>97.450000000000728</c:v>
                      </c:pt>
                      <c:pt idx="965">
                        <c:v>114.09999999999854</c:v>
                      </c:pt>
                      <c:pt idx="966">
                        <c:v>95.949999999998909</c:v>
                      </c:pt>
                      <c:pt idx="967">
                        <c:v>76.900000000001455</c:v>
                      </c:pt>
                      <c:pt idx="968">
                        <c:v>209.40000000000146</c:v>
                      </c:pt>
                      <c:pt idx="969">
                        <c:v>150.75</c:v>
                      </c:pt>
                      <c:pt idx="970">
                        <c:v>174.44999999999891</c:v>
                      </c:pt>
                      <c:pt idx="971">
                        <c:v>108</c:v>
                      </c:pt>
                      <c:pt idx="972">
                        <c:v>130.29999999999927</c:v>
                      </c:pt>
                      <c:pt idx="973">
                        <c:v>97.699999999998909</c:v>
                      </c:pt>
                      <c:pt idx="974">
                        <c:v>169.54999999999927</c:v>
                      </c:pt>
                      <c:pt idx="975">
                        <c:v>184</c:v>
                      </c:pt>
                      <c:pt idx="976">
                        <c:v>139.14999999999964</c:v>
                      </c:pt>
                      <c:pt idx="977">
                        <c:v>248.44999999999891</c:v>
                      </c:pt>
                      <c:pt idx="978">
                        <c:v>208.95000000000073</c:v>
                      </c:pt>
                      <c:pt idx="979">
                        <c:v>222.04999999999927</c:v>
                      </c:pt>
                      <c:pt idx="980">
                        <c:v>146.35000000000036</c:v>
                      </c:pt>
                      <c:pt idx="981">
                        <c:v>257.15000000000146</c:v>
                      </c:pt>
                      <c:pt idx="982">
                        <c:v>269.89999999999964</c:v>
                      </c:pt>
                      <c:pt idx="983">
                        <c:v>264.14999999999964</c:v>
                      </c:pt>
                      <c:pt idx="984">
                        <c:v>274.89999999999964</c:v>
                      </c:pt>
                      <c:pt idx="985">
                        <c:v>190.60000000000036</c:v>
                      </c:pt>
                      <c:pt idx="986">
                        <c:v>317.39999999999964</c:v>
                      </c:pt>
                      <c:pt idx="987">
                        <c:v>702.40000000000146</c:v>
                      </c:pt>
                      <c:pt idx="988">
                        <c:v>287.25</c:v>
                      </c:pt>
                      <c:pt idx="989">
                        <c:v>292.89999999999964</c:v>
                      </c:pt>
                      <c:pt idx="990">
                        <c:v>207</c:v>
                      </c:pt>
                      <c:pt idx="991">
                        <c:v>142</c:v>
                      </c:pt>
                      <c:pt idx="992">
                        <c:v>136</c:v>
                      </c:pt>
                      <c:pt idx="993">
                        <c:v>203.60000000000036</c:v>
                      </c:pt>
                      <c:pt idx="994">
                        <c:v>186</c:v>
                      </c:pt>
                      <c:pt idx="995">
                        <c:v>126.95000000000073</c:v>
                      </c:pt>
                      <c:pt idx="996">
                        <c:v>164.95000000000073</c:v>
                      </c:pt>
                      <c:pt idx="997">
                        <c:v>117</c:v>
                      </c:pt>
                      <c:pt idx="998">
                        <c:v>183.89999999999964</c:v>
                      </c:pt>
                      <c:pt idx="999">
                        <c:v>158.80000000000109</c:v>
                      </c:pt>
                      <c:pt idx="1000">
                        <c:v>190.19999999999891</c:v>
                      </c:pt>
                      <c:pt idx="1001">
                        <c:v>244.95000000000073</c:v>
                      </c:pt>
                      <c:pt idx="1002">
                        <c:v>363.10000000000036</c:v>
                      </c:pt>
                      <c:pt idx="1003">
                        <c:v>208.45000000000073</c:v>
                      </c:pt>
                      <c:pt idx="1004">
                        <c:v>809.5</c:v>
                      </c:pt>
                      <c:pt idx="1005">
                        <c:v>130.54999999999927</c:v>
                      </c:pt>
                      <c:pt idx="1006">
                        <c:v>428.30000000000109</c:v>
                      </c:pt>
                      <c:pt idx="1007">
                        <c:v>180.95000000000073</c:v>
                      </c:pt>
                      <c:pt idx="1008">
                        <c:v>213.54999999999927</c:v>
                      </c:pt>
                      <c:pt idx="1009">
                        <c:v>283.45000000000073</c:v>
                      </c:pt>
                      <c:pt idx="1010">
                        <c:v>242.89999999999964</c:v>
                      </c:pt>
                      <c:pt idx="1011">
                        <c:v>236.25</c:v>
                      </c:pt>
                      <c:pt idx="1012">
                        <c:v>212.85000000000036</c:v>
                      </c:pt>
                      <c:pt idx="1013">
                        <c:v>226.60000000000036</c:v>
                      </c:pt>
                      <c:pt idx="1014">
                        <c:v>131.10000000000036</c:v>
                      </c:pt>
                      <c:pt idx="1015">
                        <c:v>413.45000000000073</c:v>
                      </c:pt>
                      <c:pt idx="1016">
                        <c:v>297.95000000000073</c:v>
                      </c:pt>
                      <c:pt idx="1017">
                        <c:v>167</c:v>
                      </c:pt>
                      <c:pt idx="1018">
                        <c:v>239.94999999999891</c:v>
                      </c:pt>
                      <c:pt idx="1019">
                        <c:v>393.75</c:v>
                      </c:pt>
                      <c:pt idx="1020">
                        <c:v>433.70000000000073</c:v>
                      </c:pt>
                      <c:pt idx="1021">
                        <c:v>179.89999999999964</c:v>
                      </c:pt>
                      <c:pt idx="1022">
                        <c:v>186.45000000000073</c:v>
                      </c:pt>
                      <c:pt idx="1023">
                        <c:v>227.70000000000073</c:v>
                      </c:pt>
                      <c:pt idx="1024">
                        <c:v>298.75</c:v>
                      </c:pt>
                      <c:pt idx="1025">
                        <c:v>174</c:v>
                      </c:pt>
                      <c:pt idx="1026">
                        <c:v>262</c:v>
                      </c:pt>
                      <c:pt idx="1027">
                        <c:v>155.29999999999927</c:v>
                      </c:pt>
                      <c:pt idx="1028">
                        <c:v>214.89999999999964</c:v>
                      </c:pt>
                      <c:pt idx="1029">
                        <c:v>409.85000000000036</c:v>
                      </c:pt>
                      <c:pt idx="1030">
                        <c:v>233</c:v>
                      </c:pt>
                      <c:pt idx="1031">
                        <c:v>249</c:v>
                      </c:pt>
                      <c:pt idx="1032">
                        <c:v>171.45000000000073</c:v>
                      </c:pt>
                      <c:pt idx="1033">
                        <c:v>157.45000000000073</c:v>
                      </c:pt>
                      <c:pt idx="1034">
                        <c:v>407.70000000000073</c:v>
                      </c:pt>
                      <c:pt idx="1035">
                        <c:v>258.89999999999964</c:v>
                      </c:pt>
                      <c:pt idx="1036">
                        <c:v>241.25</c:v>
                      </c:pt>
                      <c:pt idx="1037">
                        <c:v>151.10000000000036</c:v>
                      </c:pt>
                      <c:pt idx="1038">
                        <c:v>195.85000000000036</c:v>
                      </c:pt>
                      <c:pt idx="1039">
                        <c:v>309.95000000000073</c:v>
                      </c:pt>
                      <c:pt idx="1040">
                        <c:v>279</c:v>
                      </c:pt>
                      <c:pt idx="1041">
                        <c:v>205</c:v>
                      </c:pt>
                      <c:pt idx="1042">
                        <c:v>129.05000000000109</c:v>
                      </c:pt>
                      <c:pt idx="1043">
                        <c:v>182.75</c:v>
                      </c:pt>
                      <c:pt idx="1044">
                        <c:v>205.79999999999927</c:v>
                      </c:pt>
                      <c:pt idx="1045">
                        <c:v>222.70000000000073</c:v>
                      </c:pt>
                      <c:pt idx="1046">
                        <c:v>229.70000000000073</c:v>
                      </c:pt>
                      <c:pt idx="1047">
                        <c:v>282.89999999999964</c:v>
                      </c:pt>
                      <c:pt idx="1048">
                        <c:v>254.25</c:v>
                      </c:pt>
                      <c:pt idx="1049">
                        <c:v>148.80000000000109</c:v>
                      </c:pt>
                      <c:pt idx="1050">
                        <c:v>130.54999999999927</c:v>
                      </c:pt>
                      <c:pt idx="1051">
                        <c:v>104.89999999999964</c:v>
                      </c:pt>
                      <c:pt idx="1052">
                        <c:v>84.300000000001091</c:v>
                      </c:pt>
                      <c:pt idx="1053">
                        <c:v>154.5</c:v>
                      </c:pt>
                      <c:pt idx="1054">
                        <c:v>179.14999999999964</c:v>
                      </c:pt>
                      <c:pt idx="1055">
                        <c:v>135.95000000000073</c:v>
                      </c:pt>
                      <c:pt idx="1056">
                        <c:v>215.95000000000073</c:v>
                      </c:pt>
                      <c:pt idx="1057">
                        <c:v>102.79999999999927</c:v>
                      </c:pt>
                      <c:pt idx="1058">
                        <c:v>122.59999999999854</c:v>
                      </c:pt>
                      <c:pt idx="1059">
                        <c:v>173.20000000000073</c:v>
                      </c:pt>
                      <c:pt idx="1060">
                        <c:v>232.75</c:v>
                      </c:pt>
                      <c:pt idx="1061">
                        <c:v>108.89999999999964</c:v>
                      </c:pt>
                      <c:pt idx="1062">
                        <c:v>139.39999999999964</c:v>
                      </c:pt>
                      <c:pt idx="1063">
                        <c:v>126.79999999999927</c:v>
                      </c:pt>
                      <c:pt idx="1064">
                        <c:v>91.199999999998909</c:v>
                      </c:pt>
                      <c:pt idx="1065">
                        <c:v>80</c:v>
                      </c:pt>
                      <c:pt idx="1066">
                        <c:v>189.60000000000036</c:v>
                      </c:pt>
                      <c:pt idx="1067">
                        <c:v>113.89999999999964</c:v>
                      </c:pt>
                      <c:pt idx="1068">
                        <c:v>130.20000000000073</c:v>
                      </c:pt>
                      <c:pt idx="1069">
                        <c:v>84.25</c:v>
                      </c:pt>
                      <c:pt idx="1070">
                        <c:v>102</c:v>
                      </c:pt>
                      <c:pt idx="1071">
                        <c:v>101.95000000000073</c:v>
                      </c:pt>
                      <c:pt idx="1072">
                        <c:v>88.899999999999636</c:v>
                      </c:pt>
                      <c:pt idx="1073">
                        <c:v>220.60000000000036</c:v>
                      </c:pt>
                      <c:pt idx="1074">
                        <c:v>110.84999999999854</c:v>
                      </c:pt>
                      <c:pt idx="1075">
                        <c:v>95.699999999998909</c:v>
                      </c:pt>
                      <c:pt idx="1076">
                        <c:v>217.45000000000073</c:v>
                      </c:pt>
                      <c:pt idx="1077">
                        <c:v>55.049999999999272</c:v>
                      </c:pt>
                      <c:pt idx="1078">
                        <c:v>118.85000000000036</c:v>
                      </c:pt>
                      <c:pt idx="1079">
                        <c:v>151.60000000000036</c:v>
                      </c:pt>
                      <c:pt idx="1080">
                        <c:v>308.89999999999964</c:v>
                      </c:pt>
                      <c:pt idx="1081">
                        <c:v>250.70000000000073</c:v>
                      </c:pt>
                      <c:pt idx="1082">
                        <c:v>125.25</c:v>
                      </c:pt>
                      <c:pt idx="1083">
                        <c:v>187.60000000000036</c:v>
                      </c:pt>
                      <c:pt idx="1084">
                        <c:v>132.29999999999927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23A-47E7-AC4E-2826E2726045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 Nifty'!$Z$3:$Z$1087</c15:sqref>
                        </c15:formulaRef>
                      </c:ext>
                    </c:extLst>
                    <c:numCache>
                      <c:formatCode>General</c:formatCode>
                      <c:ptCount val="1085"/>
                      <c:pt idx="0">
                        <c:v>35.899999999999636</c:v>
                      </c:pt>
                      <c:pt idx="1">
                        <c:v>26.899999999999636</c:v>
                      </c:pt>
                      <c:pt idx="2">
                        <c:v>94.650000000001455</c:v>
                      </c:pt>
                      <c:pt idx="3">
                        <c:v>41.399999999999636</c:v>
                      </c:pt>
                      <c:pt idx="4">
                        <c:v>4.75</c:v>
                      </c:pt>
                      <c:pt idx="5">
                        <c:v>48.850000000000364</c:v>
                      </c:pt>
                      <c:pt idx="6">
                        <c:v>105.94999999999891</c:v>
                      </c:pt>
                      <c:pt idx="7">
                        <c:v>36.799999999999272</c:v>
                      </c:pt>
                      <c:pt idx="8">
                        <c:v>39</c:v>
                      </c:pt>
                      <c:pt idx="9">
                        <c:v>26.299999999999272</c:v>
                      </c:pt>
                      <c:pt idx="10">
                        <c:v>16.299999999999272</c:v>
                      </c:pt>
                      <c:pt idx="11">
                        <c:v>60.450000000000728</c:v>
                      </c:pt>
                      <c:pt idx="12">
                        <c:v>24.649999999999636</c:v>
                      </c:pt>
                      <c:pt idx="13">
                        <c:v>8.9500000000007276</c:v>
                      </c:pt>
                      <c:pt idx="14">
                        <c:v>55.350000000000364</c:v>
                      </c:pt>
                      <c:pt idx="15">
                        <c:v>85.600000000000364</c:v>
                      </c:pt>
                      <c:pt idx="16">
                        <c:v>125.89999999999964</c:v>
                      </c:pt>
                      <c:pt idx="17">
                        <c:v>99.149999999999636</c:v>
                      </c:pt>
                      <c:pt idx="18">
                        <c:v>10.850000000000364</c:v>
                      </c:pt>
                      <c:pt idx="19">
                        <c:v>15.550000000001091</c:v>
                      </c:pt>
                      <c:pt idx="20">
                        <c:v>163.15000000000146</c:v>
                      </c:pt>
                      <c:pt idx="21">
                        <c:v>35.899999999999636</c:v>
                      </c:pt>
                      <c:pt idx="22">
                        <c:v>19.949999999998909</c:v>
                      </c:pt>
                      <c:pt idx="23">
                        <c:v>80.049999999999272</c:v>
                      </c:pt>
                      <c:pt idx="24">
                        <c:v>4.7000000000007276</c:v>
                      </c:pt>
                      <c:pt idx="25">
                        <c:v>28.400000000001455</c:v>
                      </c:pt>
                      <c:pt idx="26">
                        <c:v>47.449999999998909</c:v>
                      </c:pt>
                      <c:pt idx="27">
                        <c:v>43.049999999999272</c:v>
                      </c:pt>
                      <c:pt idx="28">
                        <c:v>36.649999999999636</c:v>
                      </c:pt>
                      <c:pt idx="29">
                        <c:v>14.649999999999636</c:v>
                      </c:pt>
                      <c:pt idx="30">
                        <c:v>12.350000000000364</c:v>
                      </c:pt>
                      <c:pt idx="31">
                        <c:v>53.049999999999272</c:v>
                      </c:pt>
                      <c:pt idx="32">
                        <c:v>84.850000000000364</c:v>
                      </c:pt>
                      <c:pt idx="33">
                        <c:v>54.299999999999272</c:v>
                      </c:pt>
                      <c:pt idx="34">
                        <c:v>50.649999999999636</c:v>
                      </c:pt>
                      <c:pt idx="35">
                        <c:v>47.25</c:v>
                      </c:pt>
                      <c:pt idx="36">
                        <c:v>62.799999999999272</c:v>
                      </c:pt>
                      <c:pt idx="37">
                        <c:v>14.950000000000728</c:v>
                      </c:pt>
                      <c:pt idx="38">
                        <c:v>22.700000000000728</c:v>
                      </c:pt>
                      <c:pt idx="39">
                        <c:v>84.649999999999636</c:v>
                      </c:pt>
                      <c:pt idx="40">
                        <c:v>42.25</c:v>
                      </c:pt>
                      <c:pt idx="41">
                        <c:v>15.799999999999272</c:v>
                      </c:pt>
                      <c:pt idx="42">
                        <c:v>62.200000000000728</c:v>
                      </c:pt>
                      <c:pt idx="43">
                        <c:v>9.75</c:v>
                      </c:pt>
                      <c:pt idx="44">
                        <c:v>5.8999999999996362</c:v>
                      </c:pt>
                      <c:pt idx="45">
                        <c:v>25.699999999998909</c:v>
                      </c:pt>
                      <c:pt idx="46">
                        <c:v>48.399999999999636</c:v>
                      </c:pt>
                      <c:pt idx="47">
                        <c:v>199.29999999999927</c:v>
                      </c:pt>
                      <c:pt idx="48">
                        <c:v>27</c:v>
                      </c:pt>
                      <c:pt idx="49">
                        <c:v>71.950000000000728</c:v>
                      </c:pt>
                      <c:pt idx="50">
                        <c:v>36.700000000000728</c:v>
                      </c:pt>
                      <c:pt idx="51">
                        <c:v>6.7999999999992724</c:v>
                      </c:pt>
                      <c:pt idx="52">
                        <c:v>18.300000000001091</c:v>
                      </c:pt>
                      <c:pt idx="53">
                        <c:v>13</c:v>
                      </c:pt>
                      <c:pt idx="54">
                        <c:v>71</c:v>
                      </c:pt>
                      <c:pt idx="55">
                        <c:v>38.950000000000728</c:v>
                      </c:pt>
                      <c:pt idx="56">
                        <c:v>7.25</c:v>
                      </c:pt>
                      <c:pt idx="57">
                        <c:v>55.849999999998545</c:v>
                      </c:pt>
                      <c:pt idx="58">
                        <c:v>41.799999999999272</c:v>
                      </c:pt>
                      <c:pt idx="59">
                        <c:v>35.149999999999636</c:v>
                      </c:pt>
                      <c:pt idx="60">
                        <c:v>36.449999999998909</c:v>
                      </c:pt>
                      <c:pt idx="61">
                        <c:v>76.25</c:v>
                      </c:pt>
                      <c:pt idx="62">
                        <c:v>31.600000000000364</c:v>
                      </c:pt>
                      <c:pt idx="63">
                        <c:v>3.5499999999992724</c:v>
                      </c:pt>
                      <c:pt idx="64">
                        <c:v>2.5</c:v>
                      </c:pt>
                      <c:pt idx="65">
                        <c:v>36.849999999998545</c:v>
                      </c:pt>
                      <c:pt idx="66">
                        <c:v>60.600000000000364</c:v>
                      </c:pt>
                      <c:pt idx="67">
                        <c:v>2.4500000000007276</c:v>
                      </c:pt>
                      <c:pt idx="68">
                        <c:v>1.2000000000007276</c:v>
                      </c:pt>
                      <c:pt idx="69">
                        <c:v>0.1499999999996362</c:v>
                      </c:pt>
                      <c:pt idx="70">
                        <c:v>78.299999999999272</c:v>
                      </c:pt>
                      <c:pt idx="71">
                        <c:v>23.649999999999636</c:v>
                      </c:pt>
                      <c:pt idx="72">
                        <c:v>35</c:v>
                      </c:pt>
                      <c:pt idx="73">
                        <c:v>44.949999999998909</c:v>
                      </c:pt>
                      <c:pt idx="74">
                        <c:v>107.5</c:v>
                      </c:pt>
                      <c:pt idx="75">
                        <c:v>73.5</c:v>
                      </c:pt>
                      <c:pt idx="76">
                        <c:v>63.550000000001091</c:v>
                      </c:pt>
                      <c:pt idx="77">
                        <c:v>23.899999999999636</c:v>
                      </c:pt>
                      <c:pt idx="78">
                        <c:v>12.950000000000728</c:v>
                      </c:pt>
                      <c:pt idx="79">
                        <c:v>38.299999999999272</c:v>
                      </c:pt>
                      <c:pt idx="80">
                        <c:v>26.700000000000728</c:v>
                      </c:pt>
                      <c:pt idx="81">
                        <c:v>43.75</c:v>
                      </c:pt>
                      <c:pt idx="82">
                        <c:v>17.150000000001455</c:v>
                      </c:pt>
                      <c:pt idx="83">
                        <c:v>46.75</c:v>
                      </c:pt>
                      <c:pt idx="84">
                        <c:v>29.049999999999272</c:v>
                      </c:pt>
                      <c:pt idx="85">
                        <c:v>74.100000000000364</c:v>
                      </c:pt>
                      <c:pt idx="86">
                        <c:v>44.799999999999272</c:v>
                      </c:pt>
                      <c:pt idx="87">
                        <c:v>3.25</c:v>
                      </c:pt>
                      <c:pt idx="88">
                        <c:v>43.200000000000728</c:v>
                      </c:pt>
                      <c:pt idx="89">
                        <c:v>79.200000000000728</c:v>
                      </c:pt>
                      <c:pt idx="90">
                        <c:v>15.600000000000364</c:v>
                      </c:pt>
                      <c:pt idx="91">
                        <c:v>30.75</c:v>
                      </c:pt>
                      <c:pt idx="92">
                        <c:v>71.699999999998909</c:v>
                      </c:pt>
                      <c:pt idx="93">
                        <c:v>46.299999999999272</c:v>
                      </c:pt>
                      <c:pt idx="94">
                        <c:v>20.350000000000364</c:v>
                      </c:pt>
                      <c:pt idx="95">
                        <c:v>49.449999999998909</c:v>
                      </c:pt>
                      <c:pt idx="96">
                        <c:v>153.04999999999927</c:v>
                      </c:pt>
                      <c:pt idx="97">
                        <c:v>76.399999999999636</c:v>
                      </c:pt>
                      <c:pt idx="98">
                        <c:v>64.050000000001091</c:v>
                      </c:pt>
                      <c:pt idx="99">
                        <c:v>27.649999999999636</c:v>
                      </c:pt>
                      <c:pt idx="100">
                        <c:v>21.850000000000364</c:v>
                      </c:pt>
                      <c:pt idx="101">
                        <c:v>18.900000000001455</c:v>
                      </c:pt>
                      <c:pt idx="102">
                        <c:v>41.899999999999636</c:v>
                      </c:pt>
                      <c:pt idx="103">
                        <c:v>46.399999999999636</c:v>
                      </c:pt>
                      <c:pt idx="104">
                        <c:v>18.5</c:v>
                      </c:pt>
                      <c:pt idx="105">
                        <c:v>32.649999999999636</c:v>
                      </c:pt>
                      <c:pt idx="106">
                        <c:v>25.100000000000364</c:v>
                      </c:pt>
                      <c:pt idx="107">
                        <c:v>24.149999999999636</c:v>
                      </c:pt>
                      <c:pt idx="108">
                        <c:v>40.399999999999636</c:v>
                      </c:pt>
                      <c:pt idx="109">
                        <c:v>40.450000000000728</c:v>
                      </c:pt>
                      <c:pt idx="110">
                        <c:v>31.899999999999636</c:v>
                      </c:pt>
                      <c:pt idx="111">
                        <c:v>11.25</c:v>
                      </c:pt>
                      <c:pt idx="112">
                        <c:v>26</c:v>
                      </c:pt>
                      <c:pt idx="113">
                        <c:v>99.75</c:v>
                      </c:pt>
                      <c:pt idx="114">
                        <c:v>14.350000000000364</c:v>
                      </c:pt>
                      <c:pt idx="115">
                        <c:v>6.4500000000007276</c:v>
                      </c:pt>
                      <c:pt idx="116">
                        <c:v>60.75</c:v>
                      </c:pt>
                      <c:pt idx="117">
                        <c:v>6.8999999999996362</c:v>
                      </c:pt>
                      <c:pt idx="118">
                        <c:v>26.850000000000364</c:v>
                      </c:pt>
                      <c:pt idx="119">
                        <c:v>11</c:v>
                      </c:pt>
                      <c:pt idx="120">
                        <c:v>89.299999999999272</c:v>
                      </c:pt>
                      <c:pt idx="121">
                        <c:v>20.25</c:v>
                      </c:pt>
                      <c:pt idx="122">
                        <c:v>117.25</c:v>
                      </c:pt>
                      <c:pt idx="123">
                        <c:v>21.75</c:v>
                      </c:pt>
                      <c:pt idx="124">
                        <c:v>26.950000000000728</c:v>
                      </c:pt>
                      <c:pt idx="125">
                        <c:v>57.600000000000364</c:v>
                      </c:pt>
                      <c:pt idx="126">
                        <c:v>8.6999999999989086</c:v>
                      </c:pt>
                      <c:pt idx="127">
                        <c:v>126</c:v>
                      </c:pt>
                      <c:pt idx="128">
                        <c:v>52.049999999999272</c:v>
                      </c:pt>
                      <c:pt idx="129">
                        <c:v>42.75</c:v>
                      </c:pt>
                      <c:pt idx="130">
                        <c:v>70.549999999999272</c:v>
                      </c:pt>
                      <c:pt idx="131">
                        <c:v>19.5</c:v>
                      </c:pt>
                      <c:pt idx="132">
                        <c:v>43.400000000001455</c:v>
                      </c:pt>
                      <c:pt idx="133">
                        <c:v>27.949999999998909</c:v>
                      </c:pt>
                      <c:pt idx="134">
                        <c:v>78.700000000000728</c:v>
                      </c:pt>
                      <c:pt idx="135">
                        <c:v>9.8500000000003638</c:v>
                      </c:pt>
                      <c:pt idx="136">
                        <c:v>31.700000000000728</c:v>
                      </c:pt>
                      <c:pt idx="137">
                        <c:v>63.25</c:v>
                      </c:pt>
                      <c:pt idx="138">
                        <c:v>39.050000000001091</c:v>
                      </c:pt>
                      <c:pt idx="139">
                        <c:v>58.200000000000728</c:v>
                      </c:pt>
                      <c:pt idx="140">
                        <c:v>94.850000000000364</c:v>
                      </c:pt>
                      <c:pt idx="141">
                        <c:v>28.099999999998545</c:v>
                      </c:pt>
                      <c:pt idx="142">
                        <c:v>71.950000000000728</c:v>
                      </c:pt>
                      <c:pt idx="143">
                        <c:v>46.899999999999636</c:v>
                      </c:pt>
                      <c:pt idx="144">
                        <c:v>10.549999999999272</c:v>
                      </c:pt>
                      <c:pt idx="145">
                        <c:v>13.200000000000728</c:v>
                      </c:pt>
                      <c:pt idx="146">
                        <c:v>81</c:v>
                      </c:pt>
                      <c:pt idx="147">
                        <c:v>10.450000000000728</c:v>
                      </c:pt>
                      <c:pt idx="148">
                        <c:v>13.149999999999636</c:v>
                      </c:pt>
                      <c:pt idx="149">
                        <c:v>10.450000000000728</c:v>
                      </c:pt>
                      <c:pt idx="150">
                        <c:v>6.8000000000010914</c:v>
                      </c:pt>
                      <c:pt idx="151">
                        <c:v>54.75</c:v>
                      </c:pt>
                      <c:pt idx="152">
                        <c:v>96.75</c:v>
                      </c:pt>
                      <c:pt idx="153">
                        <c:v>94.399999999999636</c:v>
                      </c:pt>
                      <c:pt idx="154">
                        <c:v>35.049999999999272</c:v>
                      </c:pt>
                      <c:pt idx="155">
                        <c:v>40.450000000000728</c:v>
                      </c:pt>
                      <c:pt idx="156">
                        <c:v>29.600000000000364</c:v>
                      </c:pt>
                      <c:pt idx="157">
                        <c:v>68.850000000000364</c:v>
                      </c:pt>
                      <c:pt idx="158">
                        <c:v>89.600000000000364</c:v>
                      </c:pt>
                      <c:pt idx="159">
                        <c:v>27.200000000000728</c:v>
                      </c:pt>
                      <c:pt idx="160">
                        <c:v>66.100000000000364</c:v>
                      </c:pt>
                      <c:pt idx="161">
                        <c:v>38.049999999999272</c:v>
                      </c:pt>
                      <c:pt idx="162">
                        <c:v>119.79999999999927</c:v>
                      </c:pt>
                      <c:pt idx="163">
                        <c:v>38.449999999998909</c:v>
                      </c:pt>
                      <c:pt idx="164">
                        <c:v>100.85000000000036</c:v>
                      </c:pt>
                      <c:pt idx="165">
                        <c:v>1.7000000000007276</c:v>
                      </c:pt>
                      <c:pt idx="166">
                        <c:v>54.350000000000364</c:v>
                      </c:pt>
                      <c:pt idx="167">
                        <c:v>16.850000000000364</c:v>
                      </c:pt>
                      <c:pt idx="168">
                        <c:v>46.649999999999636</c:v>
                      </c:pt>
                      <c:pt idx="169">
                        <c:v>23.299999999999272</c:v>
                      </c:pt>
                      <c:pt idx="170">
                        <c:v>99.5</c:v>
                      </c:pt>
                      <c:pt idx="171">
                        <c:v>88.450000000000728</c:v>
                      </c:pt>
                      <c:pt idx="172">
                        <c:v>36.800000000001091</c:v>
                      </c:pt>
                      <c:pt idx="173">
                        <c:v>52</c:v>
                      </c:pt>
                      <c:pt idx="174">
                        <c:v>17.949999999998909</c:v>
                      </c:pt>
                      <c:pt idx="175">
                        <c:v>86.849999999998545</c:v>
                      </c:pt>
                      <c:pt idx="176">
                        <c:v>3.7000000000007276</c:v>
                      </c:pt>
                      <c:pt idx="177">
                        <c:v>12.799999999999272</c:v>
                      </c:pt>
                      <c:pt idx="178">
                        <c:v>6.9500000000007276</c:v>
                      </c:pt>
                      <c:pt idx="179">
                        <c:v>39.850000000000364</c:v>
                      </c:pt>
                      <c:pt idx="180">
                        <c:v>13.700000000000728</c:v>
                      </c:pt>
                      <c:pt idx="181">
                        <c:v>25.75</c:v>
                      </c:pt>
                      <c:pt idx="182">
                        <c:v>33.649999999999636</c:v>
                      </c:pt>
                      <c:pt idx="183">
                        <c:v>37.800000000001091</c:v>
                      </c:pt>
                      <c:pt idx="184">
                        <c:v>114.20000000000073</c:v>
                      </c:pt>
                      <c:pt idx="185">
                        <c:v>95.450000000000728</c:v>
                      </c:pt>
                      <c:pt idx="186">
                        <c:v>85.549999999999272</c:v>
                      </c:pt>
                      <c:pt idx="187">
                        <c:v>34.549999999999272</c:v>
                      </c:pt>
                      <c:pt idx="188">
                        <c:v>109.14999999999964</c:v>
                      </c:pt>
                      <c:pt idx="189">
                        <c:v>29.600000000000364</c:v>
                      </c:pt>
                      <c:pt idx="190">
                        <c:v>31.350000000000364</c:v>
                      </c:pt>
                      <c:pt idx="191">
                        <c:v>48.299999999999272</c:v>
                      </c:pt>
                      <c:pt idx="192">
                        <c:v>124.89999999999964</c:v>
                      </c:pt>
                      <c:pt idx="193">
                        <c:v>107.80000000000109</c:v>
                      </c:pt>
                      <c:pt idx="194">
                        <c:v>68.550000000001091</c:v>
                      </c:pt>
                      <c:pt idx="195">
                        <c:v>15.449999999998909</c:v>
                      </c:pt>
                      <c:pt idx="196">
                        <c:v>1.75</c:v>
                      </c:pt>
                      <c:pt idx="197">
                        <c:v>25.75</c:v>
                      </c:pt>
                      <c:pt idx="198">
                        <c:v>80.5</c:v>
                      </c:pt>
                      <c:pt idx="199">
                        <c:v>54.299999999999272</c:v>
                      </c:pt>
                      <c:pt idx="200">
                        <c:v>131.70000000000073</c:v>
                      </c:pt>
                      <c:pt idx="201">
                        <c:v>64.399999999999636</c:v>
                      </c:pt>
                      <c:pt idx="202">
                        <c:v>45.299999999999272</c:v>
                      </c:pt>
                      <c:pt idx="203">
                        <c:v>48.049999999999272</c:v>
                      </c:pt>
                      <c:pt idx="204">
                        <c:v>0.34999999999854481</c:v>
                      </c:pt>
                      <c:pt idx="205">
                        <c:v>120.95000000000073</c:v>
                      </c:pt>
                      <c:pt idx="206">
                        <c:v>4.5499999999992724</c:v>
                      </c:pt>
                      <c:pt idx="207">
                        <c:v>37.899999999999636</c:v>
                      </c:pt>
                      <c:pt idx="208">
                        <c:v>43.200000000000728</c:v>
                      </c:pt>
                      <c:pt idx="209">
                        <c:v>25.450000000000728</c:v>
                      </c:pt>
                      <c:pt idx="210">
                        <c:v>12.75</c:v>
                      </c:pt>
                      <c:pt idx="211">
                        <c:v>45.050000000001091</c:v>
                      </c:pt>
                      <c:pt idx="212">
                        <c:v>17.700000000000728</c:v>
                      </c:pt>
                      <c:pt idx="213">
                        <c:v>20</c:v>
                      </c:pt>
                      <c:pt idx="214">
                        <c:v>8.6000000000003638</c:v>
                      </c:pt>
                      <c:pt idx="215">
                        <c:v>25.850000000000364</c:v>
                      </c:pt>
                      <c:pt idx="216">
                        <c:v>110.64999999999964</c:v>
                      </c:pt>
                      <c:pt idx="217">
                        <c:v>122.35000000000036</c:v>
                      </c:pt>
                      <c:pt idx="218">
                        <c:v>33.149999999999636</c:v>
                      </c:pt>
                      <c:pt idx="219">
                        <c:v>69.400000000001455</c:v>
                      </c:pt>
                      <c:pt idx="220">
                        <c:v>36.100000000000364</c:v>
                      </c:pt>
                      <c:pt idx="221">
                        <c:v>31.049999999999272</c:v>
                      </c:pt>
                      <c:pt idx="222">
                        <c:v>57.350000000000364</c:v>
                      </c:pt>
                      <c:pt idx="223">
                        <c:v>16.149999999999636</c:v>
                      </c:pt>
                      <c:pt idx="224">
                        <c:v>9.5</c:v>
                      </c:pt>
                      <c:pt idx="225">
                        <c:v>32.850000000000364</c:v>
                      </c:pt>
                      <c:pt idx="226">
                        <c:v>36.700000000000728</c:v>
                      </c:pt>
                      <c:pt idx="227">
                        <c:v>76.800000000001091</c:v>
                      </c:pt>
                      <c:pt idx="228">
                        <c:v>43.75</c:v>
                      </c:pt>
                      <c:pt idx="229">
                        <c:v>20.5</c:v>
                      </c:pt>
                      <c:pt idx="230">
                        <c:v>19.850000000000364</c:v>
                      </c:pt>
                      <c:pt idx="231">
                        <c:v>149.5</c:v>
                      </c:pt>
                      <c:pt idx="232">
                        <c:v>95</c:v>
                      </c:pt>
                      <c:pt idx="233">
                        <c:v>62.700000000000728</c:v>
                      </c:pt>
                      <c:pt idx="234">
                        <c:v>8.9499999999989086</c:v>
                      </c:pt>
                      <c:pt idx="235">
                        <c:v>68.25</c:v>
                      </c:pt>
                      <c:pt idx="236">
                        <c:v>81.75</c:v>
                      </c:pt>
                      <c:pt idx="237">
                        <c:v>123.89999999999964</c:v>
                      </c:pt>
                      <c:pt idx="238">
                        <c:v>100.35000000000036</c:v>
                      </c:pt>
                      <c:pt idx="239">
                        <c:v>71.649999999999636</c:v>
                      </c:pt>
                      <c:pt idx="240">
                        <c:v>33.599999999998545</c:v>
                      </c:pt>
                      <c:pt idx="241">
                        <c:v>14.850000000000364</c:v>
                      </c:pt>
                      <c:pt idx="242">
                        <c:v>52.25</c:v>
                      </c:pt>
                      <c:pt idx="243">
                        <c:v>32.399999999999636</c:v>
                      </c:pt>
                      <c:pt idx="244">
                        <c:v>40.049999999999272</c:v>
                      </c:pt>
                      <c:pt idx="245">
                        <c:v>40.25</c:v>
                      </c:pt>
                      <c:pt idx="246">
                        <c:v>78.200000000000728</c:v>
                      </c:pt>
                      <c:pt idx="247">
                        <c:v>0.3999999999996362</c:v>
                      </c:pt>
                      <c:pt idx="248">
                        <c:v>25.299999999999272</c:v>
                      </c:pt>
                      <c:pt idx="249">
                        <c:v>71.199999999998909</c:v>
                      </c:pt>
                      <c:pt idx="250">
                        <c:v>67.350000000000364</c:v>
                      </c:pt>
                      <c:pt idx="251">
                        <c:v>55.799999999999272</c:v>
                      </c:pt>
                      <c:pt idx="252">
                        <c:v>66.699999999998909</c:v>
                      </c:pt>
                      <c:pt idx="253">
                        <c:v>25.550000000001091</c:v>
                      </c:pt>
                      <c:pt idx="254">
                        <c:v>1.1000000000003638</c:v>
                      </c:pt>
                      <c:pt idx="255">
                        <c:v>45.300000000001091</c:v>
                      </c:pt>
                      <c:pt idx="256">
                        <c:v>40.950000000000728</c:v>
                      </c:pt>
                      <c:pt idx="257">
                        <c:v>87.649999999999636</c:v>
                      </c:pt>
                      <c:pt idx="258">
                        <c:v>15.700000000000728</c:v>
                      </c:pt>
                      <c:pt idx="259">
                        <c:v>95.700000000000728</c:v>
                      </c:pt>
                      <c:pt idx="260">
                        <c:v>81.650000000001455</c:v>
                      </c:pt>
                      <c:pt idx="261">
                        <c:v>107.35000000000036</c:v>
                      </c:pt>
                      <c:pt idx="262">
                        <c:v>81.350000000000364</c:v>
                      </c:pt>
                      <c:pt idx="263">
                        <c:v>126.89999999999964</c:v>
                      </c:pt>
                      <c:pt idx="264">
                        <c:v>29.449999999998909</c:v>
                      </c:pt>
                      <c:pt idx="265">
                        <c:v>17.799999999999272</c:v>
                      </c:pt>
                      <c:pt idx="266">
                        <c:v>120.45000000000073</c:v>
                      </c:pt>
                      <c:pt idx="267">
                        <c:v>16.649999999999636</c:v>
                      </c:pt>
                      <c:pt idx="268">
                        <c:v>5.6000000000003638</c:v>
                      </c:pt>
                      <c:pt idx="269">
                        <c:v>84</c:v>
                      </c:pt>
                      <c:pt idx="270">
                        <c:v>81.299999999999272</c:v>
                      </c:pt>
                      <c:pt idx="271">
                        <c:v>33.850000000000364</c:v>
                      </c:pt>
                      <c:pt idx="272">
                        <c:v>71</c:v>
                      </c:pt>
                      <c:pt idx="273">
                        <c:v>111.60000000000036</c:v>
                      </c:pt>
                      <c:pt idx="274">
                        <c:v>174.45000000000073</c:v>
                      </c:pt>
                      <c:pt idx="275">
                        <c:v>77.25</c:v>
                      </c:pt>
                      <c:pt idx="276">
                        <c:v>90.149999999999636</c:v>
                      </c:pt>
                      <c:pt idx="277">
                        <c:v>43.899999999999636</c:v>
                      </c:pt>
                      <c:pt idx="278">
                        <c:v>135.04999999999927</c:v>
                      </c:pt>
                      <c:pt idx="279">
                        <c:v>63.799999999999272</c:v>
                      </c:pt>
                      <c:pt idx="280">
                        <c:v>31.649999999999636</c:v>
                      </c:pt>
                      <c:pt idx="281">
                        <c:v>47.300000000001091</c:v>
                      </c:pt>
                      <c:pt idx="282">
                        <c:v>66.100000000000364</c:v>
                      </c:pt>
                      <c:pt idx="283">
                        <c:v>3.1000000000003638</c:v>
                      </c:pt>
                      <c:pt idx="284">
                        <c:v>106.89999999999964</c:v>
                      </c:pt>
                      <c:pt idx="285">
                        <c:v>33</c:v>
                      </c:pt>
                      <c:pt idx="286">
                        <c:v>19</c:v>
                      </c:pt>
                      <c:pt idx="287">
                        <c:v>212.75</c:v>
                      </c:pt>
                      <c:pt idx="288">
                        <c:v>23.849999999998545</c:v>
                      </c:pt>
                      <c:pt idx="289">
                        <c:v>62.049999999999272</c:v>
                      </c:pt>
                      <c:pt idx="290">
                        <c:v>45.100000000000364</c:v>
                      </c:pt>
                      <c:pt idx="291">
                        <c:v>18.5</c:v>
                      </c:pt>
                      <c:pt idx="292">
                        <c:v>53.799999999999272</c:v>
                      </c:pt>
                      <c:pt idx="293">
                        <c:v>62.049999999999272</c:v>
                      </c:pt>
                      <c:pt idx="294">
                        <c:v>58.600000000000364</c:v>
                      </c:pt>
                      <c:pt idx="295">
                        <c:v>25.100000000000364</c:v>
                      </c:pt>
                      <c:pt idx="296">
                        <c:v>45.349999999998545</c:v>
                      </c:pt>
                      <c:pt idx="297">
                        <c:v>46.699999999998909</c:v>
                      </c:pt>
                      <c:pt idx="298">
                        <c:v>18.899999999999636</c:v>
                      </c:pt>
                      <c:pt idx="299">
                        <c:v>37.600000000000364</c:v>
                      </c:pt>
                      <c:pt idx="300">
                        <c:v>49.549999999999272</c:v>
                      </c:pt>
                      <c:pt idx="301">
                        <c:v>4.8999999999996362</c:v>
                      </c:pt>
                      <c:pt idx="302">
                        <c:v>52.800000000001091</c:v>
                      </c:pt>
                      <c:pt idx="303">
                        <c:v>131.79999999999927</c:v>
                      </c:pt>
                      <c:pt idx="304">
                        <c:v>64.150000000001455</c:v>
                      </c:pt>
                      <c:pt idx="305">
                        <c:v>5.6500000000014552</c:v>
                      </c:pt>
                      <c:pt idx="306">
                        <c:v>1.3999999999996362</c:v>
                      </c:pt>
                      <c:pt idx="307">
                        <c:v>18.799999999999272</c:v>
                      </c:pt>
                      <c:pt idx="308">
                        <c:v>87.950000000000728</c:v>
                      </c:pt>
                      <c:pt idx="309">
                        <c:v>27</c:v>
                      </c:pt>
                      <c:pt idx="310">
                        <c:v>52.800000000001091</c:v>
                      </c:pt>
                      <c:pt idx="311">
                        <c:v>25.25</c:v>
                      </c:pt>
                      <c:pt idx="312">
                        <c:v>102.30000000000109</c:v>
                      </c:pt>
                      <c:pt idx="313">
                        <c:v>28.600000000000364</c:v>
                      </c:pt>
                      <c:pt idx="314">
                        <c:v>133.19999999999891</c:v>
                      </c:pt>
                      <c:pt idx="315">
                        <c:v>4.6000000000003638</c:v>
                      </c:pt>
                      <c:pt idx="316">
                        <c:v>25.700000000000728</c:v>
                      </c:pt>
                      <c:pt idx="317">
                        <c:v>2.9000000000014552</c:v>
                      </c:pt>
                      <c:pt idx="318">
                        <c:v>32.950000000000728</c:v>
                      </c:pt>
                      <c:pt idx="319">
                        <c:v>33.25</c:v>
                      </c:pt>
                      <c:pt idx="320">
                        <c:v>13.100000000000364</c:v>
                      </c:pt>
                      <c:pt idx="321">
                        <c:v>97.100000000000364</c:v>
                      </c:pt>
                      <c:pt idx="322">
                        <c:v>132.25</c:v>
                      </c:pt>
                      <c:pt idx="323">
                        <c:v>96.550000000001091</c:v>
                      </c:pt>
                      <c:pt idx="324">
                        <c:v>25.149999999999636</c:v>
                      </c:pt>
                      <c:pt idx="325">
                        <c:v>32.950000000000728</c:v>
                      </c:pt>
                      <c:pt idx="326">
                        <c:v>146.25</c:v>
                      </c:pt>
                      <c:pt idx="327">
                        <c:v>17</c:v>
                      </c:pt>
                      <c:pt idx="328">
                        <c:v>48.300000000001091</c:v>
                      </c:pt>
                      <c:pt idx="329">
                        <c:v>31.299999999999272</c:v>
                      </c:pt>
                      <c:pt idx="330">
                        <c:v>104.54999999999927</c:v>
                      </c:pt>
                      <c:pt idx="331">
                        <c:v>127.79999999999927</c:v>
                      </c:pt>
                      <c:pt idx="332">
                        <c:v>5.8000000000010914</c:v>
                      </c:pt>
                      <c:pt idx="333">
                        <c:v>86.899999999999636</c:v>
                      </c:pt>
                      <c:pt idx="334">
                        <c:v>64.100000000000364</c:v>
                      </c:pt>
                      <c:pt idx="335">
                        <c:v>34.450000000000728</c:v>
                      </c:pt>
                      <c:pt idx="336">
                        <c:v>10.800000000001091</c:v>
                      </c:pt>
                      <c:pt idx="337">
                        <c:v>24.050000000001091</c:v>
                      </c:pt>
                      <c:pt idx="338">
                        <c:v>2.6499999999996362</c:v>
                      </c:pt>
                      <c:pt idx="339">
                        <c:v>29.600000000000364</c:v>
                      </c:pt>
                      <c:pt idx="340">
                        <c:v>77.049999999999272</c:v>
                      </c:pt>
                      <c:pt idx="341">
                        <c:v>15.300000000001091</c:v>
                      </c:pt>
                      <c:pt idx="342">
                        <c:v>111.85000000000036</c:v>
                      </c:pt>
                      <c:pt idx="343">
                        <c:v>14.050000000001091</c:v>
                      </c:pt>
                      <c:pt idx="344">
                        <c:v>49</c:v>
                      </c:pt>
                      <c:pt idx="345">
                        <c:v>44.950000000000728</c:v>
                      </c:pt>
                      <c:pt idx="346">
                        <c:v>4.0999999999985448</c:v>
                      </c:pt>
                      <c:pt idx="347">
                        <c:v>116.35000000000036</c:v>
                      </c:pt>
                      <c:pt idx="348">
                        <c:v>10.200000000000728</c:v>
                      </c:pt>
                      <c:pt idx="349">
                        <c:v>74.850000000000364</c:v>
                      </c:pt>
                      <c:pt idx="350">
                        <c:v>52.949999999998909</c:v>
                      </c:pt>
                      <c:pt idx="351">
                        <c:v>19.649999999999636</c:v>
                      </c:pt>
                      <c:pt idx="352">
                        <c:v>64.950000000000728</c:v>
                      </c:pt>
                      <c:pt idx="353">
                        <c:v>87.600000000000364</c:v>
                      </c:pt>
                      <c:pt idx="354">
                        <c:v>99.350000000000364</c:v>
                      </c:pt>
                      <c:pt idx="355">
                        <c:v>19.149999999999636</c:v>
                      </c:pt>
                      <c:pt idx="356">
                        <c:v>130.39999999999964</c:v>
                      </c:pt>
                      <c:pt idx="357">
                        <c:v>40.049999999999272</c:v>
                      </c:pt>
                      <c:pt idx="358">
                        <c:v>0.1000000000003638</c:v>
                      </c:pt>
                      <c:pt idx="359">
                        <c:v>91.149999999999636</c:v>
                      </c:pt>
                      <c:pt idx="360">
                        <c:v>50</c:v>
                      </c:pt>
                      <c:pt idx="361">
                        <c:v>31.399999999999636</c:v>
                      </c:pt>
                      <c:pt idx="362">
                        <c:v>69.550000000001091</c:v>
                      </c:pt>
                      <c:pt idx="363">
                        <c:v>84.149999999999636</c:v>
                      </c:pt>
                      <c:pt idx="364">
                        <c:v>52.649999999999636</c:v>
                      </c:pt>
                      <c:pt idx="365">
                        <c:v>28</c:v>
                      </c:pt>
                      <c:pt idx="366">
                        <c:v>44.600000000000364</c:v>
                      </c:pt>
                      <c:pt idx="367">
                        <c:v>150.95000000000073</c:v>
                      </c:pt>
                      <c:pt idx="368">
                        <c:v>38.5</c:v>
                      </c:pt>
                      <c:pt idx="369">
                        <c:v>41</c:v>
                      </c:pt>
                      <c:pt idx="370">
                        <c:v>31.149999999999636</c:v>
                      </c:pt>
                      <c:pt idx="371">
                        <c:v>30.399999999999636</c:v>
                      </c:pt>
                      <c:pt idx="372">
                        <c:v>124.60000000000036</c:v>
                      </c:pt>
                      <c:pt idx="373">
                        <c:v>51.649999999999636</c:v>
                      </c:pt>
                      <c:pt idx="374">
                        <c:v>30.799999999999272</c:v>
                      </c:pt>
                      <c:pt idx="375">
                        <c:v>58.25</c:v>
                      </c:pt>
                      <c:pt idx="376">
                        <c:v>37.050000000001091</c:v>
                      </c:pt>
                      <c:pt idx="377">
                        <c:v>2.0999999999985448</c:v>
                      </c:pt>
                      <c:pt idx="378">
                        <c:v>11.549999999999272</c:v>
                      </c:pt>
                      <c:pt idx="379">
                        <c:v>97</c:v>
                      </c:pt>
                      <c:pt idx="380">
                        <c:v>3.4500000000007276</c:v>
                      </c:pt>
                      <c:pt idx="381">
                        <c:v>96.550000000001091</c:v>
                      </c:pt>
                      <c:pt idx="382">
                        <c:v>96.899999999999636</c:v>
                      </c:pt>
                      <c:pt idx="383">
                        <c:v>13.399999999999636</c:v>
                      </c:pt>
                      <c:pt idx="384">
                        <c:v>35.450000000000728</c:v>
                      </c:pt>
                      <c:pt idx="385">
                        <c:v>10.350000000000364</c:v>
                      </c:pt>
                      <c:pt idx="386">
                        <c:v>141.29999999999927</c:v>
                      </c:pt>
                      <c:pt idx="387">
                        <c:v>56.350000000000364</c:v>
                      </c:pt>
                      <c:pt idx="388">
                        <c:v>11.399999999999636</c:v>
                      </c:pt>
                      <c:pt idx="389">
                        <c:v>7.8999999999996362</c:v>
                      </c:pt>
                      <c:pt idx="390">
                        <c:v>116.14999999999964</c:v>
                      </c:pt>
                      <c:pt idx="391">
                        <c:v>39.75</c:v>
                      </c:pt>
                      <c:pt idx="392">
                        <c:v>7.8500000000003638</c:v>
                      </c:pt>
                      <c:pt idx="393">
                        <c:v>5.8999999999996362</c:v>
                      </c:pt>
                      <c:pt idx="394">
                        <c:v>84.75</c:v>
                      </c:pt>
                      <c:pt idx="395">
                        <c:v>81.399999999999636</c:v>
                      </c:pt>
                      <c:pt idx="396">
                        <c:v>34.150000000001455</c:v>
                      </c:pt>
                      <c:pt idx="397">
                        <c:v>12.25</c:v>
                      </c:pt>
                      <c:pt idx="398">
                        <c:v>93.75</c:v>
                      </c:pt>
                      <c:pt idx="399">
                        <c:v>141.64999999999964</c:v>
                      </c:pt>
                      <c:pt idx="400">
                        <c:v>57.299999999999272</c:v>
                      </c:pt>
                      <c:pt idx="401">
                        <c:v>30.299999999999272</c:v>
                      </c:pt>
                      <c:pt idx="402">
                        <c:v>63.699999999998909</c:v>
                      </c:pt>
                      <c:pt idx="403">
                        <c:v>112.20000000000073</c:v>
                      </c:pt>
                      <c:pt idx="404">
                        <c:v>18.649999999999636</c:v>
                      </c:pt>
                      <c:pt idx="405">
                        <c:v>105.84999999999854</c:v>
                      </c:pt>
                      <c:pt idx="406">
                        <c:v>62.299999999999272</c:v>
                      </c:pt>
                      <c:pt idx="407">
                        <c:v>25.549999999999272</c:v>
                      </c:pt>
                      <c:pt idx="408">
                        <c:v>125.69999999999891</c:v>
                      </c:pt>
                      <c:pt idx="409">
                        <c:v>135.70000000000073</c:v>
                      </c:pt>
                      <c:pt idx="410">
                        <c:v>36.799999999999272</c:v>
                      </c:pt>
                      <c:pt idx="411">
                        <c:v>94.100000000000364</c:v>
                      </c:pt>
                      <c:pt idx="412">
                        <c:v>42.350000000000364</c:v>
                      </c:pt>
                      <c:pt idx="413">
                        <c:v>70.800000000001091</c:v>
                      </c:pt>
                      <c:pt idx="414">
                        <c:v>45</c:v>
                      </c:pt>
                      <c:pt idx="415">
                        <c:v>175.5</c:v>
                      </c:pt>
                      <c:pt idx="416">
                        <c:v>95.75</c:v>
                      </c:pt>
                      <c:pt idx="417">
                        <c:v>256.85000000000036</c:v>
                      </c:pt>
                      <c:pt idx="418">
                        <c:v>45.400000000001455</c:v>
                      </c:pt>
                      <c:pt idx="419">
                        <c:v>81.549999999999272</c:v>
                      </c:pt>
                      <c:pt idx="420">
                        <c:v>110.10000000000036</c:v>
                      </c:pt>
                      <c:pt idx="421">
                        <c:v>55.5</c:v>
                      </c:pt>
                      <c:pt idx="422">
                        <c:v>101.79999999999927</c:v>
                      </c:pt>
                      <c:pt idx="423">
                        <c:v>15.75</c:v>
                      </c:pt>
                      <c:pt idx="424">
                        <c:v>130.05000000000109</c:v>
                      </c:pt>
                      <c:pt idx="425">
                        <c:v>53.349999999998545</c:v>
                      </c:pt>
                      <c:pt idx="426">
                        <c:v>55.600000000000364</c:v>
                      </c:pt>
                      <c:pt idx="427">
                        <c:v>252.29999999999927</c:v>
                      </c:pt>
                      <c:pt idx="428">
                        <c:v>31.049999999999272</c:v>
                      </c:pt>
                      <c:pt idx="429">
                        <c:v>190.60000000000036</c:v>
                      </c:pt>
                      <c:pt idx="430">
                        <c:v>48.600000000000364</c:v>
                      </c:pt>
                      <c:pt idx="431">
                        <c:v>218.54999999999927</c:v>
                      </c:pt>
                      <c:pt idx="432">
                        <c:v>7.0499999999992724</c:v>
                      </c:pt>
                      <c:pt idx="433">
                        <c:v>69.049999999999272</c:v>
                      </c:pt>
                      <c:pt idx="434">
                        <c:v>93.25</c:v>
                      </c:pt>
                      <c:pt idx="435">
                        <c:v>29.400000000001455</c:v>
                      </c:pt>
                      <c:pt idx="436">
                        <c:v>40.850000000000364</c:v>
                      </c:pt>
                      <c:pt idx="437">
                        <c:v>128.14999999999964</c:v>
                      </c:pt>
                      <c:pt idx="438">
                        <c:v>64.049999999999272</c:v>
                      </c:pt>
                      <c:pt idx="439">
                        <c:v>75</c:v>
                      </c:pt>
                      <c:pt idx="440">
                        <c:v>78.450000000000728</c:v>
                      </c:pt>
                      <c:pt idx="441">
                        <c:v>92.149999999999636</c:v>
                      </c:pt>
                      <c:pt idx="442">
                        <c:v>19.149999999999636</c:v>
                      </c:pt>
                      <c:pt idx="443">
                        <c:v>12.25</c:v>
                      </c:pt>
                      <c:pt idx="444">
                        <c:v>25.399999999999636</c:v>
                      </c:pt>
                      <c:pt idx="445">
                        <c:v>125.29999999999927</c:v>
                      </c:pt>
                      <c:pt idx="446">
                        <c:v>55.799999999999272</c:v>
                      </c:pt>
                      <c:pt idx="447">
                        <c:v>62.350000000000364</c:v>
                      </c:pt>
                      <c:pt idx="448">
                        <c:v>165</c:v>
                      </c:pt>
                      <c:pt idx="449">
                        <c:v>94.299999999999272</c:v>
                      </c:pt>
                      <c:pt idx="450">
                        <c:v>73.350000000000364</c:v>
                      </c:pt>
                      <c:pt idx="451">
                        <c:v>5.9500000000007276</c:v>
                      </c:pt>
                      <c:pt idx="452">
                        <c:v>39.75</c:v>
                      </c:pt>
                      <c:pt idx="453">
                        <c:v>73.25</c:v>
                      </c:pt>
                      <c:pt idx="454">
                        <c:v>121.65000000000146</c:v>
                      </c:pt>
                      <c:pt idx="455">
                        <c:v>137.44999999999891</c:v>
                      </c:pt>
                      <c:pt idx="456">
                        <c:v>92.299999999999272</c:v>
                      </c:pt>
                      <c:pt idx="457">
                        <c:v>217.79999999999927</c:v>
                      </c:pt>
                      <c:pt idx="458">
                        <c:v>98.550000000001091</c:v>
                      </c:pt>
                      <c:pt idx="459">
                        <c:v>12.049999999999272</c:v>
                      </c:pt>
                      <c:pt idx="460">
                        <c:v>103.70000000000073</c:v>
                      </c:pt>
                      <c:pt idx="461">
                        <c:v>29.5</c:v>
                      </c:pt>
                      <c:pt idx="462">
                        <c:v>71.200000000000728</c:v>
                      </c:pt>
                      <c:pt idx="463">
                        <c:v>4.5</c:v>
                      </c:pt>
                      <c:pt idx="464">
                        <c:v>3.4499999999989086</c:v>
                      </c:pt>
                      <c:pt idx="465">
                        <c:v>22.450000000000728</c:v>
                      </c:pt>
                      <c:pt idx="466">
                        <c:v>78.75</c:v>
                      </c:pt>
                      <c:pt idx="467">
                        <c:v>85.899999999999636</c:v>
                      </c:pt>
                      <c:pt idx="468">
                        <c:v>162.35000000000036</c:v>
                      </c:pt>
                      <c:pt idx="469">
                        <c:v>77.049999999999272</c:v>
                      </c:pt>
                      <c:pt idx="470">
                        <c:v>50.649999999999636</c:v>
                      </c:pt>
                      <c:pt idx="471">
                        <c:v>22.549999999999272</c:v>
                      </c:pt>
                      <c:pt idx="472">
                        <c:v>29.100000000000364</c:v>
                      </c:pt>
                      <c:pt idx="473">
                        <c:v>74.950000000000728</c:v>
                      </c:pt>
                      <c:pt idx="474">
                        <c:v>117.44999999999891</c:v>
                      </c:pt>
                      <c:pt idx="475">
                        <c:v>69.299999999999272</c:v>
                      </c:pt>
                      <c:pt idx="476">
                        <c:v>59.350000000000364</c:v>
                      </c:pt>
                      <c:pt idx="477">
                        <c:v>20.5</c:v>
                      </c:pt>
                      <c:pt idx="478">
                        <c:v>29</c:v>
                      </c:pt>
                      <c:pt idx="479">
                        <c:v>7.6000000000003638</c:v>
                      </c:pt>
                      <c:pt idx="480">
                        <c:v>170.20000000000073</c:v>
                      </c:pt>
                      <c:pt idx="481">
                        <c:v>34.600000000000364</c:v>
                      </c:pt>
                      <c:pt idx="482">
                        <c:v>36.75</c:v>
                      </c:pt>
                      <c:pt idx="483">
                        <c:v>38.149999999999636</c:v>
                      </c:pt>
                      <c:pt idx="484">
                        <c:v>76.300000000001091</c:v>
                      </c:pt>
                      <c:pt idx="485">
                        <c:v>15.700000000000728</c:v>
                      </c:pt>
                      <c:pt idx="486">
                        <c:v>25.799999999999272</c:v>
                      </c:pt>
                      <c:pt idx="487">
                        <c:v>30.100000000000364</c:v>
                      </c:pt>
                      <c:pt idx="488">
                        <c:v>86.399999999999636</c:v>
                      </c:pt>
                      <c:pt idx="489">
                        <c:v>35.899999999999636</c:v>
                      </c:pt>
                      <c:pt idx="490">
                        <c:v>29.200000000000728</c:v>
                      </c:pt>
                      <c:pt idx="491">
                        <c:v>45.950000000000728</c:v>
                      </c:pt>
                      <c:pt idx="492">
                        <c:v>201.25</c:v>
                      </c:pt>
                      <c:pt idx="493">
                        <c:v>189.35000000000036</c:v>
                      </c:pt>
                      <c:pt idx="494">
                        <c:v>39.950000000000728</c:v>
                      </c:pt>
                      <c:pt idx="495">
                        <c:v>32.549999999999272</c:v>
                      </c:pt>
                      <c:pt idx="496">
                        <c:v>148.29999999999927</c:v>
                      </c:pt>
                      <c:pt idx="497">
                        <c:v>52.550000000001091</c:v>
                      </c:pt>
                      <c:pt idx="498">
                        <c:v>28.799999999999272</c:v>
                      </c:pt>
                      <c:pt idx="499">
                        <c:v>11.350000000000364</c:v>
                      </c:pt>
                      <c:pt idx="500">
                        <c:v>22</c:v>
                      </c:pt>
                      <c:pt idx="501">
                        <c:v>44.549999999999272</c:v>
                      </c:pt>
                      <c:pt idx="502">
                        <c:v>11</c:v>
                      </c:pt>
                      <c:pt idx="503">
                        <c:v>40.100000000000364</c:v>
                      </c:pt>
                      <c:pt idx="504">
                        <c:v>63.350000000000364</c:v>
                      </c:pt>
                      <c:pt idx="505">
                        <c:v>94.350000000000364</c:v>
                      </c:pt>
                      <c:pt idx="506">
                        <c:v>152.85000000000036</c:v>
                      </c:pt>
                      <c:pt idx="507">
                        <c:v>81.149999999999636</c:v>
                      </c:pt>
                      <c:pt idx="508">
                        <c:v>19.449999999998909</c:v>
                      </c:pt>
                      <c:pt idx="509">
                        <c:v>88.100000000000364</c:v>
                      </c:pt>
                      <c:pt idx="510">
                        <c:v>6.0500000000010914</c:v>
                      </c:pt>
                      <c:pt idx="511">
                        <c:v>114.45000000000073</c:v>
                      </c:pt>
                      <c:pt idx="512">
                        <c:v>53.549999999999272</c:v>
                      </c:pt>
                      <c:pt idx="513">
                        <c:v>134.75</c:v>
                      </c:pt>
                      <c:pt idx="514">
                        <c:v>122.95000000000073</c:v>
                      </c:pt>
                      <c:pt idx="515">
                        <c:v>61.799999999999272</c:v>
                      </c:pt>
                      <c:pt idx="516">
                        <c:v>42.900000000001455</c:v>
                      </c:pt>
                      <c:pt idx="517">
                        <c:v>14.350000000000364</c:v>
                      </c:pt>
                      <c:pt idx="518">
                        <c:v>137.5</c:v>
                      </c:pt>
                      <c:pt idx="519">
                        <c:v>150.39999999999964</c:v>
                      </c:pt>
                      <c:pt idx="520">
                        <c:v>51.949999999998909</c:v>
                      </c:pt>
                      <c:pt idx="521">
                        <c:v>32.350000000000364</c:v>
                      </c:pt>
                      <c:pt idx="522">
                        <c:v>150.75</c:v>
                      </c:pt>
                      <c:pt idx="523">
                        <c:v>83.899999999999636</c:v>
                      </c:pt>
                      <c:pt idx="524">
                        <c:v>86.5</c:v>
                      </c:pt>
                      <c:pt idx="525">
                        <c:v>9.25</c:v>
                      </c:pt>
                      <c:pt idx="526">
                        <c:v>42.549999999999272</c:v>
                      </c:pt>
                      <c:pt idx="527">
                        <c:v>52.5</c:v>
                      </c:pt>
                      <c:pt idx="528">
                        <c:v>153.75</c:v>
                      </c:pt>
                      <c:pt idx="529">
                        <c:v>63</c:v>
                      </c:pt>
                      <c:pt idx="530">
                        <c:v>119.89999999999964</c:v>
                      </c:pt>
                      <c:pt idx="531">
                        <c:v>149.04999999999927</c:v>
                      </c:pt>
                      <c:pt idx="532">
                        <c:v>142.85000000000036</c:v>
                      </c:pt>
                      <c:pt idx="533">
                        <c:v>46.300000000001091</c:v>
                      </c:pt>
                      <c:pt idx="534">
                        <c:v>54.649999999999636</c:v>
                      </c:pt>
                      <c:pt idx="535">
                        <c:v>24.350000000000364</c:v>
                      </c:pt>
                      <c:pt idx="536">
                        <c:v>103.60000000000036</c:v>
                      </c:pt>
                      <c:pt idx="537">
                        <c:v>19.299999999999272</c:v>
                      </c:pt>
                      <c:pt idx="538">
                        <c:v>75.149999999999636</c:v>
                      </c:pt>
                      <c:pt idx="539">
                        <c:v>1.7000000000007276</c:v>
                      </c:pt>
                      <c:pt idx="540">
                        <c:v>24.950000000000728</c:v>
                      </c:pt>
                      <c:pt idx="541">
                        <c:v>58.100000000000364</c:v>
                      </c:pt>
                      <c:pt idx="542">
                        <c:v>35.850000000000364</c:v>
                      </c:pt>
                      <c:pt idx="543">
                        <c:v>119.35000000000036</c:v>
                      </c:pt>
                      <c:pt idx="544">
                        <c:v>34.549999999999272</c:v>
                      </c:pt>
                      <c:pt idx="545">
                        <c:v>21.200000000000728</c:v>
                      </c:pt>
                      <c:pt idx="546">
                        <c:v>45.700000000000728</c:v>
                      </c:pt>
                      <c:pt idx="547">
                        <c:v>169.60000000000036</c:v>
                      </c:pt>
                      <c:pt idx="548">
                        <c:v>59.600000000000364</c:v>
                      </c:pt>
                      <c:pt idx="549">
                        <c:v>175.39999999999964</c:v>
                      </c:pt>
                      <c:pt idx="550">
                        <c:v>25</c:v>
                      </c:pt>
                      <c:pt idx="551">
                        <c:v>42.850000000000364</c:v>
                      </c:pt>
                      <c:pt idx="552">
                        <c:v>59.050000000001091</c:v>
                      </c:pt>
                      <c:pt idx="553">
                        <c:v>69.299999999999272</c:v>
                      </c:pt>
                      <c:pt idx="554">
                        <c:v>35.649999999999636</c:v>
                      </c:pt>
                      <c:pt idx="555">
                        <c:v>21.949999999998909</c:v>
                      </c:pt>
                      <c:pt idx="556">
                        <c:v>21.200000000000728</c:v>
                      </c:pt>
                      <c:pt idx="557">
                        <c:v>41.200000000000728</c:v>
                      </c:pt>
                      <c:pt idx="558">
                        <c:v>20.799999999999272</c:v>
                      </c:pt>
                      <c:pt idx="559">
                        <c:v>156.55000000000109</c:v>
                      </c:pt>
                      <c:pt idx="560">
                        <c:v>58.350000000000364</c:v>
                      </c:pt>
                      <c:pt idx="561">
                        <c:v>132.44999999999891</c:v>
                      </c:pt>
                      <c:pt idx="562">
                        <c:v>162.45000000000073</c:v>
                      </c:pt>
                      <c:pt idx="563">
                        <c:v>451.5</c:v>
                      </c:pt>
                      <c:pt idx="564">
                        <c:v>35.549999999999272</c:v>
                      </c:pt>
                      <c:pt idx="565">
                        <c:v>118.10000000000036</c:v>
                      </c:pt>
                      <c:pt idx="566">
                        <c:v>288.35000000000036</c:v>
                      </c:pt>
                      <c:pt idx="567">
                        <c:v>197.60000000000036</c:v>
                      </c:pt>
                      <c:pt idx="568">
                        <c:v>90.600000000000364</c:v>
                      </c:pt>
                      <c:pt idx="569">
                        <c:v>46.5</c:v>
                      </c:pt>
                      <c:pt idx="570">
                        <c:v>5.7999999999992724</c:v>
                      </c:pt>
                      <c:pt idx="571">
                        <c:v>102.64999999999964</c:v>
                      </c:pt>
                      <c:pt idx="572">
                        <c:v>102.10000000000036</c:v>
                      </c:pt>
                      <c:pt idx="573">
                        <c:v>201.5</c:v>
                      </c:pt>
                      <c:pt idx="574">
                        <c:v>7.3499999999985448</c:v>
                      </c:pt>
                      <c:pt idx="575">
                        <c:v>2.8500000000003638</c:v>
                      </c:pt>
                      <c:pt idx="576">
                        <c:v>48.950000000000728</c:v>
                      </c:pt>
                      <c:pt idx="577">
                        <c:v>93.25</c:v>
                      </c:pt>
                      <c:pt idx="578">
                        <c:v>89.050000000001091</c:v>
                      </c:pt>
                      <c:pt idx="579">
                        <c:v>11.050000000001091</c:v>
                      </c:pt>
                      <c:pt idx="580">
                        <c:v>33.299999999999272</c:v>
                      </c:pt>
                      <c:pt idx="581">
                        <c:v>11.75</c:v>
                      </c:pt>
                      <c:pt idx="582">
                        <c:v>8.0499999999992724</c:v>
                      </c:pt>
                      <c:pt idx="583">
                        <c:v>54.450000000000728</c:v>
                      </c:pt>
                      <c:pt idx="584">
                        <c:v>114.5</c:v>
                      </c:pt>
                      <c:pt idx="585">
                        <c:v>154.75</c:v>
                      </c:pt>
                      <c:pt idx="586">
                        <c:v>6.8500000000003638</c:v>
                      </c:pt>
                      <c:pt idx="587">
                        <c:v>28.549999999999272</c:v>
                      </c:pt>
                      <c:pt idx="588">
                        <c:v>116.85000000000036</c:v>
                      </c:pt>
                      <c:pt idx="589">
                        <c:v>79.700000000000728</c:v>
                      </c:pt>
                      <c:pt idx="590">
                        <c:v>50.300000000001091</c:v>
                      </c:pt>
                      <c:pt idx="591">
                        <c:v>72.200000000000728</c:v>
                      </c:pt>
                      <c:pt idx="592">
                        <c:v>83.450000000000728</c:v>
                      </c:pt>
                      <c:pt idx="593">
                        <c:v>44.350000000000364</c:v>
                      </c:pt>
                      <c:pt idx="594">
                        <c:v>33.649999999999636</c:v>
                      </c:pt>
                      <c:pt idx="595">
                        <c:v>49.799999999999272</c:v>
                      </c:pt>
                      <c:pt idx="596">
                        <c:v>19.300000000001091</c:v>
                      </c:pt>
                      <c:pt idx="597">
                        <c:v>50.950000000000728</c:v>
                      </c:pt>
                      <c:pt idx="598">
                        <c:v>27.800000000001091</c:v>
                      </c:pt>
                      <c:pt idx="599">
                        <c:v>40.399999999999636</c:v>
                      </c:pt>
                      <c:pt idx="600">
                        <c:v>113.75</c:v>
                      </c:pt>
                      <c:pt idx="601">
                        <c:v>60.400000000001455</c:v>
                      </c:pt>
                      <c:pt idx="602">
                        <c:v>55.549999999999272</c:v>
                      </c:pt>
                      <c:pt idx="603">
                        <c:v>92.949999999998909</c:v>
                      </c:pt>
                      <c:pt idx="604">
                        <c:v>35.699999999998909</c:v>
                      </c:pt>
                      <c:pt idx="605">
                        <c:v>10.5</c:v>
                      </c:pt>
                      <c:pt idx="606">
                        <c:v>39.100000000000364</c:v>
                      </c:pt>
                      <c:pt idx="607">
                        <c:v>14.100000000000364</c:v>
                      </c:pt>
                      <c:pt idx="608">
                        <c:v>46.149999999999636</c:v>
                      </c:pt>
                      <c:pt idx="609">
                        <c:v>22.100000000000364</c:v>
                      </c:pt>
                      <c:pt idx="610">
                        <c:v>77.050000000001091</c:v>
                      </c:pt>
                      <c:pt idx="611">
                        <c:v>97.850000000000364</c:v>
                      </c:pt>
                      <c:pt idx="612">
                        <c:v>2</c:v>
                      </c:pt>
                      <c:pt idx="613">
                        <c:v>74.900000000001455</c:v>
                      </c:pt>
                      <c:pt idx="614">
                        <c:v>69.799999999999272</c:v>
                      </c:pt>
                      <c:pt idx="615">
                        <c:v>33.800000000001091</c:v>
                      </c:pt>
                      <c:pt idx="616">
                        <c:v>110.04999999999927</c:v>
                      </c:pt>
                      <c:pt idx="617">
                        <c:v>99.149999999999636</c:v>
                      </c:pt>
                      <c:pt idx="618">
                        <c:v>157.20000000000073</c:v>
                      </c:pt>
                      <c:pt idx="619">
                        <c:v>15.300000000001091</c:v>
                      </c:pt>
                      <c:pt idx="620">
                        <c:v>213.75</c:v>
                      </c:pt>
                      <c:pt idx="621">
                        <c:v>122.84999999999854</c:v>
                      </c:pt>
                      <c:pt idx="622">
                        <c:v>22.099999999998545</c:v>
                      </c:pt>
                      <c:pt idx="623">
                        <c:v>174.80000000000109</c:v>
                      </c:pt>
                      <c:pt idx="624">
                        <c:v>65.850000000000364</c:v>
                      </c:pt>
                      <c:pt idx="625">
                        <c:v>87</c:v>
                      </c:pt>
                      <c:pt idx="626">
                        <c:v>25.399999999999636</c:v>
                      </c:pt>
                      <c:pt idx="627">
                        <c:v>11.649999999999636</c:v>
                      </c:pt>
                      <c:pt idx="628">
                        <c:v>14.799999999999272</c:v>
                      </c:pt>
                      <c:pt idx="629">
                        <c:v>147.79999999999927</c:v>
                      </c:pt>
                      <c:pt idx="630">
                        <c:v>229.64999999999964</c:v>
                      </c:pt>
                      <c:pt idx="631">
                        <c:v>78.75</c:v>
                      </c:pt>
                      <c:pt idx="632">
                        <c:v>28.100000000000364</c:v>
                      </c:pt>
                      <c:pt idx="633">
                        <c:v>30.25</c:v>
                      </c:pt>
                      <c:pt idx="634">
                        <c:v>132.29999999999927</c:v>
                      </c:pt>
                      <c:pt idx="635">
                        <c:v>88.899999999999636</c:v>
                      </c:pt>
                      <c:pt idx="636">
                        <c:v>68.350000000000364</c:v>
                      </c:pt>
                      <c:pt idx="637">
                        <c:v>73.800000000001091</c:v>
                      </c:pt>
                      <c:pt idx="638">
                        <c:v>102.39999999999964</c:v>
                      </c:pt>
                      <c:pt idx="639">
                        <c:v>84.350000000000364</c:v>
                      </c:pt>
                      <c:pt idx="640">
                        <c:v>63.200000000000728</c:v>
                      </c:pt>
                      <c:pt idx="641">
                        <c:v>38.050000000001091</c:v>
                      </c:pt>
                      <c:pt idx="642">
                        <c:v>121.54999999999927</c:v>
                      </c:pt>
                      <c:pt idx="643">
                        <c:v>26.649999999999636</c:v>
                      </c:pt>
                      <c:pt idx="644">
                        <c:v>11.350000000000364</c:v>
                      </c:pt>
                      <c:pt idx="645">
                        <c:v>66.450000000000728</c:v>
                      </c:pt>
                      <c:pt idx="646">
                        <c:v>13.550000000001091</c:v>
                      </c:pt>
                      <c:pt idx="647">
                        <c:v>694.60000000000036</c:v>
                      </c:pt>
                      <c:pt idx="648">
                        <c:v>386.89999999999964</c:v>
                      </c:pt>
                      <c:pt idx="649">
                        <c:v>52.700000000000728</c:v>
                      </c:pt>
                      <c:pt idx="650">
                        <c:v>17.399999999999636</c:v>
                      </c:pt>
                      <c:pt idx="651">
                        <c:v>162.44999999999891</c:v>
                      </c:pt>
                      <c:pt idx="652">
                        <c:v>76.449999999998909</c:v>
                      </c:pt>
                      <c:pt idx="653">
                        <c:v>0</c:v>
                      </c:pt>
                      <c:pt idx="654">
                        <c:v>72.899999999999636</c:v>
                      </c:pt>
                      <c:pt idx="655">
                        <c:v>11.850000000000364</c:v>
                      </c:pt>
                      <c:pt idx="656">
                        <c:v>68.200000000000728</c:v>
                      </c:pt>
                      <c:pt idx="657">
                        <c:v>46.850000000000364</c:v>
                      </c:pt>
                      <c:pt idx="658">
                        <c:v>201.25</c:v>
                      </c:pt>
                      <c:pt idx="659">
                        <c:v>33.75</c:v>
                      </c:pt>
                      <c:pt idx="660">
                        <c:v>130.75</c:v>
                      </c:pt>
                      <c:pt idx="661">
                        <c:v>122.25</c:v>
                      </c:pt>
                      <c:pt idx="662">
                        <c:v>137.15000000000146</c:v>
                      </c:pt>
                      <c:pt idx="663">
                        <c:v>45.5</c:v>
                      </c:pt>
                      <c:pt idx="664">
                        <c:v>143.45000000000073</c:v>
                      </c:pt>
                      <c:pt idx="665">
                        <c:v>95</c:v>
                      </c:pt>
                      <c:pt idx="666">
                        <c:v>45</c:v>
                      </c:pt>
                      <c:pt idx="667">
                        <c:v>60.049999999999272</c:v>
                      </c:pt>
                      <c:pt idx="668">
                        <c:v>64.299999999999272</c:v>
                      </c:pt>
                      <c:pt idx="669">
                        <c:v>28.850000000000364</c:v>
                      </c:pt>
                      <c:pt idx="670">
                        <c:v>66.049999999999272</c:v>
                      </c:pt>
                      <c:pt idx="671">
                        <c:v>198.89999999999964</c:v>
                      </c:pt>
                      <c:pt idx="672">
                        <c:v>82.149999999999636</c:v>
                      </c:pt>
                      <c:pt idx="673">
                        <c:v>107.19999999999891</c:v>
                      </c:pt>
                      <c:pt idx="674">
                        <c:v>65.949999999998909</c:v>
                      </c:pt>
                      <c:pt idx="675">
                        <c:v>84.549999999999272</c:v>
                      </c:pt>
                      <c:pt idx="676">
                        <c:v>17.049999999999272</c:v>
                      </c:pt>
                      <c:pt idx="677">
                        <c:v>93.899999999999636</c:v>
                      </c:pt>
                      <c:pt idx="678">
                        <c:v>49.950000000000728</c:v>
                      </c:pt>
                      <c:pt idx="679">
                        <c:v>21.049999999999272</c:v>
                      </c:pt>
                      <c:pt idx="680">
                        <c:v>23</c:v>
                      </c:pt>
                      <c:pt idx="681">
                        <c:v>13.049999999999272</c:v>
                      </c:pt>
                      <c:pt idx="682">
                        <c:v>61.149999999999636</c:v>
                      </c:pt>
                      <c:pt idx="683">
                        <c:v>109</c:v>
                      </c:pt>
                      <c:pt idx="684">
                        <c:v>15.399999999999636</c:v>
                      </c:pt>
                      <c:pt idx="685">
                        <c:v>67.450000000000728</c:v>
                      </c:pt>
                      <c:pt idx="686">
                        <c:v>96.850000000000364</c:v>
                      </c:pt>
                      <c:pt idx="687">
                        <c:v>11.899999999999636</c:v>
                      </c:pt>
                      <c:pt idx="688">
                        <c:v>2.8500000000003638</c:v>
                      </c:pt>
                      <c:pt idx="689">
                        <c:v>192.5</c:v>
                      </c:pt>
                      <c:pt idx="690">
                        <c:v>41.300000000001091</c:v>
                      </c:pt>
                      <c:pt idx="691">
                        <c:v>49.75</c:v>
                      </c:pt>
                      <c:pt idx="692">
                        <c:v>49.350000000000364</c:v>
                      </c:pt>
                      <c:pt idx="693">
                        <c:v>28.949999999998909</c:v>
                      </c:pt>
                      <c:pt idx="694">
                        <c:v>38.100000000000364</c:v>
                      </c:pt>
                      <c:pt idx="695">
                        <c:v>5.5499999999992724</c:v>
                      </c:pt>
                      <c:pt idx="696">
                        <c:v>51.549999999999272</c:v>
                      </c:pt>
                      <c:pt idx="697">
                        <c:v>26.200000000000728</c:v>
                      </c:pt>
                      <c:pt idx="698">
                        <c:v>34.299999999999272</c:v>
                      </c:pt>
                      <c:pt idx="699">
                        <c:v>56.099999999998545</c:v>
                      </c:pt>
                      <c:pt idx="700">
                        <c:v>9.3999999999996362</c:v>
                      </c:pt>
                      <c:pt idx="701">
                        <c:v>55.699999999998909</c:v>
                      </c:pt>
                      <c:pt idx="702">
                        <c:v>116.80000000000109</c:v>
                      </c:pt>
                      <c:pt idx="703">
                        <c:v>123.35000000000036</c:v>
                      </c:pt>
                      <c:pt idx="704">
                        <c:v>9.7999999999992724</c:v>
                      </c:pt>
                      <c:pt idx="705">
                        <c:v>117.45000000000073</c:v>
                      </c:pt>
                      <c:pt idx="706">
                        <c:v>65.950000000000728</c:v>
                      </c:pt>
                      <c:pt idx="707">
                        <c:v>33.800000000001091</c:v>
                      </c:pt>
                      <c:pt idx="708">
                        <c:v>30</c:v>
                      </c:pt>
                      <c:pt idx="709">
                        <c:v>1.6499999999996362</c:v>
                      </c:pt>
                      <c:pt idx="710">
                        <c:v>38.449999999998909</c:v>
                      </c:pt>
                      <c:pt idx="711">
                        <c:v>8.5500000000010914</c:v>
                      </c:pt>
                      <c:pt idx="712">
                        <c:v>194.64999999999964</c:v>
                      </c:pt>
                      <c:pt idx="713">
                        <c:v>28.75</c:v>
                      </c:pt>
                      <c:pt idx="714">
                        <c:v>16.699999999998909</c:v>
                      </c:pt>
                      <c:pt idx="715">
                        <c:v>23.350000000000364</c:v>
                      </c:pt>
                      <c:pt idx="716">
                        <c:v>100.70000000000073</c:v>
                      </c:pt>
                      <c:pt idx="717">
                        <c:v>34.899999999999636</c:v>
                      </c:pt>
                      <c:pt idx="718">
                        <c:v>38.600000000000364</c:v>
                      </c:pt>
                      <c:pt idx="719">
                        <c:v>138.14999999999964</c:v>
                      </c:pt>
                      <c:pt idx="720">
                        <c:v>16.200000000000728</c:v>
                      </c:pt>
                      <c:pt idx="721">
                        <c:v>215.79999999999927</c:v>
                      </c:pt>
                      <c:pt idx="722">
                        <c:v>87.25</c:v>
                      </c:pt>
                      <c:pt idx="723">
                        <c:v>79.600000000000364</c:v>
                      </c:pt>
                      <c:pt idx="724">
                        <c:v>50.350000000000364</c:v>
                      </c:pt>
                      <c:pt idx="725">
                        <c:v>5.0499999999992724</c:v>
                      </c:pt>
                      <c:pt idx="726">
                        <c:v>31.350000000000364</c:v>
                      </c:pt>
                      <c:pt idx="727">
                        <c:v>33.149999999999636</c:v>
                      </c:pt>
                      <c:pt idx="728">
                        <c:v>34.550000000001091</c:v>
                      </c:pt>
                      <c:pt idx="729">
                        <c:v>19.149999999999636</c:v>
                      </c:pt>
                      <c:pt idx="730">
                        <c:v>46.649999999999636</c:v>
                      </c:pt>
                      <c:pt idx="731">
                        <c:v>74.75</c:v>
                      </c:pt>
                      <c:pt idx="732">
                        <c:v>91.700000000000728</c:v>
                      </c:pt>
                      <c:pt idx="733">
                        <c:v>62</c:v>
                      </c:pt>
                      <c:pt idx="734">
                        <c:v>36.75</c:v>
                      </c:pt>
                      <c:pt idx="735">
                        <c:v>114.45000000000073</c:v>
                      </c:pt>
                      <c:pt idx="736">
                        <c:v>3.6499999999996362</c:v>
                      </c:pt>
                      <c:pt idx="737">
                        <c:v>80.5</c:v>
                      </c:pt>
                      <c:pt idx="738">
                        <c:v>25.900000000001455</c:v>
                      </c:pt>
                      <c:pt idx="739">
                        <c:v>92.100000000000364</c:v>
                      </c:pt>
                      <c:pt idx="740">
                        <c:v>271.85000000000036</c:v>
                      </c:pt>
                      <c:pt idx="741">
                        <c:v>139.75</c:v>
                      </c:pt>
                      <c:pt idx="742">
                        <c:v>80.700000000000728</c:v>
                      </c:pt>
                      <c:pt idx="743">
                        <c:v>3.9500000000007276</c:v>
                      </c:pt>
                      <c:pt idx="744">
                        <c:v>7</c:v>
                      </c:pt>
                      <c:pt idx="745">
                        <c:v>144.95000000000073</c:v>
                      </c:pt>
                      <c:pt idx="746">
                        <c:v>120.85000000000036</c:v>
                      </c:pt>
                      <c:pt idx="747">
                        <c:v>8.5500000000010914</c:v>
                      </c:pt>
                      <c:pt idx="748">
                        <c:v>85.799999999999272</c:v>
                      </c:pt>
                      <c:pt idx="749">
                        <c:v>28.950000000000728</c:v>
                      </c:pt>
                      <c:pt idx="750">
                        <c:v>27.450000000000728</c:v>
                      </c:pt>
                      <c:pt idx="751">
                        <c:v>144.44999999999891</c:v>
                      </c:pt>
                      <c:pt idx="752">
                        <c:v>20.299999999999272</c:v>
                      </c:pt>
                      <c:pt idx="753">
                        <c:v>109.25</c:v>
                      </c:pt>
                      <c:pt idx="754">
                        <c:v>61.150000000001455</c:v>
                      </c:pt>
                      <c:pt idx="755">
                        <c:v>28.849999999998545</c:v>
                      </c:pt>
                      <c:pt idx="756">
                        <c:v>30.049999999999272</c:v>
                      </c:pt>
                      <c:pt idx="757">
                        <c:v>231.40000000000146</c:v>
                      </c:pt>
                      <c:pt idx="758">
                        <c:v>268.85000000000036</c:v>
                      </c:pt>
                      <c:pt idx="759">
                        <c:v>203.04999999999927</c:v>
                      </c:pt>
                      <c:pt idx="760">
                        <c:v>43.149999999999636</c:v>
                      </c:pt>
                      <c:pt idx="761">
                        <c:v>134.89999999999964</c:v>
                      </c:pt>
                      <c:pt idx="762">
                        <c:v>256.45000000000073</c:v>
                      </c:pt>
                      <c:pt idx="763">
                        <c:v>249.94999999999891</c:v>
                      </c:pt>
                      <c:pt idx="764">
                        <c:v>50.600000000000364</c:v>
                      </c:pt>
                      <c:pt idx="765">
                        <c:v>415.85000000000036</c:v>
                      </c:pt>
                      <c:pt idx="766">
                        <c:v>583.14999999999964</c:v>
                      </c:pt>
                      <c:pt idx="767">
                        <c:v>327.55000000000109</c:v>
                      </c:pt>
                      <c:pt idx="768">
                        <c:v>239.34999999999854</c:v>
                      </c:pt>
                      <c:pt idx="769">
                        <c:v>155.29999999999927</c:v>
                      </c:pt>
                      <c:pt idx="770">
                        <c:v>97.299999999999272</c:v>
                      </c:pt>
                      <c:pt idx="771">
                        <c:v>648.70000000000073</c:v>
                      </c:pt>
                      <c:pt idx="772">
                        <c:v>534.10000000000036</c:v>
                      </c:pt>
                      <c:pt idx="773">
                        <c:v>426.75</c:v>
                      </c:pt>
                      <c:pt idx="774">
                        <c:v>573.60000000000036</c:v>
                      </c:pt>
                      <c:pt idx="775">
                        <c:v>387.84999999999854</c:v>
                      </c:pt>
                      <c:pt idx="776">
                        <c:v>413.95000000000073</c:v>
                      </c:pt>
                      <c:pt idx="777">
                        <c:v>11.399999999999636</c:v>
                      </c:pt>
                      <c:pt idx="778">
                        <c:v>424.85000000000036</c:v>
                      </c:pt>
                      <c:pt idx="779">
                        <c:v>51.950000000000728</c:v>
                      </c:pt>
                      <c:pt idx="780">
                        <c:v>72.700000000000728</c:v>
                      </c:pt>
                      <c:pt idx="781">
                        <c:v>808.45000000000073</c:v>
                      </c:pt>
                      <c:pt idx="782">
                        <c:v>268.85000000000036</c:v>
                      </c:pt>
                      <c:pt idx="783">
                        <c:v>361.05000000000109</c:v>
                      </c:pt>
                      <c:pt idx="784">
                        <c:v>19.899999999999636</c:v>
                      </c:pt>
                      <c:pt idx="785">
                        <c:v>271.25</c:v>
                      </c:pt>
                      <c:pt idx="786">
                        <c:v>158.70000000000073</c:v>
                      </c:pt>
                      <c:pt idx="787">
                        <c:v>314.54999999999927</c:v>
                      </c:pt>
                      <c:pt idx="788">
                        <c:v>73.450000000000728</c:v>
                      </c:pt>
                      <c:pt idx="789">
                        <c:v>193.60000000000036</c:v>
                      </c:pt>
                      <c:pt idx="790">
                        <c:v>248.29999999999927</c:v>
                      </c:pt>
                      <c:pt idx="791">
                        <c:v>139.5</c:v>
                      </c:pt>
                      <c:pt idx="792">
                        <c:v>36.75</c:v>
                      </c:pt>
                      <c:pt idx="793">
                        <c:v>235.5</c:v>
                      </c:pt>
                      <c:pt idx="794">
                        <c:v>125.85000000000036</c:v>
                      </c:pt>
                      <c:pt idx="795">
                        <c:v>197.45000000000073</c:v>
                      </c:pt>
                      <c:pt idx="796">
                        <c:v>328.80000000000109</c:v>
                      </c:pt>
                      <c:pt idx="797">
                        <c:v>364.89999999999964</c:v>
                      </c:pt>
                      <c:pt idx="798">
                        <c:v>134.10000000000036</c:v>
                      </c:pt>
                      <c:pt idx="799">
                        <c:v>164.39999999999964</c:v>
                      </c:pt>
                      <c:pt idx="800">
                        <c:v>16.300000000001091</c:v>
                      </c:pt>
                      <c:pt idx="801">
                        <c:v>164.75</c:v>
                      </c:pt>
                      <c:pt idx="802">
                        <c:v>206.05000000000109</c:v>
                      </c:pt>
                      <c:pt idx="803">
                        <c:v>39.300000000001091</c:v>
                      </c:pt>
                      <c:pt idx="804">
                        <c:v>344.64999999999964</c:v>
                      </c:pt>
                      <c:pt idx="805">
                        <c:v>111</c:v>
                      </c:pt>
                      <c:pt idx="806">
                        <c:v>36.100000000000364</c:v>
                      </c:pt>
                      <c:pt idx="807">
                        <c:v>1.6000000000003638</c:v>
                      </c:pt>
                      <c:pt idx="808">
                        <c:v>208.94999999999891</c:v>
                      </c:pt>
                      <c:pt idx="809">
                        <c:v>213.60000000000036</c:v>
                      </c:pt>
                      <c:pt idx="810">
                        <c:v>103.05000000000109</c:v>
                      </c:pt>
                      <c:pt idx="811">
                        <c:v>48.5</c:v>
                      </c:pt>
                      <c:pt idx="812">
                        <c:v>134.75</c:v>
                      </c:pt>
                      <c:pt idx="813">
                        <c:v>307.10000000000036</c:v>
                      </c:pt>
                      <c:pt idx="814">
                        <c:v>185.60000000000036</c:v>
                      </c:pt>
                      <c:pt idx="815">
                        <c:v>25.049999999999272</c:v>
                      </c:pt>
                      <c:pt idx="816">
                        <c:v>417.54999999999927</c:v>
                      </c:pt>
                      <c:pt idx="817">
                        <c:v>196.89999999999964</c:v>
                      </c:pt>
                      <c:pt idx="818">
                        <c:v>230.19999999999891</c:v>
                      </c:pt>
                      <c:pt idx="819">
                        <c:v>38.200000000000728</c:v>
                      </c:pt>
                      <c:pt idx="820">
                        <c:v>166.35000000000036</c:v>
                      </c:pt>
                      <c:pt idx="821">
                        <c:v>173.20000000000073</c:v>
                      </c:pt>
                      <c:pt idx="822">
                        <c:v>129.64999999999964</c:v>
                      </c:pt>
                      <c:pt idx="823">
                        <c:v>119.75</c:v>
                      </c:pt>
                      <c:pt idx="824">
                        <c:v>19.700000000000728</c:v>
                      </c:pt>
                      <c:pt idx="825">
                        <c:v>87.600000000000364</c:v>
                      </c:pt>
                      <c:pt idx="826">
                        <c:v>50.399999999999636</c:v>
                      </c:pt>
                      <c:pt idx="827">
                        <c:v>230.95000000000073</c:v>
                      </c:pt>
                      <c:pt idx="828">
                        <c:v>91.100000000000364</c:v>
                      </c:pt>
                      <c:pt idx="829">
                        <c:v>249.35000000000036</c:v>
                      </c:pt>
                      <c:pt idx="830">
                        <c:v>180.10000000000036</c:v>
                      </c:pt>
                      <c:pt idx="831">
                        <c:v>139.20000000000073</c:v>
                      </c:pt>
                      <c:pt idx="832">
                        <c:v>191.79999999999927</c:v>
                      </c:pt>
                      <c:pt idx="833">
                        <c:v>68.399999999999636</c:v>
                      </c:pt>
                      <c:pt idx="834">
                        <c:v>67.100000000000364</c:v>
                      </c:pt>
                      <c:pt idx="835">
                        <c:v>52.200000000000728</c:v>
                      </c:pt>
                      <c:pt idx="836">
                        <c:v>35.700000000000728</c:v>
                      </c:pt>
                      <c:pt idx="837">
                        <c:v>88.100000000000364</c:v>
                      </c:pt>
                      <c:pt idx="838">
                        <c:v>190.29999999999927</c:v>
                      </c:pt>
                      <c:pt idx="839">
                        <c:v>173.35000000000036</c:v>
                      </c:pt>
                      <c:pt idx="840">
                        <c:v>66</c:v>
                      </c:pt>
                      <c:pt idx="841">
                        <c:v>212.54999999999927</c:v>
                      </c:pt>
                      <c:pt idx="842">
                        <c:v>29.850000000000364</c:v>
                      </c:pt>
                      <c:pt idx="843">
                        <c:v>62.050000000001091</c:v>
                      </c:pt>
                      <c:pt idx="844">
                        <c:v>148.65000000000146</c:v>
                      </c:pt>
                      <c:pt idx="845">
                        <c:v>18.549999999999272</c:v>
                      </c:pt>
                      <c:pt idx="846">
                        <c:v>112.75</c:v>
                      </c:pt>
                      <c:pt idx="847">
                        <c:v>43.599999999998545</c:v>
                      </c:pt>
                      <c:pt idx="848">
                        <c:v>209.14999999999964</c:v>
                      </c:pt>
                      <c:pt idx="849">
                        <c:v>109.75</c:v>
                      </c:pt>
                      <c:pt idx="850">
                        <c:v>222.10000000000036</c:v>
                      </c:pt>
                      <c:pt idx="851">
                        <c:v>117.60000000000036</c:v>
                      </c:pt>
                      <c:pt idx="852">
                        <c:v>176.29999999999927</c:v>
                      </c:pt>
                      <c:pt idx="853">
                        <c:v>32.650000000001455</c:v>
                      </c:pt>
                      <c:pt idx="854">
                        <c:v>117.45000000000073</c:v>
                      </c:pt>
                      <c:pt idx="855">
                        <c:v>8.5999999999985448</c:v>
                      </c:pt>
                      <c:pt idx="856">
                        <c:v>54.75</c:v>
                      </c:pt>
                      <c:pt idx="857">
                        <c:v>200.54999999999927</c:v>
                      </c:pt>
                      <c:pt idx="858">
                        <c:v>37.25</c:v>
                      </c:pt>
                      <c:pt idx="859">
                        <c:v>68.5</c:v>
                      </c:pt>
                      <c:pt idx="860">
                        <c:v>41.950000000000728</c:v>
                      </c:pt>
                      <c:pt idx="861">
                        <c:v>66.850000000000364</c:v>
                      </c:pt>
                      <c:pt idx="862">
                        <c:v>200.85000000000036</c:v>
                      </c:pt>
                      <c:pt idx="863">
                        <c:v>124</c:v>
                      </c:pt>
                      <c:pt idx="864">
                        <c:v>159.25</c:v>
                      </c:pt>
                      <c:pt idx="865">
                        <c:v>50.5</c:v>
                      </c:pt>
                      <c:pt idx="866">
                        <c:v>108.54999999999927</c:v>
                      </c:pt>
                      <c:pt idx="867">
                        <c:v>83.399999999999636</c:v>
                      </c:pt>
                      <c:pt idx="868">
                        <c:v>6.5</c:v>
                      </c:pt>
                      <c:pt idx="869">
                        <c:v>48.900000000001455</c:v>
                      </c:pt>
                      <c:pt idx="870">
                        <c:v>80.350000000000364</c:v>
                      </c:pt>
                      <c:pt idx="871">
                        <c:v>95.299999999999272</c:v>
                      </c:pt>
                      <c:pt idx="872">
                        <c:v>149.25</c:v>
                      </c:pt>
                      <c:pt idx="873">
                        <c:v>67.850000000000364</c:v>
                      </c:pt>
                      <c:pt idx="874">
                        <c:v>60.799999999999272</c:v>
                      </c:pt>
                      <c:pt idx="875">
                        <c:v>124.85000000000036</c:v>
                      </c:pt>
                      <c:pt idx="876">
                        <c:v>139.39999999999964</c:v>
                      </c:pt>
                      <c:pt idx="877">
                        <c:v>45.300000000001091</c:v>
                      </c:pt>
                      <c:pt idx="878">
                        <c:v>85.950000000000728</c:v>
                      </c:pt>
                      <c:pt idx="879">
                        <c:v>59.899999999999636</c:v>
                      </c:pt>
                      <c:pt idx="880">
                        <c:v>137.45000000000073</c:v>
                      </c:pt>
                      <c:pt idx="881">
                        <c:v>119.20000000000073</c:v>
                      </c:pt>
                      <c:pt idx="882">
                        <c:v>187.75</c:v>
                      </c:pt>
                      <c:pt idx="883">
                        <c:v>65.049999999999272</c:v>
                      </c:pt>
                      <c:pt idx="884">
                        <c:v>33.200000000000728</c:v>
                      </c:pt>
                      <c:pt idx="885">
                        <c:v>69.5</c:v>
                      </c:pt>
                      <c:pt idx="886">
                        <c:v>41.5</c:v>
                      </c:pt>
                      <c:pt idx="887">
                        <c:v>81.350000000000364</c:v>
                      </c:pt>
                      <c:pt idx="888">
                        <c:v>4.1499999999996362</c:v>
                      </c:pt>
                      <c:pt idx="889">
                        <c:v>161.10000000000036</c:v>
                      </c:pt>
                      <c:pt idx="890">
                        <c:v>32.049999999999272</c:v>
                      </c:pt>
                      <c:pt idx="891">
                        <c:v>101.85000000000036</c:v>
                      </c:pt>
                      <c:pt idx="892">
                        <c:v>90.299999999999272</c:v>
                      </c:pt>
                      <c:pt idx="893">
                        <c:v>99.5</c:v>
                      </c:pt>
                      <c:pt idx="894">
                        <c:v>38.399999999999636</c:v>
                      </c:pt>
                      <c:pt idx="895">
                        <c:v>76.600000000000364</c:v>
                      </c:pt>
                      <c:pt idx="896">
                        <c:v>11.75</c:v>
                      </c:pt>
                      <c:pt idx="897">
                        <c:v>35.75</c:v>
                      </c:pt>
                      <c:pt idx="898">
                        <c:v>82.950000000000728</c:v>
                      </c:pt>
                      <c:pt idx="899">
                        <c:v>127.64999999999964</c:v>
                      </c:pt>
                      <c:pt idx="900">
                        <c:v>266.25</c:v>
                      </c:pt>
                      <c:pt idx="901">
                        <c:v>206.79999999999927</c:v>
                      </c:pt>
                      <c:pt idx="902">
                        <c:v>60</c:v>
                      </c:pt>
                      <c:pt idx="903">
                        <c:v>60.099999999998545</c:v>
                      </c:pt>
                      <c:pt idx="904">
                        <c:v>190.14999999999964</c:v>
                      </c:pt>
                      <c:pt idx="905">
                        <c:v>152.35000000000036</c:v>
                      </c:pt>
                      <c:pt idx="906">
                        <c:v>166.10000000000036</c:v>
                      </c:pt>
                      <c:pt idx="907">
                        <c:v>109.35000000000036</c:v>
                      </c:pt>
                      <c:pt idx="908">
                        <c:v>163.60000000000036</c:v>
                      </c:pt>
                      <c:pt idx="909">
                        <c:v>118.15000000000146</c:v>
                      </c:pt>
                      <c:pt idx="910">
                        <c:v>84.5</c:v>
                      </c:pt>
                      <c:pt idx="911">
                        <c:v>50.449999999998909</c:v>
                      </c:pt>
                      <c:pt idx="912">
                        <c:v>56.899999999999636</c:v>
                      </c:pt>
                      <c:pt idx="913">
                        <c:v>17.100000000000364</c:v>
                      </c:pt>
                      <c:pt idx="914">
                        <c:v>112.45000000000073</c:v>
                      </c:pt>
                      <c:pt idx="915">
                        <c:v>133.75</c:v>
                      </c:pt>
                      <c:pt idx="916">
                        <c:v>55.600000000000364</c:v>
                      </c:pt>
                      <c:pt idx="917">
                        <c:v>120.89999999999964</c:v>
                      </c:pt>
                      <c:pt idx="918">
                        <c:v>7.5499999999992724</c:v>
                      </c:pt>
                      <c:pt idx="919">
                        <c:v>81.200000000000728</c:v>
                      </c:pt>
                      <c:pt idx="920">
                        <c:v>16</c:v>
                      </c:pt>
                      <c:pt idx="921">
                        <c:v>115.30000000000109</c:v>
                      </c:pt>
                      <c:pt idx="922">
                        <c:v>38.550000000001091</c:v>
                      </c:pt>
                      <c:pt idx="923">
                        <c:v>20.100000000000364</c:v>
                      </c:pt>
                      <c:pt idx="924">
                        <c:v>77.25</c:v>
                      </c:pt>
                      <c:pt idx="925">
                        <c:v>96.550000000001091</c:v>
                      </c:pt>
                      <c:pt idx="926">
                        <c:v>162.45000000000073</c:v>
                      </c:pt>
                      <c:pt idx="927">
                        <c:v>120.09999999999854</c:v>
                      </c:pt>
                      <c:pt idx="928">
                        <c:v>233.04999999999927</c:v>
                      </c:pt>
                      <c:pt idx="929">
                        <c:v>135.70000000000073</c:v>
                      </c:pt>
                      <c:pt idx="930">
                        <c:v>223.25</c:v>
                      </c:pt>
                      <c:pt idx="931">
                        <c:v>200.29999999999927</c:v>
                      </c:pt>
                      <c:pt idx="932">
                        <c:v>115.64999999999964</c:v>
                      </c:pt>
                      <c:pt idx="933">
                        <c:v>6.1999999999989086</c:v>
                      </c:pt>
                      <c:pt idx="934">
                        <c:v>59.399999999999636</c:v>
                      </c:pt>
                      <c:pt idx="935">
                        <c:v>54.600000000000364</c:v>
                      </c:pt>
                      <c:pt idx="936">
                        <c:v>117.89999999999964</c:v>
                      </c:pt>
                      <c:pt idx="937">
                        <c:v>83.949999999998909</c:v>
                      </c:pt>
                      <c:pt idx="938">
                        <c:v>19</c:v>
                      </c:pt>
                      <c:pt idx="939">
                        <c:v>116</c:v>
                      </c:pt>
                      <c:pt idx="940">
                        <c:v>107.10000000000036</c:v>
                      </c:pt>
                      <c:pt idx="941">
                        <c:v>147.25</c:v>
                      </c:pt>
                      <c:pt idx="942">
                        <c:v>75.299999999999272</c:v>
                      </c:pt>
                      <c:pt idx="943">
                        <c:v>138.85000000000036</c:v>
                      </c:pt>
                      <c:pt idx="944">
                        <c:v>116.79999999999927</c:v>
                      </c:pt>
                      <c:pt idx="945">
                        <c:v>150.95000000000073</c:v>
                      </c:pt>
                      <c:pt idx="946">
                        <c:v>33.600000000000364</c:v>
                      </c:pt>
                      <c:pt idx="947">
                        <c:v>65.949999999998909</c:v>
                      </c:pt>
                      <c:pt idx="948">
                        <c:v>134.75</c:v>
                      </c:pt>
                      <c:pt idx="949">
                        <c:v>86.399999999999636</c:v>
                      </c:pt>
                      <c:pt idx="950">
                        <c:v>81.399999999999636</c:v>
                      </c:pt>
                      <c:pt idx="951">
                        <c:v>159.85000000000036</c:v>
                      </c:pt>
                      <c:pt idx="952">
                        <c:v>23.700000000000728</c:v>
                      </c:pt>
                      <c:pt idx="953">
                        <c:v>74.649999999999636</c:v>
                      </c:pt>
                      <c:pt idx="954">
                        <c:v>94.600000000000364</c:v>
                      </c:pt>
                      <c:pt idx="955">
                        <c:v>31.199999999998909</c:v>
                      </c:pt>
                      <c:pt idx="956">
                        <c:v>127.14999999999964</c:v>
                      </c:pt>
                      <c:pt idx="957">
                        <c:v>95.299999999999272</c:v>
                      </c:pt>
                      <c:pt idx="958">
                        <c:v>44.700000000000728</c:v>
                      </c:pt>
                      <c:pt idx="959">
                        <c:v>10.700000000000728</c:v>
                      </c:pt>
                      <c:pt idx="960">
                        <c:v>178.25</c:v>
                      </c:pt>
                      <c:pt idx="961">
                        <c:v>140</c:v>
                      </c:pt>
                      <c:pt idx="962">
                        <c:v>171.54999999999927</c:v>
                      </c:pt>
                      <c:pt idx="963">
                        <c:v>139.89999999999964</c:v>
                      </c:pt>
                      <c:pt idx="964">
                        <c:v>74.900000000001455</c:v>
                      </c:pt>
                      <c:pt idx="965">
                        <c:v>50</c:v>
                      </c:pt>
                      <c:pt idx="966">
                        <c:v>49.449999999998909</c:v>
                      </c:pt>
                      <c:pt idx="967">
                        <c:v>87.150000000001455</c:v>
                      </c:pt>
                      <c:pt idx="968">
                        <c:v>125.60000000000036</c:v>
                      </c:pt>
                      <c:pt idx="969">
                        <c:v>62.450000000000728</c:v>
                      </c:pt>
                      <c:pt idx="970">
                        <c:v>34.599999999998545</c:v>
                      </c:pt>
                      <c:pt idx="971">
                        <c:v>93.549999999999272</c:v>
                      </c:pt>
                      <c:pt idx="972">
                        <c:v>188.19999999999891</c:v>
                      </c:pt>
                      <c:pt idx="973">
                        <c:v>127.75</c:v>
                      </c:pt>
                      <c:pt idx="974">
                        <c:v>134.75</c:v>
                      </c:pt>
                      <c:pt idx="975">
                        <c:v>62.049999999999272</c:v>
                      </c:pt>
                      <c:pt idx="976">
                        <c:v>37.600000000000364</c:v>
                      </c:pt>
                      <c:pt idx="977">
                        <c:v>4.5500000000010914</c:v>
                      </c:pt>
                      <c:pt idx="978">
                        <c:v>0.4500000000007276</c:v>
                      </c:pt>
                      <c:pt idx="979">
                        <c:v>299.04999999999927</c:v>
                      </c:pt>
                      <c:pt idx="980">
                        <c:v>100.45000000000073</c:v>
                      </c:pt>
                      <c:pt idx="981">
                        <c:v>120.30000000000109</c:v>
                      </c:pt>
                      <c:pt idx="982">
                        <c:v>27.25</c:v>
                      </c:pt>
                      <c:pt idx="983">
                        <c:v>117.60000000000036</c:v>
                      </c:pt>
                      <c:pt idx="984">
                        <c:v>45.149999999999636</c:v>
                      </c:pt>
                      <c:pt idx="985">
                        <c:v>85.649999999999636</c:v>
                      </c:pt>
                      <c:pt idx="986">
                        <c:v>170.5</c:v>
                      </c:pt>
                      <c:pt idx="987">
                        <c:v>689.85000000000036</c:v>
                      </c:pt>
                      <c:pt idx="988">
                        <c:v>416</c:v>
                      </c:pt>
                      <c:pt idx="989">
                        <c:v>207.89999999999964</c:v>
                      </c:pt>
                      <c:pt idx="990">
                        <c:v>117.45000000000073</c:v>
                      </c:pt>
                      <c:pt idx="991">
                        <c:v>112.64999999999964</c:v>
                      </c:pt>
                      <c:pt idx="992">
                        <c:v>236.35000000000036</c:v>
                      </c:pt>
                      <c:pt idx="993">
                        <c:v>139.5</c:v>
                      </c:pt>
                      <c:pt idx="994">
                        <c:v>64.25</c:v>
                      </c:pt>
                      <c:pt idx="995">
                        <c:v>82.400000000001455</c:v>
                      </c:pt>
                      <c:pt idx="996">
                        <c:v>51.049999999999272</c:v>
                      </c:pt>
                      <c:pt idx="997">
                        <c:v>195.54999999999927</c:v>
                      </c:pt>
                      <c:pt idx="998">
                        <c:v>97.799999999999272</c:v>
                      </c:pt>
                      <c:pt idx="999">
                        <c:v>6.3999999999996362</c:v>
                      </c:pt>
                      <c:pt idx="1000">
                        <c:v>48.25</c:v>
                      </c:pt>
                      <c:pt idx="1001">
                        <c:v>28.899999999999636</c:v>
                      </c:pt>
                      <c:pt idx="1002">
                        <c:v>15.850000000000364</c:v>
                      </c:pt>
                      <c:pt idx="1003">
                        <c:v>198.35000000000036</c:v>
                      </c:pt>
                      <c:pt idx="1004">
                        <c:v>812.45000000000073</c:v>
                      </c:pt>
                      <c:pt idx="1005">
                        <c:v>187.14999999999964</c:v>
                      </c:pt>
                      <c:pt idx="1006">
                        <c:v>150.59999999999854</c:v>
                      </c:pt>
                      <c:pt idx="1007">
                        <c:v>261</c:v>
                      </c:pt>
                      <c:pt idx="1008">
                        <c:v>192</c:v>
                      </c:pt>
                      <c:pt idx="1009">
                        <c:v>359.85000000000036</c:v>
                      </c:pt>
                      <c:pt idx="1010">
                        <c:v>63.850000000000364</c:v>
                      </c:pt>
                      <c:pt idx="1011">
                        <c:v>8.1499999999996362</c:v>
                      </c:pt>
                      <c:pt idx="1012">
                        <c:v>186.95000000000073</c:v>
                      </c:pt>
                      <c:pt idx="1013">
                        <c:v>210.85000000000036</c:v>
                      </c:pt>
                      <c:pt idx="1014">
                        <c:v>127.39999999999964</c:v>
                      </c:pt>
                      <c:pt idx="1015">
                        <c:v>165.70000000000073</c:v>
                      </c:pt>
                      <c:pt idx="1016">
                        <c:v>17.550000000001091</c:v>
                      </c:pt>
                      <c:pt idx="1017">
                        <c:v>113.45000000000073</c:v>
                      </c:pt>
                      <c:pt idx="1018">
                        <c:v>21.449999999998909</c:v>
                      </c:pt>
                      <c:pt idx="1019">
                        <c:v>128.95000000000073</c:v>
                      </c:pt>
                      <c:pt idx="1020">
                        <c:v>227.95000000000073</c:v>
                      </c:pt>
                      <c:pt idx="1021">
                        <c:v>23.449999999998909</c:v>
                      </c:pt>
                      <c:pt idx="1022">
                        <c:v>158.39999999999964</c:v>
                      </c:pt>
                      <c:pt idx="1023">
                        <c:v>70.199999999998909</c:v>
                      </c:pt>
                      <c:pt idx="1024">
                        <c:v>4.7000000000007276</c:v>
                      </c:pt>
                      <c:pt idx="1025">
                        <c:v>340.89999999999964</c:v>
                      </c:pt>
                      <c:pt idx="1026">
                        <c:v>340.5</c:v>
                      </c:pt>
                      <c:pt idx="1027">
                        <c:v>37.549999999999272</c:v>
                      </c:pt>
                      <c:pt idx="1028">
                        <c:v>222.70000000000073</c:v>
                      </c:pt>
                      <c:pt idx="1029">
                        <c:v>53.5</c:v>
                      </c:pt>
                      <c:pt idx="1030">
                        <c:v>150.54999999999927</c:v>
                      </c:pt>
                      <c:pt idx="1031">
                        <c:v>198.54999999999927</c:v>
                      </c:pt>
                      <c:pt idx="1032">
                        <c:v>156.70000000000073</c:v>
                      </c:pt>
                      <c:pt idx="1033">
                        <c:v>43.050000000001091</c:v>
                      </c:pt>
                      <c:pt idx="1034">
                        <c:v>199.69999999999891</c:v>
                      </c:pt>
                      <c:pt idx="1035">
                        <c:v>219.75</c:v>
                      </c:pt>
                      <c:pt idx="1036">
                        <c:v>74.350000000000364</c:v>
                      </c:pt>
                      <c:pt idx="1037">
                        <c:v>141.35000000000036</c:v>
                      </c:pt>
                      <c:pt idx="1038">
                        <c:v>236.85000000000036</c:v>
                      </c:pt>
                      <c:pt idx="1039">
                        <c:v>161.35000000000036</c:v>
                      </c:pt>
                      <c:pt idx="1040">
                        <c:v>137.79999999999927</c:v>
                      </c:pt>
                      <c:pt idx="1041">
                        <c:v>64.949999999998909</c:v>
                      </c:pt>
                      <c:pt idx="1042">
                        <c:v>213.85000000000036</c:v>
                      </c:pt>
                      <c:pt idx="1043">
                        <c:v>172.54999999999927</c:v>
                      </c:pt>
                      <c:pt idx="1044">
                        <c:v>246.09999999999854</c:v>
                      </c:pt>
                      <c:pt idx="1045">
                        <c:v>179.70000000000073</c:v>
                      </c:pt>
                      <c:pt idx="1046">
                        <c:v>11.149999999999636</c:v>
                      </c:pt>
                      <c:pt idx="1047">
                        <c:v>54</c:v>
                      </c:pt>
                      <c:pt idx="1048">
                        <c:v>79.200000000000728</c:v>
                      </c:pt>
                      <c:pt idx="1049">
                        <c:v>148.80000000000109</c:v>
                      </c:pt>
                      <c:pt idx="1050">
                        <c:v>108.89999999999964</c:v>
                      </c:pt>
                      <c:pt idx="1051">
                        <c:v>138.04999999999927</c:v>
                      </c:pt>
                      <c:pt idx="1052">
                        <c:v>153.80000000000109</c:v>
                      </c:pt>
                      <c:pt idx="1053">
                        <c:v>45.149999999999636</c:v>
                      </c:pt>
                      <c:pt idx="1054">
                        <c:v>36.149999999999636</c:v>
                      </c:pt>
                      <c:pt idx="1055">
                        <c:v>45.900000000001455</c:v>
                      </c:pt>
                      <c:pt idx="1056">
                        <c:v>245.04999999999927</c:v>
                      </c:pt>
                      <c:pt idx="1057">
                        <c:v>222.89999999999964</c:v>
                      </c:pt>
                      <c:pt idx="1058">
                        <c:v>12.949999999998909</c:v>
                      </c:pt>
                      <c:pt idx="1059">
                        <c:v>25.399999999999636</c:v>
                      </c:pt>
                      <c:pt idx="1060">
                        <c:v>291.5</c:v>
                      </c:pt>
                      <c:pt idx="1061">
                        <c:v>52.699999999998909</c:v>
                      </c:pt>
                      <c:pt idx="1062">
                        <c:v>96.75</c:v>
                      </c:pt>
                      <c:pt idx="1063">
                        <c:v>106</c:v>
                      </c:pt>
                      <c:pt idx="1064">
                        <c:v>62.399999999999636</c:v>
                      </c:pt>
                      <c:pt idx="1065">
                        <c:v>166.45000000000073</c:v>
                      </c:pt>
                      <c:pt idx="1066">
                        <c:v>135.85000000000036</c:v>
                      </c:pt>
                      <c:pt idx="1067">
                        <c:v>76.799999999999272</c:v>
                      </c:pt>
                      <c:pt idx="1068">
                        <c:v>14.450000000000728</c:v>
                      </c:pt>
                      <c:pt idx="1069">
                        <c:v>103.20000000000073</c:v>
                      </c:pt>
                      <c:pt idx="1070">
                        <c:v>43.600000000000364</c:v>
                      </c:pt>
                      <c:pt idx="1071">
                        <c:v>107</c:v>
                      </c:pt>
                      <c:pt idx="1072">
                        <c:v>5.1499999999996362</c:v>
                      </c:pt>
                      <c:pt idx="1073">
                        <c:v>46.049999999999272</c:v>
                      </c:pt>
                      <c:pt idx="1074">
                        <c:v>107.54999999999927</c:v>
                      </c:pt>
                      <c:pt idx="1075">
                        <c:v>104.54999999999927</c:v>
                      </c:pt>
                      <c:pt idx="1076">
                        <c:v>30.800000000001091</c:v>
                      </c:pt>
                      <c:pt idx="1077">
                        <c:v>76.350000000000364</c:v>
                      </c:pt>
                      <c:pt idx="1078">
                        <c:v>6</c:v>
                      </c:pt>
                      <c:pt idx="1079">
                        <c:v>12.600000000000364</c:v>
                      </c:pt>
                      <c:pt idx="1080">
                        <c:v>81.850000000000364</c:v>
                      </c:pt>
                      <c:pt idx="1081">
                        <c:v>63.5</c:v>
                      </c:pt>
                      <c:pt idx="1082">
                        <c:v>132.55000000000109</c:v>
                      </c:pt>
                      <c:pt idx="1083">
                        <c:v>91.350000000000364</c:v>
                      </c:pt>
                      <c:pt idx="1084">
                        <c:v>123.64999999999964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23A-47E7-AC4E-2826E2726045}"/>
                  </c:ext>
                </c:extLst>
              </c15:ser>
            </c15:filteredLineSeries>
            <c15:filteredLineSeries>
              <c15:ser>
                <c:idx val="10"/>
                <c:order val="10"/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 Nifty'!$AA$3:$AA$1087</c15:sqref>
                        </c15:formulaRef>
                      </c:ext>
                    </c:extLst>
                    <c:numCache>
                      <c:formatCode>General</c:formatCode>
                      <c:ptCount val="1085"/>
                      <c:pt idx="0">
                        <c:v>33.100000000000364</c:v>
                      </c:pt>
                      <c:pt idx="1">
                        <c:v>9.1999999999998181</c:v>
                      </c:pt>
                      <c:pt idx="2">
                        <c:v>32.100000000000364</c:v>
                      </c:pt>
                      <c:pt idx="3">
                        <c:v>31.700000000000728</c:v>
                      </c:pt>
                      <c:pt idx="4">
                        <c:v>26.549999999999272</c:v>
                      </c:pt>
                      <c:pt idx="5">
                        <c:v>10.100000000000364</c:v>
                      </c:pt>
                      <c:pt idx="6">
                        <c:v>30.149999999999636</c:v>
                      </c:pt>
                      <c:pt idx="7">
                        <c:v>1.1500000000014552</c:v>
                      </c:pt>
                      <c:pt idx="8">
                        <c:v>29.799999999999272</c:v>
                      </c:pt>
                      <c:pt idx="9">
                        <c:v>32.650000000001455</c:v>
                      </c:pt>
                      <c:pt idx="10">
                        <c:v>39.200000000000728</c:v>
                      </c:pt>
                      <c:pt idx="11">
                        <c:v>2.4500000000007276</c:v>
                      </c:pt>
                      <c:pt idx="12">
                        <c:v>20.350000000000364</c:v>
                      </c:pt>
                      <c:pt idx="13">
                        <c:v>90.75</c:v>
                      </c:pt>
                      <c:pt idx="14">
                        <c:v>29.25</c:v>
                      </c:pt>
                      <c:pt idx="15">
                        <c:v>13.600000000000364</c:v>
                      </c:pt>
                      <c:pt idx="16">
                        <c:v>15.799999999999272</c:v>
                      </c:pt>
                      <c:pt idx="17">
                        <c:v>42.100000000000364</c:v>
                      </c:pt>
                      <c:pt idx="18">
                        <c:v>34.75</c:v>
                      </c:pt>
                      <c:pt idx="19">
                        <c:v>79.100000000000364</c:v>
                      </c:pt>
                      <c:pt idx="20">
                        <c:v>29.299999999999272</c:v>
                      </c:pt>
                      <c:pt idx="21">
                        <c:v>40.600000000000364</c:v>
                      </c:pt>
                      <c:pt idx="22">
                        <c:v>18.700000000000728</c:v>
                      </c:pt>
                      <c:pt idx="23">
                        <c:v>27.449999999998909</c:v>
                      </c:pt>
                      <c:pt idx="24">
                        <c:v>57.899999999999636</c:v>
                      </c:pt>
                      <c:pt idx="25">
                        <c:v>53.049999999999272</c:v>
                      </c:pt>
                      <c:pt idx="26">
                        <c:v>63.350000000000364</c:v>
                      </c:pt>
                      <c:pt idx="27">
                        <c:v>10.300000000001091</c:v>
                      </c:pt>
                      <c:pt idx="28">
                        <c:v>43.850000000000364</c:v>
                      </c:pt>
                      <c:pt idx="29">
                        <c:v>29.25</c:v>
                      </c:pt>
                      <c:pt idx="30">
                        <c:v>87.850000000000364</c:v>
                      </c:pt>
                      <c:pt idx="31">
                        <c:v>9.1000000000003638</c:v>
                      </c:pt>
                      <c:pt idx="32">
                        <c:v>12.5</c:v>
                      </c:pt>
                      <c:pt idx="33">
                        <c:v>17</c:v>
                      </c:pt>
                      <c:pt idx="34">
                        <c:v>15</c:v>
                      </c:pt>
                      <c:pt idx="35">
                        <c:v>8.8000000000010914</c:v>
                      </c:pt>
                      <c:pt idx="36">
                        <c:v>5.8500000000003638</c:v>
                      </c:pt>
                      <c:pt idx="37">
                        <c:v>33.149999999999636</c:v>
                      </c:pt>
                      <c:pt idx="38">
                        <c:v>31.600000000000364</c:v>
                      </c:pt>
                      <c:pt idx="39">
                        <c:v>12.350000000000364</c:v>
                      </c:pt>
                      <c:pt idx="40">
                        <c:v>77.799999999999272</c:v>
                      </c:pt>
                      <c:pt idx="41">
                        <c:v>44.5</c:v>
                      </c:pt>
                      <c:pt idx="42">
                        <c:v>5.6500000000014552</c:v>
                      </c:pt>
                      <c:pt idx="43">
                        <c:v>19.100000000000364</c:v>
                      </c:pt>
                      <c:pt idx="44">
                        <c:v>66.450000000000728</c:v>
                      </c:pt>
                      <c:pt idx="45">
                        <c:v>39.450000000000728</c:v>
                      </c:pt>
                      <c:pt idx="46">
                        <c:v>38.100000000000364</c:v>
                      </c:pt>
                      <c:pt idx="47">
                        <c:v>118.89999999999964</c:v>
                      </c:pt>
                      <c:pt idx="48">
                        <c:v>1.5</c:v>
                      </c:pt>
                      <c:pt idx="49">
                        <c:v>42.800000000001091</c:v>
                      </c:pt>
                      <c:pt idx="50">
                        <c:v>10.850000000000364</c:v>
                      </c:pt>
                      <c:pt idx="51">
                        <c:v>29.75</c:v>
                      </c:pt>
                      <c:pt idx="52">
                        <c:v>39.899999999999636</c:v>
                      </c:pt>
                      <c:pt idx="53">
                        <c:v>98</c:v>
                      </c:pt>
                      <c:pt idx="54">
                        <c:v>10.649999999999636</c:v>
                      </c:pt>
                      <c:pt idx="55">
                        <c:v>8.1499999999996362</c:v>
                      </c:pt>
                      <c:pt idx="56">
                        <c:v>83.049999999999272</c:v>
                      </c:pt>
                      <c:pt idx="57">
                        <c:v>17.449999999998909</c:v>
                      </c:pt>
                      <c:pt idx="58">
                        <c:v>9.1999999999989086</c:v>
                      </c:pt>
                      <c:pt idx="59">
                        <c:v>2.8000000000010914</c:v>
                      </c:pt>
                      <c:pt idx="60">
                        <c:v>4.0499999999992724</c:v>
                      </c:pt>
                      <c:pt idx="61">
                        <c:v>5.75</c:v>
                      </c:pt>
                      <c:pt idx="62">
                        <c:v>15.399999999999636</c:v>
                      </c:pt>
                      <c:pt idx="63">
                        <c:v>55.549999999999272</c:v>
                      </c:pt>
                      <c:pt idx="64">
                        <c:v>71.850000000000364</c:v>
                      </c:pt>
                      <c:pt idx="65">
                        <c:v>17.450000000000728</c:v>
                      </c:pt>
                      <c:pt idx="66">
                        <c:v>21.800000000001091</c:v>
                      </c:pt>
                      <c:pt idx="67">
                        <c:v>94.350000000000364</c:v>
                      </c:pt>
                      <c:pt idx="68">
                        <c:v>45.700000000000728</c:v>
                      </c:pt>
                      <c:pt idx="69">
                        <c:v>40</c:v>
                      </c:pt>
                      <c:pt idx="70">
                        <c:v>53.149999999999636</c:v>
                      </c:pt>
                      <c:pt idx="71">
                        <c:v>26.800000000001091</c:v>
                      </c:pt>
                      <c:pt idx="72">
                        <c:v>14.399999999999636</c:v>
                      </c:pt>
                      <c:pt idx="73">
                        <c:v>72.100000000000364</c:v>
                      </c:pt>
                      <c:pt idx="74">
                        <c:v>2.7999999999992724</c:v>
                      </c:pt>
                      <c:pt idx="75">
                        <c:v>19.699999999998909</c:v>
                      </c:pt>
                      <c:pt idx="76">
                        <c:v>3.7000000000007276</c:v>
                      </c:pt>
                      <c:pt idx="77">
                        <c:v>17.100000000000364</c:v>
                      </c:pt>
                      <c:pt idx="78">
                        <c:v>32.75</c:v>
                      </c:pt>
                      <c:pt idx="79">
                        <c:v>52.700000000000728</c:v>
                      </c:pt>
                      <c:pt idx="80">
                        <c:v>24.199999999998909</c:v>
                      </c:pt>
                      <c:pt idx="81">
                        <c:v>7.4500000000007276</c:v>
                      </c:pt>
                      <c:pt idx="82">
                        <c:v>79.950000000000728</c:v>
                      </c:pt>
                      <c:pt idx="83">
                        <c:v>5.4499999999989086</c:v>
                      </c:pt>
                      <c:pt idx="84">
                        <c:v>11.649999999999636</c:v>
                      </c:pt>
                      <c:pt idx="85">
                        <c:v>7.5500000000010914</c:v>
                      </c:pt>
                      <c:pt idx="86">
                        <c:v>12.399999999999636</c:v>
                      </c:pt>
                      <c:pt idx="87">
                        <c:v>50.800000000001091</c:v>
                      </c:pt>
                      <c:pt idx="88">
                        <c:v>22.200000000000728</c:v>
                      </c:pt>
                      <c:pt idx="89">
                        <c:v>4.7000000000007276</c:v>
                      </c:pt>
                      <c:pt idx="90">
                        <c:v>28.549999999999272</c:v>
                      </c:pt>
                      <c:pt idx="91">
                        <c:v>100.45000000000073</c:v>
                      </c:pt>
                      <c:pt idx="92">
                        <c:v>39.150000000001455</c:v>
                      </c:pt>
                      <c:pt idx="93">
                        <c:v>18.850000000000364</c:v>
                      </c:pt>
                      <c:pt idx="94">
                        <c:v>72.649999999999636</c:v>
                      </c:pt>
                      <c:pt idx="95">
                        <c:v>50.450000000000728</c:v>
                      </c:pt>
                      <c:pt idx="96">
                        <c:v>13.649999999999636</c:v>
                      </c:pt>
                      <c:pt idx="97">
                        <c:v>35.100000000000364</c:v>
                      </c:pt>
                      <c:pt idx="98">
                        <c:v>32.25</c:v>
                      </c:pt>
                      <c:pt idx="99">
                        <c:v>23.300000000001091</c:v>
                      </c:pt>
                      <c:pt idx="100">
                        <c:v>12.649999999999636</c:v>
                      </c:pt>
                      <c:pt idx="101">
                        <c:v>30.099999999998545</c:v>
                      </c:pt>
                      <c:pt idx="102">
                        <c:v>13.100000000000364</c:v>
                      </c:pt>
                      <c:pt idx="103">
                        <c:v>0.3999999999996362</c:v>
                      </c:pt>
                      <c:pt idx="104">
                        <c:v>26.799999999999272</c:v>
                      </c:pt>
                      <c:pt idx="105">
                        <c:v>15.100000000000364</c:v>
                      </c:pt>
                      <c:pt idx="106">
                        <c:v>19.649999999999636</c:v>
                      </c:pt>
                      <c:pt idx="107">
                        <c:v>49.75</c:v>
                      </c:pt>
                      <c:pt idx="108">
                        <c:v>80.899999999999636</c:v>
                      </c:pt>
                      <c:pt idx="109">
                        <c:v>11.899999999999636</c:v>
                      </c:pt>
                      <c:pt idx="110">
                        <c:v>16.850000000000364</c:v>
                      </c:pt>
                      <c:pt idx="111">
                        <c:v>53.350000000000364</c:v>
                      </c:pt>
                      <c:pt idx="112">
                        <c:v>15.899999999999636</c:v>
                      </c:pt>
                      <c:pt idx="113">
                        <c:v>28.25</c:v>
                      </c:pt>
                      <c:pt idx="114">
                        <c:v>13.25</c:v>
                      </c:pt>
                      <c:pt idx="115">
                        <c:v>58.650000000001455</c:v>
                      </c:pt>
                      <c:pt idx="116">
                        <c:v>38.600000000000364</c:v>
                      </c:pt>
                      <c:pt idx="117">
                        <c:v>58.899999999999636</c:v>
                      </c:pt>
                      <c:pt idx="118">
                        <c:v>110</c:v>
                      </c:pt>
                      <c:pt idx="119">
                        <c:v>41</c:v>
                      </c:pt>
                      <c:pt idx="120">
                        <c:v>1.7999999999992724</c:v>
                      </c:pt>
                      <c:pt idx="121">
                        <c:v>57.299999999999272</c:v>
                      </c:pt>
                      <c:pt idx="122">
                        <c:v>21.350000000000364</c:v>
                      </c:pt>
                      <c:pt idx="123">
                        <c:v>26.699999999998909</c:v>
                      </c:pt>
                      <c:pt idx="124">
                        <c:v>9.0499999999992724</c:v>
                      </c:pt>
                      <c:pt idx="125">
                        <c:v>2.75</c:v>
                      </c:pt>
                      <c:pt idx="126">
                        <c:v>29.100000000000364</c:v>
                      </c:pt>
                      <c:pt idx="127">
                        <c:v>20.75</c:v>
                      </c:pt>
                      <c:pt idx="128">
                        <c:v>3.6499999999996362</c:v>
                      </c:pt>
                      <c:pt idx="129">
                        <c:v>1.0499999999992724</c:v>
                      </c:pt>
                      <c:pt idx="130">
                        <c:v>35.149999999999636</c:v>
                      </c:pt>
                      <c:pt idx="131">
                        <c:v>29.399999999999636</c:v>
                      </c:pt>
                      <c:pt idx="132">
                        <c:v>6.5500000000010914</c:v>
                      </c:pt>
                      <c:pt idx="133">
                        <c:v>101.14999999999964</c:v>
                      </c:pt>
                      <c:pt idx="134">
                        <c:v>19.100000000000364</c:v>
                      </c:pt>
                      <c:pt idx="135">
                        <c:v>52.850000000000364</c:v>
                      </c:pt>
                      <c:pt idx="136">
                        <c:v>54.75</c:v>
                      </c:pt>
                      <c:pt idx="137">
                        <c:v>3.6000000000003638</c:v>
                      </c:pt>
                      <c:pt idx="138">
                        <c:v>4.9499999999989086</c:v>
                      </c:pt>
                      <c:pt idx="139">
                        <c:v>9.5999999999985448</c:v>
                      </c:pt>
                      <c:pt idx="140">
                        <c:v>13.049999999999272</c:v>
                      </c:pt>
                      <c:pt idx="141">
                        <c:v>35.200000000000728</c:v>
                      </c:pt>
                      <c:pt idx="142">
                        <c:v>4</c:v>
                      </c:pt>
                      <c:pt idx="143">
                        <c:v>2</c:v>
                      </c:pt>
                      <c:pt idx="144">
                        <c:v>57.450000000000728</c:v>
                      </c:pt>
                      <c:pt idx="145">
                        <c:v>77.100000000000364</c:v>
                      </c:pt>
                      <c:pt idx="146">
                        <c:v>24.75</c:v>
                      </c:pt>
                      <c:pt idx="147">
                        <c:v>29.049999999999272</c:v>
                      </c:pt>
                      <c:pt idx="148">
                        <c:v>133.25</c:v>
                      </c:pt>
                      <c:pt idx="149">
                        <c:v>87.25</c:v>
                      </c:pt>
                      <c:pt idx="150">
                        <c:v>123.15000000000146</c:v>
                      </c:pt>
                      <c:pt idx="151">
                        <c:v>144.64999999999964</c:v>
                      </c:pt>
                      <c:pt idx="152">
                        <c:v>35.650000000001455</c:v>
                      </c:pt>
                      <c:pt idx="153">
                        <c:v>37.399999999999636</c:v>
                      </c:pt>
                      <c:pt idx="154">
                        <c:v>23.350000000000364</c:v>
                      </c:pt>
                      <c:pt idx="155">
                        <c:v>115.25</c:v>
                      </c:pt>
                      <c:pt idx="156">
                        <c:v>99.399999999999636</c:v>
                      </c:pt>
                      <c:pt idx="157">
                        <c:v>1.1999999999989086</c:v>
                      </c:pt>
                      <c:pt idx="158">
                        <c:v>12.350000000000364</c:v>
                      </c:pt>
                      <c:pt idx="159">
                        <c:v>10.149999999999636</c:v>
                      </c:pt>
                      <c:pt idx="160">
                        <c:v>11.049999999999272</c:v>
                      </c:pt>
                      <c:pt idx="161">
                        <c:v>134.34999999999854</c:v>
                      </c:pt>
                      <c:pt idx="162">
                        <c:v>47.5</c:v>
                      </c:pt>
                      <c:pt idx="163">
                        <c:v>28.399999999999636</c:v>
                      </c:pt>
                      <c:pt idx="164">
                        <c:v>20.549999999999272</c:v>
                      </c:pt>
                      <c:pt idx="165">
                        <c:v>120.29999999999927</c:v>
                      </c:pt>
                      <c:pt idx="166">
                        <c:v>12.399999999999636</c:v>
                      </c:pt>
                      <c:pt idx="167">
                        <c:v>61.649999999999636</c:v>
                      </c:pt>
                      <c:pt idx="168">
                        <c:v>11.649999999999636</c:v>
                      </c:pt>
                      <c:pt idx="169">
                        <c:v>33.75</c:v>
                      </c:pt>
                      <c:pt idx="170">
                        <c:v>35.25</c:v>
                      </c:pt>
                      <c:pt idx="171">
                        <c:v>10.800000000001091</c:v>
                      </c:pt>
                      <c:pt idx="172">
                        <c:v>29.899999999999636</c:v>
                      </c:pt>
                      <c:pt idx="173">
                        <c:v>4.1000000000003638</c:v>
                      </c:pt>
                      <c:pt idx="174">
                        <c:v>49.450000000000728</c:v>
                      </c:pt>
                      <c:pt idx="175">
                        <c:v>38.049999999999272</c:v>
                      </c:pt>
                      <c:pt idx="176">
                        <c:v>27.25</c:v>
                      </c:pt>
                      <c:pt idx="177">
                        <c:v>13.850000000000364</c:v>
                      </c:pt>
                      <c:pt idx="178">
                        <c:v>94.899999999999636</c:v>
                      </c:pt>
                      <c:pt idx="179">
                        <c:v>165.14999999999964</c:v>
                      </c:pt>
                      <c:pt idx="180">
                        <c:v>141.85000000000036</c:v>
                      </c:pt>
                      <c:pt idx="181">
                        <c:v>53.649999999999636</c:v>
                      </c:pt>
                      <c:pt idx="182">
                        <c:v>148.70000000000073</c:v>
                      </c:pt>
                      <c:pt idx="183">
                        <c:v>44.649999999999636</c:v>
                      </c:pt>
                      <c:pt idx="184">
                        <c:v>21.200000000000728</c:v>
                      </c:pt>
                      <c:pt idx="185">
                        <c:v>37.650000000001455</c:v>
                      </c:pt>
                      <c:pt idx="186">
                        <c:v>8.0500000000010914</c:v>
                      </c:pt>
                      <c:pt idx="187">
                        <c:v>31.400000000001455</c:v>
                      </c:pt>
                      <c:pt idx="188">
                        <c:v>19.349999999998545</c:v>
                      </c:pt>
                      <c:pt idx="189">
                        <c:v>19.75</c:v>
                      </c:pt>
                      <c:pt idx="190">
                        <c:v>4.0499999999992724</c:v>
                      </c:pt>
                      <c:pt idx="191">
                        <c:v>66.200000000000728</c:v>
                      </c:pt>
                      <c:pt idx="192">
                        <c:v>2.5499999999992724</c:v>
                      </c:pt>
                      <c:pt idx="193">
                        <c:v>5.6000000000003638</c:v>
                      </c:pt>
                      <c:pt idx="194">
                        <c:v>4.6000000000003638</c:v>
                      </c:pt>
                      <c:pt idx="195">
                        <c:v>27.950000000000728</c:v>
                      </c:pt>
                      <c:pt idx="196">
                        <c:v>58.450000000000728</c:v>
                      </c:pt>
                      <c:pt idx="197">
                        <c:v>130.39999999999964</c:v>
                      </c:pt>
                      <c:pt idx="198">
                        <c:v>26.549999999999272</c:v>
                      </c:pt>
                      <c:pt idx="199">
                        <c:v>1.9500000000007276</c:v>
                      </c:pt>
                      <c:pt idx="200">
                        <c:v>28.400000000001455</c:v>
                      </c:pt>
                      <c:pt idx="201">
                        <c:v>22.399999999999636</c:v>
                      </c:pt>
                      <c:pt idx="202">
                        <c:v>1.2999999999992724</c:v>
                      </c:pt>
                      <c:pt idx="203">
                        <c:v>11.25</c:v>
                      </c:pt>
                      <c:pt idx="204">
                        <c:v>38.450000000000728</c:v>
                      </c:pt>
                      <c:pt idx="205">
                        <c:v>34.149999999999636</c:v>
                      </c:pt>
                      <c:pt idx="206">
                        <c:v>44.299999999999272</c:v>
                      </c:pt>
                      <c:pt idx="207">
                        <c:v>29.950000000000728</c:v>
                      </c:pt>
                      <c:pt idx="208">
                        <c:v>45.299999999999272</c:v>
                      </c:pt>
                      <c:pt idx="209">
                        <c:v>108.44999999999891</c:v>
                      </c:pt>
                      <c:pt idx="210">
                        <c:v>76.600000000000364</c:v>
                      </c:pt>
                      <c:pt idx="211">
                        <c:v>51.899999999999636</c:v>
                      </c:pt>
                      <c:pt idx="212">
                        <c:v>77.799999999999272</c:v>
                      </c:pt>
                      <c:pt idx="213">
                        <c:v>74.950000000000728</c:v>
                      </c:pt>
                      <c:pt idx="214">
                        <c:v>44.299999999999272</c:v>
                      </c:pt>
                      <c:pt idx="215">
                        <c:v>108.20000000000073</c:v>
                      </c:pt>
                      <c:pt idx="216">
                        <c:v>7.6499999999996362</c:v>
                      </c:pt>
                      <c:pt idx="217">
                        <c:v>41.850000000000364</c:v>
                      </c:pt>
                      <c:pt idx="218">
                        <c:v>32.050000000001091</c:v>
                      </c:pt>
                      <c:pt idx="219">
                        <c:v>17.400000000001455</c:v>
                      </c:pt>
                      <c:pt idx="220">
                        <c:v>30.899999999999636</c:v>
                      </c:pt>
                      <c:pt idx="221">
                        <c:v>47.850000000000364</c:v>
                      </c:pt>
                      <c:pt idx="222">
                        <c:v>0.3999999999996362</c:v>
                      </c:pt>
                      <c:pt idx="223">
                        <c:v>56.350000000000364</c:v>
                      </c:pt>
                      <c:pt idx="224">
                        <c:v>58.299999999999272</c:v>
                      </c:pt>
                      <c:pt idx="225">
                        <c:v>37.199999999998909</c:v>
                      </c:pt>
                      <c:pt idx="226">
                        <c:v>144.20000000000073</c:v>
                      </c:pt>
                      <c:pt idx="227">
                        <c:v>93.600000000000364</c:v>
                      </c:pt>
                      <c:pt idx="228">
                        <c:v>27.700000000000728</c:v>
                      </c:pt>
                      <c:pt idx="229">
                        <c:v>67.799999999999272</c:v>
                      </c:pt>
                      <c:pt idx="230">
                        <c:v>94.050000000001091</c:v>
                      </c:pt>
                      <c:pt idx="231">
                        <c:v>10.350000000000364</c:v>
                      </c:pt>
                      <c:pt idx="232">
                        <c:v>8.2999999999992724</c:v>
                      </c:pt>
                      <c:pt idx="233">
                        <c:v>10.550000000001091</c:v>
                      </c:pt>
                      <c:pt idx="234">
                        <c:v>92.25</c:v>
                      </c:pt>
                      <c:pt idx="235">
                        <c:v>74.399999999999636</c:v>
                      </c:pt>
                      <c:pt idx="236">
                        <c:v>51.900000000001455</c:v>
                      </c:pt>
                      <c:pt idx="237">
                        <c:v>66.899999999999636</c:v>
                      </c:pt>
                      <c:pt idx="238">
                        <c:v>299.5</c:v>
                      </c:pt>
                      <c:pt idx="239">
                        <c:v>7.8999999999996362</c:v>
                      </c:pt>
                      <c:pt idx="240">
                        <c:v>23.300000000001091</c:v>
                      </c:pt>
                      <c:pt idx="241">
                        <c:v>27.199999999998909</c:v>
                      </c:pt>
                      <c:pt idx="242">
                        <c:v>6.4500000000007276</c:v>
                      </c:pt>
                      <c:pt idx="243">
                        <c:v>8.8500000000003638</c:v>
                      </c:pt>
                      <c:pt idx="244">
                        <c:v>49.650000000001455</c:v>
                      </c:pt>
                      <c:pt idx="245">
                        <c:v>26.100000000000364</c:v>
                      </c:pt>
                      <c:pt idx="246">
                        <c:v>20.799999999999272</c:v>
                      </c:pt>
                      <c:pt idx="247">
                        <c:v>73.549999999999272</c:v>
                      </c:pt>
                      <c:pt idx="248">
                        <c:v>62.200000000000728</c:v>
                      </c:pt>
                      <c:pt idx="249">
                        <c:v>15.650000000001455</c:v>
                      </c:pt>
                      <c:pt idx="250">
                        <c:v>6.0499999999992724</c:v>
                      </c:pt>
                      <c:pt idx="251">
                        <c:v>10.299999999999272</c:v>
                      </c:pt>
                      <c:pt idx="252">
                        <c:v>31.25</c:v>
                      </c:pt>
                      <c:pt idx="253">
                        <c:v>19.149999999999636</c:v>
                      </c:pt>
                      <c:pt idx="254">
                        <c:v>50.299999999999272</c:v>
                      </c:pt>
                      <c:pt idx="255">
                        <c:v>21.549999999999272</c:v>
                      </c:pt>
                      <c:pt idx="256">
                        <c:v>51.75</c:v>
                      </c:pt>
                      <c:pt idx="257">
                        <c:v>24.899999999999636</c:v>
                      </c:pt>
                      <c:pt idx="258">
                        <c:v>52.25</c:v>
                      </c:pt>
                      <c:pt idx="259">
                        <c:v>44.199999999998909</c:v>
                      </c:pt>
                      <c:pt idx="260">
                        <c:v>17.75</c:v>
                      </c:pt>
                      <c:pt idx="261">
                        <c:v>18.649999999999636</c:v>
                      </c:pt>
                      <c:pt idx="262">
                        <c:v>17.549999999999272</c:v>
                      </c:pt>
                      <c:pt idx="263">
                        <c:v>20.25</c:v>
                      </c:pt>
                      <c:pt idx="264">
                        <c:v>42.300000000001091</c:v>
                      </c:pt>
                      <c:pt idx="265">
                        <c:v>72.150000000001455</c:v>
                      </c:pt>
                      <c:pt idx="266">
                        <c:v>14.850000000000364</c:v>
                      </c:pt>
                      <c:pt idx="267">
                        <c:v>84.5</c:v>
                      </c:pt>
                      <c:pt idx="268">
                        <c:v>64.75</c:v>
                      </c:pt>
                      <c:pt idx="269">
                        <c:v>174.69999999999891</c:v>
                      </c:pt>
                      <c:pt idx="270">
                        <c:v>296.25</c:v>
                      </c:pt>
                      <c:pt idx="271">
                        <c:v>149.85000000000036</c:v>
                      </c:pt>
                      <c:pt idx="272">
                        <c:v>384.60000000000036</c:v>
                      </c:pt>
                      <c:pt idx="273">
                        <c:v>70.75</c:v>
                      </c:pt>
                      <c:pt idx="274">
                        <c:v>4.0500000000010914</c:v>
                      </c:pt>
                      <c:pt idx="275">
                        <c:v>197.25</c:v>
                      </c:pt>
                      <c:pt idx="276">
                        <c:v>12.399999999999636</c:v>
                      </c:pt>
                      <c:pt idx="277">
                        <c:v>87</c:v>
                      </c:pt>
                      <c:pt idx="278">
                        <c:v>10.049999999999272</c:v>
                      </c:pt>
                      <c:pt idx="279">
                        <c:v>121</c:v>
                      </c:pt>
                      <c:pt idx="280">
                        <c:v>163.25</c:v>
                      </c:pt>
                      <c:pt idx="281">
                        <c:v>46.25</c:v>
                      </c:pt>
                      <c:pt idx="282">
                        <c:v>2.3500000000003638</c:v>
                      </c:pt>
                      <c:pt idx="283">
                        <c:v>62.850000000000364</c:v>
                      </c:pt>
                      <c:pt idx="284">
                        <c:v>218.14999999999964</c:v>
                      </c:pt>
                      <c:pt idx="285">
                        <c:v>58</c:v>
                      </c:pt>
                      <c:pt idx="286">
                        <c:v>164</c:v>
                      </c:pt>
                      <c:pt idx="287">
                        <c:v>106.44999999999891</c:v>
                      </c:pt>
                      <c:pt idx="288">
                        <c:v>40.200000000000728</c:v>
                      </c:pt>
                      <c:pt idx="289">
                        <c:v>4.9500000000007276</c:v>
                      </c:pt>
                      <c:pt idx="290">
                        <c:v>1.8999999999996362</c:v>
                      </c:pt>
                      <c:pt idx="291">
                        <c:v>58.5</c:v>
                      </c:pt>
                      <c:pt idx="292">
                        <c:v>27.149999999999636</c:v>
                      </c:pt>
                      <c:pt idx="293">
                        <c:v>8.75</c:v>
                      </c:pt>
                      <c:pt idx="294">
                        <c:v>59.399999999999636</c:v>
                      </c:pt>
                      <c:pt idx="295">
                        <c:v>41.799999999999272</c:v>
                      </c:pt>
                      <c:pt idx="296">
                        <c:v>31</c:v>
                      </c:pt>
                      <c:pt idx="297">
                        <c:v>11.149999999999636</c:v>
                      </c:pt>
                      <c:pt idx="298">
                        <c:v>47</c:v>
                      </c:pt>
                      <c:pt idx="299">
                        <c:v>34.200000000000728</c:v>
                      </c:pt>
                      <c:pt idx="300">
                        <c:v>17.350000000000364</c:v>
                      </c:pt>
                      <c:pt idx="301">
                        <c:v>86.100000000000364</c:v>
                      </c:pt>
                      <c:pt idx="302">
                        <c:v>12.899999999999636</c:v>
                      </c:pt>
                      <c:pt idx="303">
                        <c:v>27.799999999999272</c:v>
                      </c:pt>
                      <c:pt idx="304">
                        <c:v>3.7000000000007276</c:v>
                      </c:pt>
                      <c:pt idx="305">
                        <c:v>74.299999999999272</c:v>
                      </c:pt>
                      <c:pt idx="306">
                        <c:v>74.199999999998909</c:v>
                      </c:pt>
                      <c:pt idx="307">
                        <c:v>66.5</c:v>
                      </c:pt>
                      <c:pt idx="308">
                        <c:v>13.649999999999636</c:v>
                      </c:pt>
                      <c:pt idx="309">
                        <c:v>59.850000000000364</c:v>
                      </c:pt>
                      <c:pt idx="310">
                        <c:v>22.399999999999636</c:v>
                      </c:pt>
                      <c:pt idx="311">
                        <c:v>54.299999999999272</c:v>
                      </c:pt>
                      <c:pt idx="312">
                        <c:v>11.850000000000364</c:v>
                      </c:pt>
                      <c:pt idx="313">
                        <c:v>38.800000000001091</c:v>
                      </c:pt>
                      <c:pt idx="314">
                        <c:v>27.700000000000728</c:v>
                      </c:pt>
                      <c:pt idx="315">
                        <c:v>97.100000000000364</c:v>
                      </c:pt>
                      <c:pt idx="316">
                        <c:v>80.700000000000728</c:v>
                      </c:pt>
                      <c:pt idx="317">
                        <c:v>110.15000000000146</c:v>
                      </c:pt>
                      <c:pt idx="318">
                        <c:v>75.75</c:v>
                      </c:pt>
                      <c:pt idx="319">
                        <c:v>31.75</c:v>
                      </c:pt>
                      <c:pt idx="320">
                        <c:v>139.30000000000109</c:v>
                      </c:pt>
                      <c:pt idx="321">
                        <c:v>18.050000000001091</c:v>
                      </c:pt>
                      <c:pt idx="322">
                        <c:v>13.049999999999272</c:v>
                      </c:pt>
                      <c:pt idx="323">
                        <c:v>26.600000000000364</c:v>
                      </c:pt>
                      <c:pt idx="324">
                        <c:v>82.800000000001091</c:v>
                      </c:pt>
                      <c:pt idx="325">
                        <c:v>75.649999999999636</c:v>
                      </c:pt>
                      <c:pt idx="326">
                        <c:v>13.149999999999636</c:v>
                      </c:pt>
                      <c:pt idx="327">
                        <c:v>57.049999999999272</c:v>
                      </c:pt>
                      <c:pt idx="328">
                        <c:v>96.25</c:v>
                      </c:pt>
                      <c:pt idx="329">
                        <c:v>46.700000000000728</c:v>
                      </c:pt>
                      <c:pt idx="330">
                        <c:v>21.450000000000728</c:v>
                      </c:pt>
                      <c:pt idx="331">
                        <c:v>39</c:v>
                      </c:pt>
                      <c:pt idx="332">
                        <c:v>74.200000000000728</c:v>
                      </c:pt>
                      <c:pt idx="333">
                        <c:v>13.149999999999636</c:v>
                      </c:pt>
                      <c:pt idx="334">
                        <c:v>5.5499999999992724</c:v>
                      </c:pt>
                      <c:pt idx="335">
                        <c:v>7.5499999999992724</c:v>
                      </c:pt>
                      <c:pt idx="336">
                        <c:v>74.350000000000364</c:v>
                      </c:pt>
                      <c:pt idx="337">
                        <c:v>78.399999999999636</c:v>
                      </c:pt>
                      <c:pt idx="338">
                        <c:v>33.649999999999636</c:v>
                      </c:pt>
                      <c:pt idx="339">
                        <c:v>85.050000000001091</c:v>
                      </c:pt>
                      <c:pt idx="340">
                        <c:v>5.3500000000003638</c:v>
                      </c:pt>
                      <c:pt idx="341">
                        <c:v>74</c:v>
                      </c:pt>
                      <c:pt idx="342">
                        <c:v>25.049999999999272</c:v>
                      </c:pt>
                      <c:pt idx="343">
                        <c:v>87.400000000001455</c:v>
                      </c:pt>
                      <c:pt idx="344">
                        <c:v>31.25</c:v>
                      </c:pt>
                      <c:pt idx="345">
                        <c:v>115.39999999999964</c:v>
                      </c:pt>
                      <c:pt idx="346">
                        <c:v>116.5</c:v>
                      </c:pt>
                      <c:pt idx="347">
                        <c:v>0.6499999999996362</c:v>
                      </c:pt>
                      <c:pt idx="348">
                        <c:v>99.799999999999272</c:v>
                      </c:pt>
                      <c:pt idx="349">
                        <c:v>27.850000000000364</c:v>
                      </c:pt>
                      <c:pt idx="350">
                        <c:v>52.950000000000728</c:v>
                      </c:pt>
                      <c:pt idx="351">
                        <c:v>40.149999999999636</c:v>
                      </c:pt>
                      <c:pt idx="352">
                        <c:v>33.5</c:v>
                      </c:pt>
                      <c:pt idx="353">
                        <c:v>22.850000000000364</c:v>
                      </c:pt>
                      <c:pt idx="354">
                        <c:v>21.649999999999636</c:v>
                      </c:pt>
                      <c:pt idx="355">
                        <c:v>29.850000000000364</c:v>
                      </c:pt>
                      <c:pt idx="356">
                        <c:v>37.399999999999636</c:v>
                      </c:pt>
                      <c:pt idx="357">
                        <c:v>23</c:v>
                      </c:pt>
                      <c:pt idx="358">
                        <c:v>88.049999999999272</c:v>
                      </c:pt>
                      <c:pt idx="359">
                        <c:v>6.25</c:v>
                      </c:pt>
                      <c:pt idx="360">
                        <c:v>68.75</c:v>
                      </c:pt>
                      <c:pt idx="361">
                        <c:v>36.399999999999636</c:v>
                      </c:pt>
                      <c:pt idx="362">
                        <c:v>17.149999999999636</c:v>
                      </c:pt>
                      <c:pt idx="363">
                        <c:v>16.25</c:v>
                      </c:pt>
                      <c:pt idx="364">
                        <c:v>1.1999999999989086</c:v>
                      </c:pt>
                      <c:pt idx="365">
                        <c:v>23.149999999999636</c:v>
                      </c:pt>
                      <c:pt idx="366">
                        <c:v>9.8500000000003638</c:v>
                      </c:pt>
                      <c:pt idx="367">
                        <c:v>63.350000000000364</c:v>
                      </c:pt>
                      <c:pt idx="368">
                        <c:v>21.700000000000728</c:v>
                      </c:pt>
                      <c:pt idx="369">
                        <c:v>47.899999999999636</c:v>
                      </c:pt>
                      <c:pt idx="370">
                        <c:v>30.600000000000364</c:v>
                      </c:pt>
                      <c:pt idx="371">
                        <c:v>100.29999999999927</c:v>
                      </c:pt>
                      <c:pt idx="372">
                        <c:v>19.900000000001455</c:v>
                      </c:pt>
                      <c:pt idx="373">
                        <c:v>9.2000000000007276</c:v>
                      </c:pt>
                      <c:pt idx="374">
                        <c:v>38.049999999999272</c:v>
                      </c:pt>
                      <c:pt idx="375">
                        <c:v>19.399999999999636</c:v>
                      </c:pt>
                      <c:pt idx="376">
                        <c:v>0.6499999999996362</c:v>
                      </c:pt>
                      <c:pt idx="377">
                        <c:v>57.349999999998545</c:v>
                      </c:pt>
                      <c:pt idx="378">
                        <c:v>85.200000000000728</c:v>
                      </c:pt>
                      <c:pt idx="379">
                        <c:v>9.0500000000010914</c:v>
                      </c:pt>
                      <c:pt idx="380">
                        <c:v>86.450000000000728</c:v>
                      </c:pt>
                      <c:pt idx="381">
                        <c:v>9.1000000000003638</c:v>
                      </c:pt>
                      <c:pt idx="382">
                        <c:v>21.599999999998545</c:v>
                      </c:pt>
                      <c:pt idx="383">
                        <c:v>25.950000000000728</c:v>
                      </c:pt>
                      <c:pt idx="384">
                        <c:v>33.25</c:v>
                      </c:pt>
                      <c:pt idx="385">
                        <c:v>54.399999999999636</c:v>
                      </c:pt>
                      <c:pt idx="386">
                        <c:v>42.399999999999636</c:v>
                      </c:pt>
                      <c:pt idx="387">
                        <c:v>9.6999999999989086</c:v>
                      </c:pt>
                      <c:pt idx="388">
                        <c:v>59.150000000001455</c:v>
                      </c:pt>
                      <c:pt idx="389">
                        <c:v>65</c:v>
                      </c:pt>
                      <c:pt idx="390">
                        <c:v>9.5</c:v>
                      </c:pt>
                      <c:pt idx="391">
                        <c:v>115.29999999999927</c:v>
                      </c:pt>
                      <c:pt idx="392">
                        <c:v>91.75</c:v>
                      </c:pt>
                      <c:pt idx="393">
                        <c:v>136.10000000000036</c:v>
                      </c:pt>
                      <c:pt idx="394">
                        <c:v>48</c:v>
                      </c:pt>
                      <c:pt idx="395">
                        <c:v>54.549999999999272</c:v>
                      </c:pt>
                      <c:pt idx="396">
                        <c:v>150.40000000000146</c:v>
                      </c:pt>
                      <c:pt idx="397">
                        <c:v>169.90000000000146</c:v>
                      </c:pt>
                      <c:pt idx="398">
                        <c:v>38.799999999999272</c:v>
                      </c:pt>
                      <c:pt idx="399">
                        <c:v>48.649999999999636</c:v>
                      </c:pt>
                      <c:pt idx="400">
                        <c:v>154.64999999999964</c:v>
                      </c:pt>
                      <c:pt idx="401">
                        <c:v>109.60000000000036</c:v>
                      </c:pt>
                      <c:pt idx="402">
                        <c:v>65.75</c:v>
                      </c:pt>
                      <c:pt idx="403">
                        <c:v>267.25</c:v>
                      </c:pt>
                      <c:pt idx="404">
                        <c:v>196.89999999999964</c:v>
                      </c:pt>
                      <c:pt idx="405">
                        <c:v>88.900000000001455</c:v>
                      </c:pt>
                      <c:pt idx="406">
                        <c:v>85.600000000000364</c:v>
                      </c:pt>
                      <c:pt idx="407">
                        <c:v>117.90000000000146</c:v>
                      </c:pt>
                      <c:pt idx="408">
                        <c:v>82.050000000001091</c:v>
                      </c:pt>
                      <c:pt idx="409">
                        <c:v>96.75</c:v>
                      </c:pt>
                      <c:pt idx="410">
                        <c:v>181.79999999999927</c:v>
                      </c:pt>
                      <c:pt idx="411">
                        <c:v>300.35000000000036</c:v>
                      </c:pt>
                      <c:pt idx="412">
                        <c:v>339.25</c:v>
                      </c:pt>
                      <c:pt idx="413">
                        <c:v>134.79999999999927</c:v>
                      </c:pt>
                      <c:pt idx="414">
                        <c:v>87.899999999999636</c:v>
                      </c:pt>
                      <c:pt idx="415">
                        <c:v>9.75</c:v>
                      </c:pt>
                      <c:pt idx="416">
                        <c:v>310.20000000000073</c:v>
                      </c:pt>
                      <c:pt idx="417">
                        <c:v>69.850000000000364</c:v>
                      </c:pt>
                      <c:pt idx="418">
                        <c:v>81</c:v>
                      </c:pt>
                      <c:pt idx="419">
                        <c:v>1.2000000000007276</c:v>
                      </c:pt>
                      <c:pt idx="420">
                        <c:v>165.95000000000073</c:v>
                      </c:pt>
                      <c:pt idx="421">
                        <c:v>197.60000000000036</c:v>
                      </c:pt>
                      <c:pt idx="422">
                        <c:v>97.200000000000728</c:v>
                      </c:pt>
                      <c:pt idx="423">
                        <c:v>139.40000000000146</c:v>
                      </c:pt>
                      <c:pt idx="424">
                        <c:v>32.100000000000364</c:v>
                      </c:pt>
                      <c:pt idx="425">
                        <c:v>155.54999999999927</c:v>
                      </c:pt>
                      <c:pt idx="426">
                        <c:v>91.299999999999272</c:v>
                      </c:pt>
                      <c:pt idx="427">
                        <c:v>1.4499999999989086</c:v>
                      </c:pt>
                      <c:pt idx="428">
                        <c:v>88.650000000001455</c:v>
                      </c:pt>
                      <c:pt idx="429">
                        <c:v>117.89999999999964</c:v>
                      </c:pt>
                      <c:pt idx="430">
                        <c:v>52.399999999999636</c:v>
                      </c:pt>
                      <c:pt idx="431">
                        <c:v>64.799999999999272</c:v>
                      </c:pt>
                      <c:pt idx="432">
                        <c:v>72.049999999999272</c:v>
                      </c:pt>
                      <c:pt idx="433">
                        <c:v>38.950000000000728</c:v>
                      </c:pt>
                      <c:pt idx="434">
                        <c:v>42.049999999999272</c:v>
                      </c:pt>
                      <c:pt idx="435">
                        <c:v>43.449999999998909</c:v>
                      </c:pt>
                      <c:pt idx="436">
                        <c:v>133.5</c:v>
                      </c:pt>
                      <c:pt idx="437">
                        <c:v>43.850000000000364</c:v>
                      </c:pt>
                      <c:pt idx="438">
                        <c:v>64.950000000000728</c:v>
                      </c:pt>
                      <c:pt idx="439">
                        <c:v>18.950000000000728</c:v>
                      </c:pt>
                      <c:pt idx="440">
                        <c:v>5.4500000000007276</c:v>
                      </c:pt>
                      <c:pt idx="441">
                        <c:v>6.4500000000007276</c:v>
                      </c:pt>
                      <c:pt idx="442">
                        <c:v>116.94999999999891</c:v>
                      </c:pt>
                      <c:pt idx="443">
                        <c:v>94.950000000000728</c:v>
                      </c:pt>
                      <c:pt idx="444">
                        <c:v>109.64999999999964</c:v>
                      </c:pt>
                      <c:pt idx="445">
                        <c:v>32.300000000001091</c:v>
                      </c:pt>
                      <c:pt idx="446">
                        <c:v>54.200000000000728</c:v>
                      </c:pt>
                      <c:pt idx="447">
                        <c:v>15.100000000000364</c:v>
                      </c:pt>
                      <c:pt idx="448">
                        <c:v>59.200000000000728</c:v>
                      </c:pt>
                      <c:pt idx="449">
                        <c:v>0.4500000000007276</c:v>
                      </c:pt>
                      <c:pt idx="450">
                        <c:v>29.350000000000364</c:v>
                      </c:pt>
                      <c:pt idx="451">
                        <c:v>52</c:v>
                      </c:pt>
                      <c:pt idx="452">
                        <c:v>121</c:v>
                      </c:pt>
                      <c:pt idx="453">
                        <c:v>215.94999999999891</c:v>
                      </c:pt>
                      <c:pt idx="454">
                        <c:v>10.800000000001091</c:v>
                      </c:pt>
                      <c:pt idx="455">
                        <c:v>235.10000000000036</c:v>
                      </c:pt>
                      <c:pt idx="456">
                        <c:v>162.60000000000036</c:v>
                      </c:pt>
                      <c:pt idx="457">
                        <c:v>7.3999999999996362</c:v>
                      </c:pt>
                      <c:pt idx="458">
                        <c:v>6.3500000000003638</c:v>
                      </c:pt>
                      <c:pt idx="459">
                        <c:v>53.650000000001455</c:v>
                      </c:pt>
                      <c:pt idx="460">
                        <c:v>34.850000000000364</c:v>
                      </c:pt>
                      <c:pt idx="461">
                        <c:v>75.299999999999272</c:v>
                      </c:pt>
                      <c:pt idx="462">
                        <c:v>11.400000000001455</c:v>
                      </c:pt>
                      <c:pt idx="463">
                        <c:v>95.200000000000728</c:v>
                      </c:pt>
                      <c:pt idx="464">
                        <c:v>223.20000000000073</c:v>
                      </c:pt>
                      <c:pt idx="465">
                        <c:v>107.25</c:v>
                      </c:pt>
                      <c:pt idx="466">
                        <c:v>145.5</c:v>
                      </c:pt>
                      <c:pt idx="467">
                        <c:v>15.25</c:v>
                      </c:pt>
                      <c:pt idx="468">
                        <c:v>66.350000000000364</c:v>
                      </c:pt>
                      <c:pt idx="469">
                        <c:v>5.75</c:v>
                      </c:pt>
                      <c:pt idx="470">
                        <c:v>73.649999999999636</c:v>
                      </c:pt>
                      <c:pt idx="471">
                        <c:v>203.54999999999927</c:v>
                      </c:pt>
                      <c:pt idx="472">
                        <c:v>120.80000000000109</c:v>
                      </c:pt>
                      <c:pt idx="473">
                        <c:v>40.5</c:v>
                      </c:pt>
                      <c:pt idx="474">
                        <c:v>0.3999999999996362</c:v>
                      </c:pt>
                      <c:pt idx="475">
                        <c:v>45.450000000000728</c:v>
                      </c:pt>
                      <c:pt idx="476">
                        <c:v>79.699999999998909</c:v>
                      </c:pt>
                      <c:pt idx="477">
                        <c:v>47.700000000000728</c:v>
                      </c:pt>
                      <c:pt idx="478">
                        <c:v>85.200000000000728</c:v>
                      </c:pt>
                      <c:pt idx="479">
                        <c:v>107</c:v>
                      </c:pt>
                      <c:pt idx="480">
                        <c:v>22.550000000001091</c:v>
                      </c:pt>
                      <c:pt idx="481">
                        <c:v>21.199999999998909</c:v>
                      </c:pt>
                      <c:pt idx="482">
                        <c:v>66.649999999999636</c:v>
                      </c:pt>
                      <c:pt idx="483">
                        <c:v>50.850000000000364</c:v>
                      </c:pt>
                      <c:pt idx="484">
                        <c:v>25</c:v>
                      </c:pt>
                      <c:pt idx="485">
                        <c:v>89.700000000000728</c:v>
                      </c:pt>
                      <c:pt idx="486">
                        <c:v>101.20000000000073</c:v>
                      </c:pt>
                      <c:pt idx="487">
                        <c:v>43.5</c:v>
                      </c:pt>
                      <c:pt idx="488">
                        <c:v>106.95000000000073</c:v>
                      </c:pt>
                      <c:pt idx="489">
                        <c:v>143.30000000000109</c:v>
                      </c:pt>
                      <c:pt idx="490">
                        <c:v>79.099999999998545</c:v>
                      </c:pt>
                      <c:pt idx="491">
                        <c:v>62.049999999999272</c:v>
                      </c:pt>
                      <c:pt idx="492">
                        <c:v>33.200000000000728</c:v>
                      </c:pt>
                      <c:pt idx="493">
                        <c:v>1.25</c:v>
                      </c:pt>
                      <c:pt idx="494">
                        <c:v>84</c:v>
                      </c:pt>
                      <c:pt idx="495">
                        <c:v>26.5</c:v>
                      </c:pt>
                      <c:pt idx="496">
                        <c:v>34.649999999999636</c:v>
                      </c:pt>
                      <c:pt idx="497">
                        <c:v>30.099999999998545</c:v>
                      </c:pt>
                      <c:pt idx="498">
                        <c:v>158.79999999999927</c:v>
                      </c:pt>
                      <c:pt idx="499">
                        <c:v>87.149999999999636</c:v>
                      </c:pt>
                      <c:pt idx="500">
                        <c:v>59.450000000000728</c:v>
                      </c:pt>
                      <c:pt idx="501">
                        <c:v>58.200000000000728</c:v>
                      </c:pt>
                      <c:pt idx="502">
                        <c:v>82.100000000000364</c:v>
                      </c:pt>
                      <c:pt idx="503">
                        <c:v>138.79999999999927</c:v>
                      </c:pt>
                      <c:pt idx="504">
                        <c:v>93.25</c:v>
                      </c:pt>
                      <c:pt idx="505">
                        <c:v>60.25</c:v>
                      </c:pt>
                      <c:pt idx="506">
                        <c:v>32.800000000001091</c:v>
                      </c:pt>
                      <c:pt idx="507">
                        <c:v>15.25</c:v>
                      </c:pt>
                      <c:pt idx="508">
                        <c:v>31.950000000000728</c:v>
                      </c:pt>
                      <c:pt idx="509">
                        <c:v>6.5</c:v>
                      </c:pt>
                      <c:pt idx="510">
                        <c:v>161.89999999999964</c:v>
                      </c:pt>
                      <c:pt idx="511">
                        <c:v>81.799999999999272</c:v>
                      </c:pt>
                      <c:pt idx="512">
                        <c:v>22.700000000000728</c:v>
                      </c:pt>
                      <c:pt idx="513">
                        <c:v>75.899999999999636</c:v>
                      </c:pt>
                      <c:pt idx="514">
                        <c:v>74</c:v>
                      </c:pt>
                      <c:pt idx="515">
                        <c:v>0.34999999999854481</c:v>
                      </c:pt>
                      <c:pt idx="516">
                        <c:v>22.799999999999272</c:v>
                      </c:pt>
                      <c:pt idx="517">
                        <c:v>65</c:v>
                      </c:pt>
                      <c:pt idx="518">
                        <c:v>10.75</c:v>
                      </c:pt>
                      <c:pt idx="519">
                        <c:v>50.450000000000728</c:v>
                      </c:pt>
                      <c:pt idx="520">
                        <c:v>235.80000000000109</c:v>
                      </c:pt>
                      <c:pt idx="521">
                        <c:v>32.899999999999636</c:v>
                      </c:pt>
                      <c:pt idx="522">
                        <c:v>8.25</c:v>
                      </c:pt>
                      <c:pt idx="523">
                        <c:v>34.450000000000728</c:v>
                      </c:pt>
                      <c:pt idx="524">
                        <c:v>19.5</c:v>
                      </c:pt>
                      <c:pt idx="525">
                        <c:v>37.149999999999636</c:v>
                      </c:pt>
                      <c:pt idx="526">
                        <c:v>102.20000000000073</c:v>
                      </c:pt>
                      <c:pt idx="527">
                        <c:v>134.69999999999891</c:v>
                      </c:pt>
                      <c:pt idx="528">
                        <c:v>6.7999999999992724</c:v>
                      </c:pt>
                      <c:pt idx="529">
                        <c:v>89.650000000001455</c:v>
                      </c:pt>
                      <c:pt idx="530">
                        <c:v>9.2000000000007276</c:v>
                      </c:pt>
                      <c:pt idx="531">
                        <c:v>71.549999999999272</c:v>
                      </c:pt>
                      <c:pt idx="532">
                        <c:v>28.350000000000364</c:v>
                      </c:pt>
                      <c:pt idx="533">
                        <c:v>36.199999999998909</c:v>
                      </c:pt>
                      <c:pt idx="534">
                        <c:v>64.5</c:v>
                      </c:pt>
                      <c:pt idx="535">
                        <c:v>88.199999999998909</c:v>
                      </c:pt>
                      <c:pt idx="536">
                        <c:v>0.5</c:v>
                      </c:pt>
                      <c:pt idx="537">
                        <c:v>138.5</c:v>
                      </c:pt>
                      <c:pt idx="538">
                        <c:v>42.899999999999636</c:v>
                      </c:pt>
                      <c:pt idx="539">
                        <c:v>99.75</c:v>
                      </c:pt>
                      <c:pt idx="540">
                        <c:v>47.699999999998909</c:v>
                      </c:pt>
                      <c:pt idx="541">
                        <c:v>42.850000000000364</c:v>
                      </c:pt>
                      <c:pt idx="542">
                        <c:v>21.149999999999636</c:v>
                      </c:pt>
                      <c:pt idx="543">
                        <c:v>30.5</c:v>
                      </c:pt>
                      <c:pt idx="544">
                        <c:v>72.400000000001455</c:v>
                      </c:pt>
                      <c:pt idx="545">
                        <c:v>161.89999999999964</c:v>
                      </c:pt>
                      <c:pt idx="546">
                        <c:v>45.399999999999636</c:v>
                      </c:pt>
                      <c:pt idx="547">
                        <c:v>7.3500000000003638</c:v>
                      </c:pt>
                      <c:pt idx="548">
                        <c:v>107.70000000000073</c:v>
                      </c:pt>
                      <c:pt idx="549">
                        <c:v>72.5</c:v>
                      </c:pt>
                      <c:pt idx="550">
                        <c:v>101.45000000000073</c:v>
                      </c:pt>
                      <c:pt idx="551">
                        <c:v>56.549999999999272</c:v>
                      </c:pt>
                      <c:pt idx="552">
                        <c:v>30.449999999998909</c:v>
                      </c:pt>
                      <c:pt idx="553">
                        <c:v>137.44999999999891</c:v>
                      </c:pt>
                      <c:pt idx="554">
                        <c:v>125</c:v>
                      </c:pt>
                      <c:pt idx="555">
                        <c:v>138.5</c:v>
                      </c:pt>
                      <c:pt idx="556">
                        <c:v>127.5</c:v>
                      </c:pt>
                      <c:pt idx="557">
                        <c:v>51.099999999998545</c:v>
                      </c:pt>
                      <c:pt idx="558">
                        <c:v>153.55000000000109</c:v>
                      </c:pt>
                      <c:pt idx="559">
                        <c:v>43.549999999999272</c:v>
                      </c:pt>
                      <c:pt idx="560">
                        <c:v>84.649999999999636</c:v>
                      </c:pt>
                      <c:pt idx="561">
                        <c:v>25.200000000000728</c:v>
                      </c:pt>
                      <c:pt idx="562">
                        <c:v>18.200000000000728</c:v>
                      </c:pt>
                      <c:pt idx="563">
                        <c:v>175.30000000000109</c:v>
                      </c:pt>
                      <c:pt idx="564">
                        <c:v>171.95000000000073</c:v>
                      </c:pt>
                      <c:pt idx="565">
                        <c:v>5.1499999999996362</c:v>
                      </c:pt>
                      <c:pt idx="566">
                        <c:v>141.5</c:v>
                      </c:pt>
                      <c:pt idx="567">
                        <c:v>14.299999999999272</c:v>
                      </c:pt>
                      <c:pt idx="568">
                        <c:v>36.25</c:v>
                      </c:pt>
                      <c:pt idx="569">
                        <c:v>62</c:v>
                      </c:pt>
                      <c:pt idx="570">
                        <c:v>104.45000000000073</c:v>
                      </c:pt>
                      <c:pt idx="571">
                        <c:v>5.3500000000003638</c:v>
                      </c:pt>
                      <c:pt idx="572">
                        <c:v>116.25</c:v>
                      </c:pt>
                      <c:pt idx="573">
                        <c:v>1.4500000000007276</c:v>
                      </c:pt>
                      <c:pt idx="574">
                        <c:v>68.450000000000728</c:v>
                      </c:pt>
                      <c:pt idx="575">
                        <c:v>189.89999999999964</c:v>
                      </c:pt>
                      <c:pt idx="576">
                        <c:v>82.849999999998545</c:v>
                      </c:pt>
                      <c:pt idx="577">
                        <c:v>25.600000000000364</c:v>
                      </c:pt>
                      <c:pt idx="578">
                        <c:v>16.799999999999272</c:v>
                      </c:pt>
                      <c:pt idx="579">
                        <c:v>99.600000000000364</c:v>
                      </c:pt>
                      <c:pt idx="580">
                        <c:v>80.450000000000728</c:v>
                      </c:pt>
                      <c:pt idx="581">
                        <c:v>116.69999999999891</c:v>
                      </c:pt>
                      <c:pt idx="582">
                        <c:v>153.04999999999927</c:v>
                      </c:pt>
                      <c:pt idx="583">
                        <c:v>40.449999999998909</c:v>
                      </c:pt>
                      <c:pt idx="584">
                        <c:v>70.200000000000728</c:v>
                      </c:pt>
                      <c:pt idx="585">
                        <c:v>40.550000000001091</c:v>
                      </c:pt>
                      <c:pt idx="586">
                        <c:v>123.05000000000109</c:v>
                      </c:pt>
                      <c:pt idx="587">
                        <c:v>72.450000000000728</c:v>
                      </c:pt>
                      <c:pt idx="588">
                        <c:v>50.549999999999272</c:v>
                      </c:pt>
                      <c:pt idx="589">
                        <c:v>43.199999999998909</c:v>
                      </c:pt>
                      <c:pt idx="590">
                        <c:v>37.399999999999636</c:v>
                      </c:pt>
                      <c:pt idx="591">
                        <c:v>15.799999999999272</c:v>
                      </c:pt>
                      <c:pt idx="592">
                        <c:v>22.049999999999272</c:v>
                      </c:pt>
                      <c:pt idx="593">
                        <c:v>63.449999999998909</c:v>
                      </c:pt>
                      <c:pt idx="594">
                        <c:v>14.850000000000364</c:v>
                      </c:pt>
                      <c:pt idx="595">
                        <c:v>6.5500000000010914</c:v>
                      </c:pt>
                      <c:pt idx="596">
                        <c:v>171.64999999999964</c:v>
                      </c:pt>
                      <c:pt idx="597">
                        <c:v>293.60000000000036</c:v>
                      </c:pt>
                      <c:pt idx="598">
                        <c:v>79.75</c:v>
                      </c:pt>
                      <c:pt idx="599">
                        <c:v>85.050000000001091</c:v>
                      </c:pt>
                      <c:pt idx="600">
                        <c:v>35.899999999999636</c:v>
                      </c:pt>
                      <c:pt idx="601">
                        <c:v>52.049999999999272</c:v>
                      </c:pt>
                      <c:pt idx="602">
                        <c:v>29.350000000000364</c:v>
                      </c:pt>
                      <c:pt idx="603">
                        <c:v>9.1000000000003638</c:v>
                      </c:pt>
                      <c:pt idx="604">
                        <c:v>14.649999999999636</c:v>
                      </c:pt>
                      <c:pt idx="605">
                        <c:v>85.699999999998909</c:v>
                      </c:pt>
                      <c:pt idx="606">
                        <c:v>202.35000000000036</c:v>
                      </c:pt>
                      <c:pt idx="607">
                        <c:v>110.30000000000109</c:v>
                      </c:pt>
                      <c:pt idx="608">
                        <c:v>54.600000000000364</c:v>
                      </c:pt>
                      <c:pt idx="609">
                        <c:v>106.89999999999964</c:v>
                      </c:pt>
                      <c:pt idx="610">
                        <c:v>47.75</c:v>
                      </c:pt>
                      <c:pt idx="611">
                        <c:v>0</c:v>
                      </c:pt>
                      <c:pt idx="612">
                        <c:v>151.75</c:v>
                      </c:pt>
                      <c:pt idx="613">
                        <c:v>135.04999999999927</c:v>
                      </c:pt>
                      <c:pt idx="614">
                        <c:v>63.700000000000728</c:v>
                      </c:pt>
                      <c:pt idx="615">
                        <c:v>231.10000000000036</c:v>
                      </c:pt>
                      <c:pt idx="616">
                        <c:v>129.30000000000109</c:v>
                      </c:pt>
                      <c:pt idx="617">
                        <c:v>217.14999999999964</c:v>
                      </c:pt>
                      <c:pt idx="618">
                        <c:v>65.599999999998545</c:v>
                      </c:pt>
                      <c:pt idx="619">
                        <c:v>116.54999999999927</c:v>
                      </c:pt>
                      <c:pt idx="620">
                        <c:v>7.7000000000007276</c:v>
                      </c:pt>
                      <c:pt idx="621">
                        <c:v>4.2999999999992724</c:v>
                      </c:pt>
                      <c:pt idx="622">
                        <c:v>212.95000000000073</c:v>
                      </c:pt>
                      <c:pt idx="623">
                        <c:v>10.5</c:v>
                      </c:pt>
                      <c:pt idx="624">
                        <c:v>102.10000000000036</c:v>
                      </c:pt>
                      <c:pt idx="625">
                        <c:v>32.649999999999636</c:v>
                      </c:pt>
                      <c:pt idx="626">
                        <c:v>80.600000000000364</c:v>
                      </c:pt>
                      <c:pt idx="627">
                        <c:v>126.5</c:v>
                      </c:pt>
                      <c:pt idx="628">
                        <c:v>223.85000000000036</c:v>
                      </c:pt>
                      <c:pt idx="629">
                        <c:v>85.350000000000364</c:v>
                      </c:pt>
                      <c:pt idx="630">
                        <c:v>97.700000000000728</c:v>
                      </c:pt>
                      <c:pt idx="631">
                        <c:v>20.200000000000728</c:v>
                      </c:pt>
                      <c:pt idx="632">
                        <c:v>120.64999999999964</c:v>
                      </c:pt>
                      <c:pt idx="633">
                        <c:v>243.70000000000073</c:v>
                      </c:pt>
                      <c:pt idx="634">
                        <c:v>54.700000000000728</c:v>
                      </c:pt>
                      <c:pt idx="635">
                        <c:v>245.44999999999891</c:v>
                      </c:pt>
                      <c:pt idx="636">
                        <c:v>51.25</c:v>
                      </c:pt>
                      <c:pt idx="637">
                        <c:v>43</c:v>
                      </c:pt>
                      <c:pt idx="638">
                        <c:v>18.399999999999636</c:v>
                      </c:pt>
                      <c:pt idx="639">
                        <c:v>57.699999999998909</c:v>
                      </c:pt>
                      <c:pt idx="640">
                        <c:v>1.6000000000003638</c:v>
                      </c:pt>
                      <c:pt idx="641">
                        <c:v>78.799999999999272</c:v>
                      </c:pt>
                      <c:pt idx="642">
                        <c:v>34.300000000001091</c:v>
                      </c:pt>
                      <c:pt idx="643">
                        <c:v>123.14999999999964</c:v>
                      </c:pt>
                      <c:pt idx="644">
                        <c:v>209.35000000000036</c:v>
                      </c:pt>
                      <c:pt idx="645">
                        <c:v>7.3999999999996362</c:v>
                      </c:pt>
                      <c:pt idx="646">
                        <c:v>176.85000000000036</c:v>
                      </c:pt>
                      <c:pt idx="647">
                        <c:v>6.2999999999992724</c:v>
                      </c:pt>
                      <c:pt idx="648">
                        <c:v>145.5</c:v>
                      </c:pt>
                      <c:pt idx="649">
                        <c:v>49.699999999998909</c:v>
                      </c:pt>
                      <c:pt idx="650">
                        <c:v>171.45000000000073</c:v>
                      </c:pt>
                      <c:pt idx="651">
                        <c:v>18.25</c:v>
                      </c:pt>
                      <c:pt idx="652">
                        <c:v>4.2000000000007276</c:v>
                      </c:pt>
                      <c:pt idx="653">
                        <c:v>134.5</c:v>
                      </c:pt>
                      <c:pt idx="654">
                        <c:v>224.39999999999964</c:v>
                      </c:pt>
                      <c:pt idx="655">
                        <c:v>117.55000000000109</c:v>
                      </c:pt>
                      <c:pt idx="656">
                        <c:v>160.75</c:v>
                      </c:pt>
                      <c:pt idx="657">
                        <c:v>67.149999999999636</c:v>
                      </c:pt>
                      <c:pt idx="658">
                        <c:v>48.25</c:v>
                      </c:pt>
                      <c:pt idx="659">
                        <c:v>132.70000000000073</c:v>
                      </c:pt>
                      <c:pt idx="660">
                        <c:v>68.399999999999636</c:v>
                      </c:pt>
                      <c:pt idx="661">
                        <c:v>18.550000000001091</c:v>
                      </c:pt>
                      <c:pt idx="662">
                        <c:v>13.700000000000728</c:v>
                      </c:pt>
                      <c:pt idx="663">
                        <c:v>19.299999999999272</c:v>
                      </c:pt>
                      <c:pt idx="664">
                        <c:v>17.549999999999272</c:v>
                      </c:pt>
                      <c:pt idx="665">
                        <c:v>49.600000000000364</c:v>
                      </c:pt>
                      <c:pt idx="666">
                        <c:v>65.75</c:v>
                      </c:pt>
                      <c:pt idx="667">
                        <c:v>49.350000000000364</c:v>
                      </c:pt>
                      <c:pt idx="668">
                        <c:v>67.450000000000728</c:v>
                      </c:pt>
                      <c:pt idx="669">
                        <c:v>108.54999999999927</c:v>
                      </c:pt>
                      <c:pt idx="670">
                        <c:v>5.0999999999985448</c:v>
                      </c:pt>
                      <c:pt idx="671">
                        <c:v>12.049999999999272</c:v>
                      </c:pt>
                      <c:pt idx="672">
                        <c:v>10.200000000000728</c:v>
                      </c:pt>
                      <c:pt idx="673">
                        <c:v>18.049999999999272</c:v>
                      </c:pt>
                      <c:pt idx="674">
                        <c:v>0.9500000000007276</c:v>
                      </c:pt>
                      <c:pt idx="675">
                        <c:v>7.8999999999996362</c:v>
                      </c:pt>
                      <c:pt idx="676">
                        <c:v>78.700000000000728</c:v>
                      </c:pt>
                      <c:pt idx="677">
                        <c:v>70.899999999999636</c:v>
                      </c:pt>
                      <c:pt idx="678">
                        <c:v>35.75</c:v>
                      </c:pt>
                      <c:pt idx="679">
                        <c:v>114.60000000000036</c:v>
                      </c:pt>
                      <c:pt idx="680">
                        <c:v>79.350000000000364</c:v>
                      </c:pt>
                      <c:pt idx="681">
                        <c:v>97.050000000001091</c:v>
                      </c:pt>
                      <c:pt idx="682">
                        <c:v>37.799999999999272</c:v>
                      </c:pt>
                      <c:pt idx="683">
                        <c:v>13.350000000000364</c:v>
                      </c:pt>
                      <c:pt idx="684">
                        <c:v>52.450000000000728</c:v>
                      </c:pt>
                      <c:pt idx="685">
                        <c:v>19.399999999999636</c:v>
                      </c:pt>
                      <c:pt idx="686">
                        <c:v>3.5</c:v>
                      </c:pt>
                      <c:pt idx="687">
                        <c:v>55.949999999998909</c:v>
                      </c:pt>
                      <c:pt idx="688">
                        <c:v>90.449999999998909</c:v>
                      </c:pt>
                      <c:pt idx="689">
                        <c:v>3.1000000000003638</c:v>
                      </c:pt>
                      <c:pt idx="690">
                        <c:v>78.649999999999636</c:v>
                      </c:pt>
                      <c:pt idx="691">
                        <c:v>2.3000000000010914</c:v>
                      </c:pt>
                      <c:pt idx="692">
                        <c:v>12.299999999999272</c:v>
                      </c:pt>
                      <c:pt idx="693">
                        <c:v>94.950000000000728</c:v>
                      </c:pt>
                      <c:pt idx="694">
                        <c:v>47.700000000000728</c:v>
                      </c:pt>
                      <c:pt idx="695">
                        <c:v>100.30000000000109</c:v>
                      </c:pt>
                      <c:pt idx="696">
                        <c:v>69.25</c:v>
                      </c:pt>
                      <c:pt idx="697">
                        <c:v>62.949999999998909</c:v>
                      </c:pt>
                      <c:pt idx="698">
                        <c:v>116.70000000000073</c:v>
                      </c:pt>
                      <c:pt idx="699">
                        <c:v>100.40000000000146</c:v>
                      </c:pt>
                      <c:pt idx="700">
                        <c:v>82.350000000000364</c:v>
                      </c:pt>
                      <c:pt idx="701">
                        <c:v>25.900000000001455</c:v>
                      </c:pt>
                      <c:pt idx="702">
                        <c:v>28.149999999999636</c:v>
                      </c:pt>
                      <c:pt idx="703">
                        <c:v>26.300000000001091</c:v>
                      </c:pt>
                      <c:pt idx="704">
                        <c:v>68.450000000000728</c:v>
                      </c:pt>
                      <c:pt idx="705">
                        <c:v>11.450000000000728</c:v>
                      </c:pt>
                      <c:pt idx="706">
                        <c:v>15.5</c:v>
                      </c:pt>
                      <c:pt idx="707">
                        <c:v>35.549999999999272</c:v>
                      </c:pt>
                      <c:pt idx="708">
                        <c:v>13.450000000000728</c:v>
                      </c:pt>
                      <c:pt idx="709">
                        <c:v>63.899999999999636</c:v>
                      </c:pt>
                      <c:pt idx="710">
                        <c:v>48.450000000000728</c:v>
                      </c:pt>
                      <c:pt idx="711">
                        <c:v>118.45000000000073</c:v>
                      </c:pt>
                      <c:pt idx="712">
                        <c:v>73.649999999999636</c:v>
                      </c:pt>
                      <c:pt idx="713">
                        <c:v>43.25</c:v>
                      </c:pt>
                      <c:pt idx="714">
                        <c:v>99.149999999999636</c:v>
                      </c:pt>
                      <c:pt idx="715">
                        <c:v>20.200000000000728</c:v>
                      </c:pt>
                      <c:pt idx="716">
                        <c:v>1.7000000000007276</c:v>
                      </c:pt>
                      <c:pt idx="717">
                        <c:v>116.34999999999854</c:v>
                      </c:pt>
                      <c:pt idx="718">
                        <c:v>231.45000000000073</c:v>
                      </c:pt>
                      <c:pt idx="719">
                        <c:v>5.3999999999996362</c:v>
                      </c:pt>
                      <c:pt idx="720">
                        <c:v>130.10000000000036</c:v>
                      </c:pt>
                      <c:pt idx="721">
                        <c:v>104.75</c:v>
                      </c:pt>
                      <c:pt idx="722">
                        <c:v>14.549999999999272</c:v>
                      </c:pt>
                      <c:pt idx="723">
                        <c:v>33</c:v>
                      </c:pt>
                      <c:pt idx="724">
                        <c:v>30.949999999998909</c:v>
                      </c:pt>
                      <c:pt idx="725">
                        <c:v>77.950000000000728</c:v>
                      </c:pt>
                      <c:pt idx="726">
                        <c:v>38.849999999998545</c:v>
                      </c:pt>
                      <c:pt idx="727">
                        <c:v>39.350000000000364</c:v>
                      </c:pt>
                      <c:pt idx="728">
                        <c:v>132.64999999999964</c:v>
                      </c:pt>
                      <c:pt idx="729">
                        <c:v>81.899999999999636</c:v>
                      </c:pt>
                      <c:pt idx="730">
                        <c:v>93.100000000000364</c:v>
                      </c:pt>
                      <c:pt idx="731">
                        <c:v>35.100000000000364</c:v>
                      </c:pt>
                      <c:pt idx="732">
                        <c:v>44</c:v>
                      </c:pt>
                      <c:pt idx="733">
                        <c:v>154.10000000000036</c:v>
                      </c:pt>
                      <c:pt idx="734">
                        <c:v>87.700000000000728</c:v>
                      </c:pt>
                      <c:pt idx="735">
                        <c:v>27.600000000000364</c:v>
                      </c:pt>
                      <c:pt idx="736">
                        <c:v>115.25</c:v>
                      </c:pt>
                      <c:pt idx="737">
                        <c:v>70.5</c:v>
                      </c:pt>
                      <c:pt idx="738">
                        <c:v>369.25</c:v>
                      </c:pt>
                      <c:pt idx="739">
                        <c:v>56.899999999999636</c:v>
                      </c:pt>
                      <c:pt idx="740">
                        <c:v>47.100000000000364</c:v>
                      </c:pt>
                      <c:pt idx="741">
                        <c:v>22.25</c:v>
                      </c:pt>
                      <c:pt idx="742">
                        <c:v>0.90000000000145519</c:v>
                      </c:pt>
                      <c:pt idx="743">
                        <c:v>68.350000000000364</c:v>
                      </c:pt>
                      <c:pt idx="744">
                        <c:v>110.89999999999964</c:v>
                      </c:pt>
                      <c:pt idx="745">
                        <c:v>55.150000000001455</c:v>
                      </c:pt>
                      <c:pt idx="746">
                        <c:v>30.850000000000364</c:v>
                      </c:pt>
                      <c:pt idx="747">
                        <c:v>82.950000000000728</c:v>
                      </c:pt>
                      <c:pt idx="748">
                        <c:v>73.600000000000364</c:v>
                      </c:pt>
                      <c:pt idx="749">
                        <c:v>77.299999999999272</c:v>
                      </c:pt>
                      <c:pt idx="750">
                        <c:v>151.15000000000146</c:v>
                      </c:pt>
                      <c:pt idx="751">
                        <c:v>41.549999999999272</c:v>
                      </c:pt>
                      <c:pt idx="752">
                        <c:v>77.700000000000728</c:v>
                      </c:pt>
                      <c:pt idx="753">
                        <c:v>264.95000000000073</c:v>
                      </c:pt>
                      <c:pt idx="754">
                        <c:v>36.549999999999272</c:v>
                      </c:pt>
                      <c:pt idx="755">
                        <c:v>181.25</c:v>
                      </c:pt>
                      <c:pt idx="756">
                        <c:v>155.5</c:v>
                      </c:pt>
                      <c:pt idx="757">
                        <c:v>514.80000000000109</c:v>
                      </c:pt>
                      <c:pt idx="758">
                        <c:v>125.19999999999891</c:v>
                      </c:pt>
                      <c:pt idx="759">
                        <c:v>3.6000000000003638</c:v>
                      </c:pt>
                      <c:pt idx="760">
                        <c:v>233.54999999999927</c:v>
                      </c:pt>
                      <c:pt idx="761">
                        <c:v>16.600000000000364</c:v>
                      </c:pt>
                      <c:pt idx="762">
                        <c:v>425.25</c:v>
                      </c:pt>
                      <c:pt idx="763">
                        <c:v>673.89999999999964</c:v>
                      </c:pt>
                      <c:pt idx="764">
                        <c:v>127</c:v>
                      </c:pt>
                      <c:pt idx="765">
                        <c:v>1037.8999999999996</c:v>
                      </c:pt>
                      <c:pt idx="766">
                        <c:v>1247.6000000000004</c:v>
                      </c:pt>
                      <c:pt idx="767">
                        <c:v>842.70000000000073</c:v>
                      </c:pt>
                      <c:pt idx="768">
                        <c:v>267.15000000000146</c:v>
                      </c:pt>
                      <c:pt idx="769">
                        <c:v>535.55000000000109</c:v>
                      </c:pt>
                      <c:pt idx="770">
                        <c:v>617.25000000000091</c:v>
                      </c:pt>
                      <c:pt idx="771">
                        <c:v>75.799999999999272</c:v>
                      </c:pt>
                      <c:pt idx="772">
                        <c:v>1172.1000000000004</c:v>
                      </c:pt>
                      <c:pt idx="773">
                        <c:v>55.550000000000182</c:v>
                      </c:pt>
                      <c:pt idx="774">
                        <c:v>168.54999999999927</c:v>
                      </c:pt>
                      <c:pt idx="775">
                        <c:v>68.700000000000728</c:v>
                      </c:pt>
                      <c:pt idx="776">
                        <c:v>105.29999999999927</c:v>
                      </c:pt>
                      <c:pt idx="777">
                        <c:v>402.75</c:v>
                      </c:pt>
                      <c:pt idx="778">
                        <c:v>66.850000000000364</c:v>
                      </c:pt>
                      <c:pt idx="779">
                        <c:v>439.95000000000073</c:v>
                      </c:pt>
                      <c:pt idx="780">
                        <c:v>212.29999999999927</c:v>
                      </c:pt>
                      <c:pt idx="781">
                        <c:v>287.5</c:v>
                      </c:pt>
                      <c:pt idx="782">
                        <c:v>190.10000000000036</c:v>
                      </c:pt>
                      <c:pt idx="783">
                        <c:v>140.45000000000073</c:v>
                      </c:pt>
                      <c:pt idx="784">
                        <c:v>183.70000000000073</c:v>
                      </c:pt>
                      <c:pt idx="785">
                        <c:v>164.39999999999964</c:v>
                      </c:pt>
                      <c:pt idx="786">
                        <c:v>95.149999999999636</c:v>
                      </c:pt>
                      <c:pt idx="787">
                        <c:v>69.549999999999272</c:v>
                      </c:pt>
                      <c:pt idx="788">
                        <c:v>96.299999999999272</c:v>
                      </c:pt>
                      <c:pt idx="789">
                        <c:v>351.10000000000036</c:v>
                      </c:pt>
                      <c:pt idx="790">
                        <c:v>38.350000000000364</c:v>
                      </c:pt>
                      <c:pt idx="791">
                        <c:v>29.849999999998545</c:v>
                      </c:pt>
                      <c:pt idx="792">
                        <c:v>181.75</c:v>
                      </c:pt>
                      <c:pt idx="793">
                        <c:v>92.299999999999272</c:v>
                      </c:pt>
                      <c:pt idx="794">
                        <c:v>38</c:v>
                      </c:pt>
                      <c:pt idx="795">
                        <c:v>1.75</c:v>
                      </c:pt>
                      <c:pt idx="796">
                        <c:v>144.5</c:v>
                      </c:pt>
                      <c:pt idx="797">
                        <c:v>597.10000000000036</c:v>
                      </c:pt>
                      <c:pt idx="798">
                        <c:v>95.850000000000364</c:v>
                      </c:pt>
                      <c:pt idx="799">
                        <c:v>83.600000000000364</c:v>
                      </c:pt>
                      <c:pt idx="800">
                        <c:v>127.85000000000036</c:v>
                      </c:pt>
                      <c:pt idx="801">
                        <c:v>10.75</c:v>
                      </c:pt>
                      <c:pt idx="802">
                        <c:v>34.549999999999272</c:v>
                      </c:pt>
                      <c:pt idx="803">
                        <c:v>187.79999999999927</c:v>
                      </c:pt>
                      <c:pt idx="804">
                        <c:v>144.25</c:v>
                      </c:pt>
                      <c:pt idx="805">
                        <c:v>283.54999999999927</c:v>
                      </c:pt>
                      <c:pt idx="806">
                        <c:v>92.899999999999636</c:v>
                      </c:pt>
                      <c:pt idx="807">
                        <c:v>326.05000000000109</c:v>
                      </c:pt>
                      <c:pt idx="808">
                        <c:v>26.75</c:v>
                      </c:pt>
                      <c:pt idx="809">
                        <c:v>5.1000000000003638</c:v>
                      </c:pt>
                      <c:pt idx="810">
                        <c:v>20.5</c:v>
                      </c:pt>
                      <c:pt idx="811">
                        <c:v>135.10000000000036</c:v>
                      </c:pt>
                      <c:pt idx="812">
                        <c:v>51.5</c:v>
                      </c:pt>
                      <c:pt idx="813">
                        <c:v>46</c:v>
                      </c:pt>
                      <c:pt idx="814">
                        <c:v>10.100000000000364</c:v>
                      </c:pt>
                      <c:pt idx="815">
                        <c:v>122.90000000000146</c:v>
                      </c:pt>
                      <c:pt idx="816">
                        <c:v>146.39999999999964</c:v>
                      </c:pt>
                      <c:pt idx="817">
                        <c:v>11</c:v>
                      </c:pt>
                      <c:pt idx="818">
                        <c:v>73.649999999999636</c:v>
                      </c:pt>
                      <c:pt idx="819">
                        <c:v>139.5</c:v>
                      </c:pt>
                      <c:pt idx="820">
                        <c:v>22.350000000000364</c:v>
                      </c:pt>
                      <c:pt idx="821">
                        <c:v>32.5</c:v>
                      </c:pt>
                      <c:pt idx="822">
                        <c:v>159.10000000000036</c:v>
                      </c:pt>
                      <c:pt idx="823">
                        <c:v>3.4500000000007276</c:v>
                      </c:pt>
                      <c:pt idx="824">
                        <c:v>242.40000000000146</c:v>
                      </c:pt>
                      <c:pt idx="825">
                        <c:v>312.59999999999854</c:v>
                      </c:pt>
                      <c:pt idx="826">
                        <c:v>273.10000000000036</c:v>
                      </c:pt>
                      <c:pt idx="827">
                        <c:v>109.85000000000036</c:v>
                      </c:pt>
                      <c:pt idx="828">
                        <c:v>87.800000000001091</c:v>
                      </c:pt>
                      <c:pt idx="829">
                        <c:v>29.549999999999272</c:v>
                      </c:pt>
                      <c:pt idx="830">
                        <c:v>20.899999999999636</c:v>
                      </c:pt>
                      <c:pt idx="831">
                        <c:v>0.4500000000007276</c:v>
                      </c:pt>
                      <c:pt idx="832">
                        <c:v>6.1000000000003638</c:v>
                      </c:pt>
                      <c:pt idx="833">
                        <c:v>193.45000000000073</c:v>
                      </c:pt>
                      <c:pt idx="834">
                        <c:v>114.64999999999964</c:v>
                      </c:pt>
                      <c:pt idx="835">
                        <c:v>61.25</c:v>
                      </c:pt>
                      <c:pt idx="836">
                        <c:v>161.70000000000073</c:v>
                      </c:pt>
                      <c:pt idx="837">
                        <c:v>70.599999999998545</c:v>
                      </c:pt>
                      <c:pt idx="838">
                        <c:v>3.8500000000003638</c:v>
                      </c:pt>
                      <c:pt idx="839">
                        <c:v>31.700000000000728</c:v>
                      </c:pt>
                      <c:pt idx="840">
                        <c:v>6.7000000000007276</c:v>
                      </c:pt>
                      <c:pt idx="841">
                        <c:v>88.599999999998545</c:v>
                      </c:pt>
                      <c:pt idx="842">
                        <c:v>97.149999999999636</c:v>
                      </c:pt>
                      <c:pt idx="843">
                        <c:v>91.649999999999636</c:v>
                      </c:pt>
                      <c:pt idx="844">
                        <c:v>16.5</c:v>
                      </c:pt>
                      <c:pt idx="845">
                        <c:v>127.09999999999854</c:v>
                      </c:pt>
                      <c:pt idx="846">
                        <c:v>17.600000000000364</c:v>
                      </c:pt>
                      <c:pt idx="847">
                        <c:v>254.54999999999927</c:v>
                      </c:pt>
                      <c:pt idx="848">
                        <c:v>22.850000000000364</c:v>
                      </c:pt>
                      <c:pt idx="849">
                        <c:v>47.350000000000364</c:v>
                      </c:pt>
                      <c:pt idx="850">
                        <c:v>22.149999999999636</c:v>
                      </c:pt>
                      <c:pt idx="851">
                        <c:v>15.950000000000728</c:v>
                      </c:pt>
                      <c:pt idx="852">
                        <c:v>88.5</c:v>
                      </c:pt>
                      <c:pt idx="853">
                        <c:v>365.34999999999854</c:v>
                      </c:pt>
                      <c:pt idx="854">
                        <c:v>13.25</c:v>
                      </c:pt>
                      <c:pt idx="855">
                        <c:v>145.54999999999927</c:v>
                      </c:pt>
                      <c:pt idx="856">
                        <c:v>100.14999999999964</c:v>
                      </c:pt>
                      <c:pt idx="857">
                        <c:v>6.0999999999985448</c:v>
                      </c:pt>
                      <c:pt idx="858">
                        <c:v>136.14999999999964</c:v>
                      </c:pt>
                      <c:pt idx="859">
                        <c:v>144.25</c:v>
                      </c:pt>
                      <c:pt idx="860">
                        <c:v>83.049999999999272</c:v>
                      </c:pt>
                      <c:pt idx="861">
                        <c:v>212.45000000000073</c:v>
                      </c:pt>
                      <c:pt idx="862">
                        <c:v>1.0499999999992724</c:v>
                      </c:pt>
                      <c:pt idx="863">
                        <c:v>38.699999999998909</c:v>
                      </c:pt>
                      <c:pt idx="864">
                        <c:v>2.1000000000003638</c:v>
                      </c:pt>
                      <c:pt idx="865">
                        <c:v>57.5</c:v>
                      </c:pt>
                      <c:pt idx="866">
                        <c:v>15.849999999998545</c:v>
                      </c:pt>
                      <c:pt idx="867">
                        <c:v>9.0499999999992724</c:v>
                      </c:pt>
                      <c:pt idx="868">
                        <c:v>113.35000000000036</c:v>
                      </c:pt>
                      <c:pt idx="869">
                        <c:v>50.949999999998909</c:v>
                      </c:pt>
                      <c:pt idx="870">
                        <c:v>206.35000000000036</c:v>
                      </c:pt>
                      <c:pt idx="871">
                        <c:v>31.350000000000364</c:v>
                      </c:pt>
                      <c:pt idx="872">
                        <c:v>6.4000000000014552</c:v>
                      </c:pt>
                      <c:pt idx="873">
                        <c:v>5.8500000000003638</c:v>
                      </c:pt>
                      <c:pt idx="874">
                        <c:v>160.79999999999927</c:v>
                      </c:pt>
                      <c:pt idx="875">
                        <c:v>55.600000000000364</c:v>
                      </c:pt>
                      <c:pt idx="876">
                        <c:v>32.799999999999272</c:v>
                      </c:pt>
                      <c:pt idx="877">
                        <c:v>57.600000000000364</c:v>
                      </c:pt>
                      <c:pt idx="878">
                        <c:v>15.549999999999272</c:v>
                      </c:pt>
                      <c:pt idx="879">
                        <c:v>1.2000000000007276</c:v>
                      </c:pt>
                      <c:pt idx="880">
                        <c:v>41.450000000000728</c:v>
                      </c:pt>
                      <c:pt idx="881">
                        <c:v>324.75</c:v>
                      </c:pt>
                      <c:pt idx="882">
                        <c:v>28.950000000000728</c:v>
                      </c:pt>
                      <c:pt idx="883">
                        <c:v>65.550000000001091</c:v>
                      </c:pt>
                      <c:pt idx="884">
                        <c:v>50.5</c:v>
                      </c:pt>
                      <c:pt idx="885">
                        <c:v>233</c:v>
                      </c:pt>
                      <c:pt idx="886">
                        <c:v>85.75</c:v>
                      </c:pt>
                      <c:pt idx="887">
                        <c:v>64.899999999999636</c:v>
                      </c:pt>
                      <c:pt idx="888">
                        <c:v>117.85000000000036</c:v>
                      </c:pt>
                      <c:pt idx="889">
                        <c:v>24.450000000000728</c:v>
                      </c:pt>
                      <c:pt idx="890">
                        <c:v>40.100000000000364</c:v>
                      </c:pt>
                      <c:pt idx="891">
                        <c:v>72.100000000000364</c:v>
                      </c:pt>
                      <c:pt idx="892">
                        <c:v>5.0000000001091394E-2</c:v>
                      </c:pt>
                      <c:pt idx="893">
                        <c:v>16.350000000000364</c:v>
                      </c:pt>
                      <c:pt idx="894">
                        <c:v>133.35000000000036</c:v>
                      </c:pt>
                      <c:pt idx="895">
                        <c:v>66.899999999999636</c:v>
                      </c:pt>
                      <c:pt idx="896">
                        <c:v>289.79999999999927</c:v>
                      </c:pt>
                      <c:pt idx="897">
                        <c:v>153.10000000000036</c:v>
                      </c:pt>
                      <c:pt idx="898">
                        <c:v>133.75</c:v>
                      </c:pt>
                      <c:pt idx="899">
                        <c:v>347.64999999999964</c:v>
                      </c:pt>
                      <c:pt idx="900">
                        <c:v>46.149999999999636</c:v>
                      </c:pt>
                      <c:pt idx="901">
                        <c:v>47.799999999999272</c:v>
                      </c:pt>
                      <c:pt idx="902">
                        <c:v>52</c:v>
                      </c:pt>
                      <c:pt idx="903">
                        <c:v>39.700000000000728</c:v>
                      </c:pt>
                      <c:pt idx="904">
                        <c:v>87.5</c:v>
                      </c:pt>
                      <c:pt idx="905">
                        <c:v>14.600000000000364</c:v>
                      </c:pt>
                      <c:pt idx="906">
                        <c:v>48.600000000000364</c:v>
                      </c:pt>
                      <c:pt idx="907">
                        <c:v>31.350000000000364</c:v>
                      </c:pt>
                      <c:pt idx="908">
                        <c:v>44.100000000000364</c:v>
                      </c:pt>
                      <c:pt idx="909">
                        <c:v>16</c:v>
                      </c:pt>
                      <c:pt idx="910">
                        <c:v>62.299999999999272</c:v>
                      </c:pt>
                      <c:pt idx="911">
                        <c:v>53.950000000000728</c:v>
                      </c:pt>
                      <c:pt idx="912">
                        <c:v>128.95000000000073</c:v>
                      </c:pt>
                      <c:pt idx="913">
                        <c:v>319.04999999999927</c:v>
                      </c:pt>
                      <c:pt idx="914">
                        <c:v>12.299999999999272</c:v>
                      </c:pt>
                      <c:pt idx="915">
                        <c:v>53.350000000000364</c:v>
                      </c:pt>
                      <c:pt idx="916">
                        <c:v>58.350000000000364</c:v>
                      </c:pt>
                      <c:pt idx="917">
                        <c:v>129.14999999999964</c:v>
                      </c:pt>
                      <c:pt idx="918">
                        <c:v>99.850000000000364</c:v>
                      </c:pt>
                      <c:pt idx="919">
                        <c:v>9.1000000000003638</c:v>
                      </c:pt>
                      <c:pt idx="920">
                        <c:v>222.35000000000036</c:v>
                      </c:pt>
                      <c:pt idx="921">
                        <c:v>55.399999999999636</c:v>
                      </c:pt>
                      <c:pt idx="922">
                        <c:v>203.94999999999891</c:v>
                      </c:pt>
                      <c:pt idx="923">
                        <c:v>124.5</c:v>
                      </c:pt>
                      <c:pt idx="924">
                        <c:v>154</c:v>
                      </c:pt>
                      <c:pt idx="925">
                        <c:v>78.299999999999272</c:v>
                      </c:pt>
                      <c:pt idx="926">
                        <c:v>49.650000000001455</c:v>
                      </c:pt>
                      <c:pt idx="927">
                        <c:v>80.950000000000728</c:v>
                      </c:pt>
                      <c:pt idx="928">
                        <c:v>108.5</c:v>
                      </c:pt>
                      <c:pt idx="929">
                        <c:v>7.5999999999985448</c:v>
                      </c:pt>
                      <c:pt idx="930">
                        <c:v>115.19999999999891</c:v>
                      </c:pt>
                      <c:pt idx="931">
                        <c:v>15.350000000000364</c:v>
                      </c:pt>
                      <c:pt idx="932">
                        <c:v>81.350000000000364</c:v>
                      </c:pt>
                      <c:pt idx="933">
                        <c:v>117.04999999999927</c:v>
                      </c:pt>
                      <c:pt idx="934">
                        <c:v>93.899999999999636</c:v>
                      </c:pt>
                      <c:pt idx="935">
                        <c:v>6.6000000000003638</c:v>
                      </c:pt>
                      <c:pt idx="936">
                        <c:v>12.100000000000364</c:v>
                      </c:pt>
                      <c:pt idx="937">
                        <c:v>48.850000000000364</c:v>
                      </c:pt>
                      <c:pt idx="938">
                        <c:v>204.25</c:v>
                      </c:pt>
                      <c:pt idx="939">
                        <c:v>49</c:v>
                      </c:pt>
                      <c:pt idx="940">
                        <c:v>46.299999999999272</c:v>
                      </c:pt>
                      <c:pt idx="941">
                        <c:v>30.449999999998909</c:v>
                      </c:pt>
                      <c:pt idx="942">
                        <c:v>218.20000000000073</c:v>
                      </c:pt>
                      <c:pt idx="943">
                        <c:v>73.449999999998909</c:v>
                      </c:pt>
                      <c:pt idx="944">
                        <c:v>11.200000000000728</c:v>
                      </c:pt>
                      <c:pt idx="945">
                        <c:v>24.549999999999272</c:v>
                      </c:pt>
                      <c:pt idx="946">
                        <c:v>125.44999999999891</c:v>
                      </c:pt>
                      <c:pt idx="947">
                        <c:v>9.4000000000014552</c:v>
                      </c:pt>
                      <c:pt idx="948">
                        <c:v>10.5</c:v>
                      </c:pt>
                      <c:pt idx="949">
                        <c:v>45.899999999999636</c:v>
                      </c:pt>
                      <c:pt idx="950">
                        <c:v>35.550000000001091</c:v>
                      </c:pt>
                      <c:pt idx="951">
                        <c:v>28</c:v>
                      </c:pt>
                      <c:pt idx="952">
                        <c:v>142.70000000000073</c:v>
                      </c:pt>
                      <c:pt idx="953">
                        <c:v>109.89999999999964</c:v>
                      </c:pt>
                      <c:pt idx="954">
                        <c:v>28.350000000000364</c:v>
                      </c:pt>
                      <c:pt idx="955">
                        <c:v>117.39999999999964</c:v>
                      </c:pt>
                      <c:pt idx="956">
                        <c:v>34.849999999998545</c:v>
                      </c:pt>
                      <c:pt idx="957">
                        <c:v>12.550000000001091</c:v>
                      </c:pt>
                      <c:pt idx="958">
                        <c:v>73.399999999999636</c:v>
                      </c:pt>
                      <c:pt idx="959">
                        <c:v>618.5</c:v>
                      </c:pt>
                      <c:pt idx="960">
                        <c:v>107.39999999999964</c:v>
                      </c:pt>
                      <c:pt idx="961">
                        <c:v>39.5</c:v>
                      </c:pt>
                      <c:pt idx="962">
                        <c:v>28.549999999999272</c:v>
                      </c:pt>
                      <c:pt idx="963">
                        <c:v>38.399999999999636</c:v>
                      </c:pt>
                      <c:pt idx="964">
                        <c:v>22.549999999999272</c:v>
                      </c:pt>
                      <c:pt idx="965">
                        <c:v>64.099999999998545</c:v>
                      </c:pt>
                      <c:pt idx="966">
                        <c:v>46.5</c:v>
                      </c:pt>
                      <c:pt idx="967">
                        <c:v>10.25</c:v>
                      </c:pt>
                      <c:pt idx="968">
                        <c:v>83.800000000001091</c:v>
                      </c:pt>
                      <c:pt idx="969">
                        <c:v>88.299999999999272</c:v>
                      </c:pt>
                      <c:pt idx="970">
                        <c:v>139.85000000000036</c:v>
                      </c:pt>
                      <c:pt idx="971">
                        <c:v>14.450000000000728</c:v>
                      </c:pt>
                      <c:pt idx="972">
                        <c:v>57.899999999999636</c:v>
                      </c:pt>
                      <c:pt idx="973">
                        <c:v>30.050000000001091</c:v>
                      </c:pt>
                      <c:pt idx="974">
                        <c:v>34.799999999999272</c:v>
                      </c:pt>
                      <c:pt idx="975">
                        <c:v>121.95000000000073</c:v>
                      </c:pt>
                      <c:pt idx="976">
                        <c:v>101.54999999999927</c:v>
                      </c:pt>
                      <c:pt idx="977">
                        <c:v>253</c:v>
                      </c:pt>
                      <c:pt idx="978">
                        <c:v>208.5</c:v>
                      </c:pt>
                      <c:pt idx="979">
                        <c:v>77</c:v>
                      </c:pt>
                      <c:pt idx="980">
                        <c:v>45.899999999999636</c:v>
                      </c:pt>
                      <c:pt idx="981">
                        <c:v>136.85000000000036</c:v>
                      </c:pt>
                      <c:pt idx="982">
                        <c:v>242.64999999999964</c:v>
                      </c:pt>
                      <c:pt idx="983">
                        <c:v>146.54999999999927</c:v>
                      </c:pt>
                      <c:pt idx="984">
                        <c:v>320.04999999999927</c:v>
                      </c:pt>
                      <c:pt idx="985">
                        <c:v>276.25</c:v>
                      </c:pt>
                      <c:pt idx="986">
                        <c:v>146.89999999999964</c:v>
                      </c:pt>
                      <c:pt idx="987">
                        <c:v>12.550000000001091</c:v>
                      </c:pt>
                      <c:pt idx="988">
                        <c:v>128.75</c:v>
                      </c:pt>
                      <c:pt idx="989">
                        <c:v>85</c:v>
                      </c:pt>
                      <c:pt idx="990">
                        <c:v>89.549999999999272</c:v>
                      </c:pt>
                      <c:pt idx="991">
                        <c:v>29.350000000000364</c:v>
                      </c:pt>
                      <c:pt idx="992">
                        <c:v>100.35000000000036</c:v>
                      </c:pt>
                      <c:pt idx="993">
                        <c:v>64.100000000000364</c:v>
                      </c:pt>
                      <c:pt idx="994">
                        <c:v>121.75</c:v>
                      </c:pt>
                      <c:pt idx="995">
                        <c:v>44.549999999999272</c:v>
                      </c:pt>
                      <c:pt idx="996">
                        <c:v>113.90000000000146</c:v>
                      </c:pt>
                      <c:pt idx="997">
                        <c:v>78.549999999999272</c:v>
                      </c:pt>
                      <c:pt idx="998">
                        <c:v>86.100000000000364</c:v>
                      </c:pt>
                      <c:pt idx="999">
                        <c:v>165.20000000000073</c:v>
                      </c:pt>
                      <c:pt idx="1000">
                        <c:v>141.94999999999891</c:v>
                      </c:pt>
                      <c:pt idx="1001">
                        <c:v>216.05000000000109</c:v>
                      </c:pt>
                      <c:pt idx="1002">
                        <c:v>347.25</c:v>
                      </c:pt>
                      <c:pt idx="1003">
                        <c:v>10.100000000000364</c:v>
                      </c:pt>
                      <c:pt idx="1004">
                        <c:v>2.9500000000007276</c:v>
                      </c:pt>
                      <c:pt idx="1005">
                        <c:v>56.600000000000364</c:v>
                      </c:pt>
                      <c:pt idx="1006">
                        <c:v>578.89999999999964</c:v>
                      </c:pt>
                      <c:pt idx="1007">
                        <c:v>80.049999999999272</c:v>
                      </c:pt>
                      <c:pt idx="1008">
                        <c:v>21.549999999999272</c:v>
                      </c:pt>
                      <c:pt idx="1009">
                        <c:v>76.399999999999636</c:v>
                      </c:pt>
                      <c:pt idx="1010">
                        <c:v>306.75</c:v>
                      </c:pt>
                      <c:pt idx="1011">
                        <c:v>244.39999999999964</c:v>
                      </c:pt>
                      <c:pt idx="1012">
                        <c:v>25.899999999999636</c:v>
                      </c:pt>
                      <c:pt idx="1013">
                        <c:v>15.75</c:v>
                      </c:pt>
                      <c:pt idx="1014">
                        <c:v>3.7000000000007276</c:v>
                      </c:pt>
                      <c:pt idx="1015">
                        <c:v>247.75</c:v>
                      </c:pt>
                      <c:pt idx="1016">
                        <c:v>280.39999999999964</c:v>
                      </c:pt>
                      <c:pt idx="1017">
                        <c:v>53.549999999999272</c:v>
                      </c:pt>
                      <c:pt idx="1018">
                        <c:v>218.5</c:v>
                      </c:pt>
                      <c:pt idx="1019">
                        <c:v>264.79999999999927</c:v>
                      </c:pt>
                      <c:pt idx="1020">
                        <c:v>205.75</c:v>
                      </c:pt>
                      <c:pt idx="1021">
                        <c:v>156.45000000000073</c:v>
                      </c:pt>
                      <c:pt idx="1022">
                        <c:v>28.050000000001091</c:v>
                      </c:pt>
                      <c:pt idx="1023">
                        <c:v>297.89999999999964</c:v>
                      </c:pt>
                      <c:pt idx="1024">
                        <c:v>294.04999999999927</c:v>
                      </c:pt>
                      <c:pt idx="1025">
                        <c:v>166.89999999999964</c:v>
                      </c:pt>
                      <c:pt idx="1026">
                        <c:v>78.5</c:v>
                      </c:pt>
                      <c:pt idx="1027">
                        <c:v>192.84999999999854</c:v>
                      </c:pt>
                      <c:pt idx="1028">
                        <c:v>7.8000000000010914</c:v>
                      </c:pt>
                      <c:pt idx="1029">
                        <c:v>463.35000000000036</c:v>
                      </c:pt>
                      <c:pt idx="1030">
                        <c:v>82.450000000000728</c:v>
                      </c:pt>
                      <c:pt idx="1031">
                        <c:v>50.450000000000728</c:v>
                      </c:pt>
                      <c:pt idx="1032">
                        <c:v>14.75</c:v>
                      </c:pt>
                      <c:pt idx="1033">
                        <c:v>114.39999999999964</c:v>
                      </c:pt>
                      <c:pt idx="1034">
                        <c:v>607.39999999999964</c:v>
                      </c:pt>
                      <c:pt idx="1035">
                        <c:v>39.149999999999636</c:v>
                      </c:pt>
                      <c:pt idx="1036">
                        <c:v>166.89999999999964</c:v>
                      </c:pt>
                      <c:pt idx="1037">
                        <c:v>9.75</c:v>
                      </c:pt>
                      <c:pt idx="1038">
                        <c:v>432.70000000000073</c:v>
                      </c:pt>
                      <c:pt idx="1039">
                        <c:v>148.60000000000036</c:v>
                      </c:pt>
                      <c:pt idx="1040">
                        <c:v>141.20000000000073</c:v>
                      </c:pt>
                      <c:pt idx="1041">
                        <c:v>140.05000000000109</c:v>
                      </c:pt>
                      <c:pt idx="1042">
                        <c:v>84.799999999999272</c:v>
                      </c:pt>
                      <c:pt idx="1043">
                        <c:v>10.200000000000728</c:v>
                      </c:pt>
                      <c:pt idx="1044">
                        <c:v>40.299999999999272</c:v>
                      </c:pt>
                      <c:pt idx="1045">
                        <c:v>43</c:v>
                      </c:pt>
                      <c:pt idx="1046">
                        <c:v>240.85000000000036</c:v>
                      </c:pt>
                      <c:pt idx="1047">
                        <c:v>228.89999999999964</c:v>
                      </c:pt>
                      <c:pt idx="1048">
                        <c:v>175.04999999999927</c:v>
                      </c:pt>
                      <c:pt idx="1049">
                        <c:v>0</c:v>
                      </c:pt>
                      <c:pt idx="1050">
                        <c:v>21.649999999999636</c:v>
                      </c:pt>
                      <c:pt idx="1051">
                        <c:v>33.149999999999636</c:v>
                      </c:pt>
                      <c:pt idx="1052">
                        <c:v>69.5</c:v>
                      </c:pt>
                      <c:pt idx="1053">
                        <c:v>199.64999999999964</c:v>
                      </c:pt>
                      <c:pt idx="1054">
                        <c:v>215.29999999999927</c:v>
                      </c:pt>
                      <c:pt idx="1055">
                        <c:v>90.049999999999272</c:v>
                      </c:pt>
                      <c:pt idx="1056">
                        <c:v>29.099999999998545</c:v>
                      </c:pt>
                      <c:pt idx="1057">
                        <c:v>120.10000000000036</c:v>
                      </c:pt>
                      <c:pt idx="1058">
                        <c:v>109.64999999999964</c:v>
                      </c:pt>
                      <c:pt idx="1059">
                        <c:v>147.80000000000109</c:v>
                      </c:pt>
                      <c:pt idx="1060">
                        <c:v>58.75</c:v>
                      </c:pt>
                      <c:pt idx="1061">
                        <c:v>56.200000000000728</c:v>
                      </c:pt>
                      <c:pt idx="1062">
                        <c:v>42.649999999999636</c:v>
                      </c:pt>
                      <c:pt idx="1063">
                        <c:v>20.799999999999272</c:v>
                      </c:pt>
                      <c:pt idx="1064">
                        <c:v>28.799999999999272</c:v>
                      </c:pt>
                      <c:pt idx="1065">
                        <c:v>86.450000000000728</c:v>
                      </c:pt>
                      <c:pt idx="1066">
                        <c:v>53.75</c:v>
                      </c:pt>
                      <c:pt idx="1067">
                        <c:v>37.100000000000364</c:v>
                      </c:pt>
                      <c:pt idx="1068">
                        <c:v>115.75</c:v>
                      </c:pt>
                      <c:pt idx="1069">
                        <c:v>18.950000000000728</c:v>
                      </c:pt>
                      <c:pt idx="1070">
                        <c:v>58.399999999999636</c:v>
                      </c:pt>
                      <c:pt idx="1071">
                        <c:v>5.0499999999992724</c:v>
                      </c:pt>
                      <c:pt idx="1072">
                        <c:v>83.75</c:v>
                      </c:pt>
                      <c:pt idx="1073">
                        <c:v>174.55000000000109</c:v>
                      </c:pt>
                      <c:pt idx="1074">
                        <c:v>3.2999999999992724</c:v>
                      </c:pt>
                      <c:pt idx="1075">
                        <c:v>8.8500000000003638</c:v>
                      </c:pt>
                      <c:pt idx="1076">
                        <c:v>186.64999999999964</c:v>
                      </c:pt>
                      <c:pt idx="1077">
                        <c:v>21.300000000001091</c:v>
                      </c:pt>
                      <c:pt idx="1078">
                        <c:v>112.85000000000036</c:v>
                      </c:pt>
                      <c:pt idx="1079">
                        <c:v>164.20000000000073</c:v>
                      </c:pt>
                      <c:pt idx="1080">
                        <c:v>227.04999999999927</c:v>
                      </c:pt>
                      <c:pt idx="1081">
                        <c:v>187.20000000000073</c:v>
                      </c:pt>
                      <c:pt idx="1082">
                        <c:v>7.3000000000010914</c:v>
                      </c:pt>
                      <c:pt idx="1083">
                        <c:v>96.25</c:v>
                      </c:pt>
                      <c:pt idx="1084">
                        <c:v>8.6499999999996362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23A-47E7-AC4E-2826E2726045}"/>
                  </c:ext>
                </c:extLst>
              </c15:ser>
            </c15:filteredLineSeries>
            <c15:filteredLineSeries>
              <c15:ser>
                <c:idx val="11"/>
                <c:order val="11"/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 Nifty'!$AB$3:$AB$1087</c15:sqref>
                        </c15:formulaRef>
                      </c:ext>
                    </c:extLst>
                    <c:numCache>
                      <c:formatCode>General</c:formatCode>
                      <c:ptCount val="1085"/>
                      <c:pt idx="0">
                        <c:v>69</c:v>
                      </c:pt>
                      <c:pt idx="1">
                        <c:v>36.099999999999454</c:v>
                      </c:pt>
                      <c:pt idx="2">
                        <c:v>94.650000000001455</c:v>
                      </c:pt>
                      <c:pt idx="3">
                        <c:v>73.100000000000364</c:v>
                      </c:pt>
                      <c:pt idx="4">
                        <c:v>31.299999999999272</c:v>
                      </c:pt>
                      <c:pt idx="5">
                        <c:v>48.850000000000364</c:v>
                      </c:pt>
                      <c:pt idx="6">
                        <c:v>105.94999999999891</c:v>
                      </c:pt>
                      <c:pt idx="7">
                        <c:v>37.950000000000728</c:v>
                      </c:pt>
                      <c:pt idx="8">
                        <c:v>68.799999999999272</c:v>
                      </c:pt>
                      <c:pt idx="9">
                        <c:v>58.950000000000728</c:v>
                      </c:pt>
                      <c:pt idx="10">
                        <c:v>55.5</c:v>
                      </c:pt>
                      <c:pt idx="11">
                        <c:v>62.900000000001455</c:v>
                      </c:pt>
                      <c:pt idx="12">
                        <c:v>45</c:v>
                      </c:pt>
                      <c:pt idx="13">
                        <c:v>90.75</c:v>
                      </c:pt>
                      <c:pt idx="14">
                        <c:v>84.600000000000364</c:v>
                      </c:pt>
                      <c:pt idx="15">
                        <c:v>85.600000000000364</c:v>
                      </c:pt>
                      <c:pt idx="16">
                        <c:v>125.89999999999964</c:v>
                      </c:pt>
                      <c:pt idx="17">
                        <c:v>99.149999999999636</c:v>
                      </c:pt>
                      <c:pt idx="18">
                        <c:v>45.600000000000364</c:v>
                      </c:pt>
                      <c:pt idx="19">
                        <c:v>79.100000000000364</c:v>
                      </c:pt>
                      <c:pt idx="20">
                        <c:v>192.45000000000073</c:v>
                      </c:pt>
                      <c:pt idx="21">
                        <c:v>76.5</c:v>
                      </c:pt>
                      <c:pt idx="22">
                        <c:v>38.649999999999636</c:v>
                      </c:pt>
                      <c:pt idx="23">
                        <c:v>80.049999999999272</c:v>
                      </c:pt>
                      <c:pt idx="24">
                        <c:v>57.899999999999636</c:v>
                      </c:pt>
                      <c:pt idx="25">
                        <c:v>81.450000000000728</c:v>
                      </c:pt>
                      <c:pt idx="26">
                        <c:v>110.79999999999927</c:v>
                      </c:pt>
                      <c:pt idx="27">
                        <c:v>53.350000000000364</c:v>
                      </c:pt>
                      <c:pt idx="28">
                        <c:v>80.5</c:v>
                      </c:pt>
                      <c:pt idx="29">
                        <c:v>43.899999999999636</c:v>
                      </c:pt>
                      <c:pt idx="30">
                        <c:v>100.20000000000073</c:v>
                      </c:pt>
                      <c:pt idx="31">
                        <c:v>62.149999999999636</c:v>
                      </c:pt>
                      <c:pt idx="32">
                        <c:v>84.850000000000364</c:v>
                      </c:pt>
                      <c:pt idx="33">
                        <c:v>71.299999999999272</c:v>
                      </c:pt>
                      <c:pt idx="34">
                        <c:v>65.649999999999636</c:v>
                      </c:pt>
                      <c:pt idx="35">
                        <c:v>56.050000000001091</c:v>
                      </c:pt>
                      <c:pt idx="36">
                        <c:v>62.799999999999272</c:v>
                      </c:pt>
                      <c:pt idx="37">
                        <c:v>48.100000000000364</c:v>
                      </c:pt>
                      <c:pt idx="38">
                        <c:v>54.300000000001091</c:v>
                      </c:pt>
                      <c:pt idx="39">
                        <c:v>84.649999999999636</c:v>
                      </c:pt>
                      <c:pt idx="40">
                        <c:v>120.04999999999927</c:v>
                      </c:pt>
                      <c:pt idx="41">
                        <c:v>60.299999999999272</c:v>
                      </c:pt>
                      <c:pt idx="42">
                        <c:v>62.200000000000728</c:v>
                      </c:pt>
                      <c:pt idx="43">
                        <c:v>28.850000000000364</c:v>
                      </c:pt>
                      <c:pt idx="44">
                        <c:v>72.350000000000364</c:v>
                      </c:pt>
                      <c:pt idx="45">
                        <c:v>65.149999999999636</c:v>
                      </c:pt>
                      <c:pt idx="46">
                        <c:v>86.5</c:v>
                      </c:pt>
                      <c:pt idx="47">
                        <c:v>199.29999999999927</c:v>
                      </c:pt>
                      <c:pt idx="48">
                        <c:v>28.5</c:v>
                      </c:pt>
                      <c:pt idx="49">
                        <c:v>71.950000000000728</c:v>
                      </c:pt>
                      <c:pt idx="50">
                        <c:v>47.550000000001091</c:v>
                      </c:pt>
                      <c:pt idx="51">
                        <c:v>29.75</c:v>
                      </c:pt>
                      <c:pt idx="52">
                        <c:v>58.200000000000728</c:v>
                      </c:pt>
                      <c:pt idx="53">
                        <c:v>98</c:v>
                      </c:pt>
                      <c:pt idx="54">
                        <c:v>71</c:v>
                      </c:pt>
                      <c:pt idx="55">
                        <c:v>47.100000000000364</c:v>
                      </c:pt>
                      <c:pt idx="56">
                        <c:v>83.049999999999272</c:v>
                      </c:pt>
                      <c:pt idx="57">
                        <c:v>55.849999999998545</c:v>
                      </c:pt>
                      <c:pt idx="58">
                        <c:v>41.799999999999272</c:v>
                      </c:pt>
                      <c:pt idx="59">
                        <c:v>37.950000000000728</c:v>
                      </c:pt>
                      <c:pt idx="60">
                        <c:v>36.449999999998909</c:v>
                      </c:pt>
                      <c:pt idx="61">
                        <c:v>76.25</c:v>
                      </c:pt>
                      <c:pt idx="62">
                        <c:v>47</c:v>
                      </c:pt>
                      <c:pt idx="63">
                        <c:v>55.549999999999272</c:v>
                      </c:pt>
                      <c:pt idx="64">
                        <c:v>71.850000000000364</c:v>
                      </c:pt>
                      <c:pt idx="65">
                        <c:v>54.299999999999272</c:v>
                      </c:pt>
                      <c:pt idx="66">
                        <c:v>82.400000000001455</c:v>
                      </c:pt>
                      <c:pt idx="67">
                        <c:v>94.350000000000364</c:v>
                      </c:pt>
                      <c:pt idx="68">
                        <c:v>45.700000000000728</c:v>
                      </c:pt>
                      <c:pt idx="69">
                        <c:v>40.149999999999636</c:v>
                      </c:pt>
                      <c:pt idx="70">
                        <c:v>131.44999999999891</c:v>
                      </c:pt>
                      <c:pt idx="71">
                        <c:v>50.450000000000728</c:v>
                      </c:pt>
                      <c:pt idx="72">
                        <c:v>49.399999999999636</c:v>
                      </c:pt>
                      <c:pt idx="73">
                        <c:v>117.04999999999927</c:v>
                      </c:pt>
                      <c:pt idx="74">
                        <c:v>107.5</c:v>
                      </c:pt>
                      <c:pt idx="75">
                        <c:v>73.5</c:v>
                      </c:pt>
                      <c:pt idx="76">
                        <c:v>63.550000000001091</c:v>
                      </c:pt>
                      <c:pt idx="77">
                        <c:v>41</c:v>
                      </c:pt>
                      <c:pt idx="78">
                        <c:v>45.700000000000728</c:v>
                      </c:pt>
                      <c:pt idx="79">
                        <c:v>91</c:v>
                      </c:pt>
                      <c:pt idx="80">
                        <c:v>50.899999999999636</c:v>
                      </c:pt>
                      <c:pt idx="81">
                        <c:v>51.200000000000728</c:v>
                      </c:pt>
                      <c:pt idx="82">
                        <c:v>79.950000000000728</c:v>
                      </c:pt>
                      <c:pt idx="83">
                        <c:v>46.75</c:v>
                      </c:pt>
                      <c:pt idx="84">
                        <c:v>40.699999999998909</c:v>
                      </c:pt>
                      <c:pt idx="85">
                        <c:v>74.100000000000364</c:v>
                      </c:pt>
                      <c:pt idx="86">
                        <c:v>44.799999999999272</c:v>
                      </c:pt>
                      <c:pt idx="87">
                        <c:v>54.050000000001091</c:v>
                      </c:pt>
                      <c:pt idx="88">
                        <c:v>43.200000000000728</c:v>
                      </c:pt>
                      <c:pt idx="89">
                        <c:v>79.200000000000728</c:v>
                      </c:pt>
                      <c:pt idx="90">
                        <c:v>44.149999999999636</c:v>
                      </c:pt>
                      <c:pt idx="91">
                        <c:v>100.45000000000073</c:v>
                      </c:pt>
                      <c:pt idx="92">
                        <c:v>110.85000000000036</c:v>
                      </c:pt>
                      <c:pt idx="93">
                        <c:v>65.149999999999636</c:v>
                      </c:pt>
                      <c:pt idx="94">
                        <c:v>93</c:v>
                      </c:pt>
                      <c:pt idx="95">
                        <c:v>99.899999999999636</c:v>
                      </c:pt>
                      <c:pt idx="96">
                        <c:v>153.04999999999927</c:v>
                      </c:pt>
                      <c:pt idx="97">
                        <c:v>111.5</c:v>
                      </c:pt>
                      <c:pt idx="98">
                        <c:v>96.300000000001091</c:v>
                      </c:pt>
                      <c:pt idx="99">
                        <c:v>50.950000000000728</c:v>
                      </c:pt>
                      <c:pt idx="100">
                        <c:v>34.5</c:v>
                      </c:pt>
                      <c:pt idx="101">
                        <c:v>49</c:v>
                      </c:pt>
                      <c:pt idx="102">
                        <c:v>41.899999999999636</c:v>
                      </c:pt>
                      <c:pt idx="103">
                        <c:v>46.399999999999636</c:v>
                      </c:pt>
                      <c:pt idx="104">
                        <c:v>45.299999999999272</c:v>
                      </c:pt>
                      <c:pt idx="105">
                        <c:v>47.75</c:v>
                      </c:pt>
                      <c:pt idx="106">
                        <c:v>44.75</c:v>
                      </c:pt>
                      <c:pt idx="107">
                        <c:v>73.899999999999636</c:v>
                      </c:pt>
                      <c:pt idx="108">
                        <c:v>80.899999999999636</c:v>
                      </c:pt>
                      <c:pt idx="109">
                        <c:v>52.350000000000364</c:v>
                      </c:pt>
                      <c:pt idx="110">
                        <c:v>48.75</c:v>
                      </c:pt>
                      <c:pt idx="111">
                        <c:v>53.350000000000364</c:v>
                      </c:pt>
                      <c:pt idx="112">
                        <c:v>41.899999999999636</c:v>
                      </c:pt>
                      <c:pt idx="113">
                        <c:v>99.75</c:v>
                      </c:pt>
                      <c:pt idx="114">
                        <c:v>27.600000000000364</c:v>
                      </c:pt>
                      <c:pt idx="115">
                        <c:v>58.650000000001455</c:v>
                      </c:pt>
                      <c:pt idx="116">
                        <c:v>99.350000000000364</c:v>
                      </c:pt>
                      <c:pt idx="117">
                        <c:v>65.799999999999272</c:v>
                      </c:pt>
                      <c:pt idx="118">
                        <c:v>136.85000000000036</c:v>
                      </c:pt>
                      <c:pt idx="119">
                        <c:v>52</c:v>
                      </c:pt>
                      <c:pt idx="120">
                        <c:v>89.299999999999272</c:v>
                      </c:pt>
                      <c:pt idx="121">
                        <c:v>77.549999999999272</c:v>
                      </c:pt>
                      <c:pt idx="122">
                        <c:v>117.25</c:v>
                      </c:pt>
                      <c:pt idx="123">
                        <c:v>48.449999999998909</c:v>
                      </c:pt>
                      <c:pt idx="124">
                        <c:v>36</c:v>
                      </c:pt>
                      <c:pt idx="125">
                        <c:v>60.350000000000364</c:v>
                      </c:pt>
                      <c:pt idx="126">
                        <c:v>37.799999999999272</c:v>
                      </c:pt>
                      <c:pt idx="127">
                        <c:v>126</c:v>
                      </c:pt>
                      <c:pt idx="128">
                        <c:v>52.049999999999272</c:v>
                      </c:pt>
                      <c:pt idx="129">
                        <c:v>43.799999999999272</c:v>
                      </c:pt>
                      <c:pt idx="130">
                        <c:v>70.549999999999272</c:v>
                      </c:pt>
                      <c:pt idx="131">
                        <c:v>48.899999999999636</c:v>
                      </c:pt>
                      <c:pt idx="132">
                        <c:v>43.400000000001455</c:v>
                      </c:pt>
                      <c:pt idx="133">
                        <c:v>101.14999999999964</c:v>
                      </c:pt>
                      <c:pt idx="134">
                        <c:v>78.700000000000728</c:v>
                      </c:pt>
                      <c:pt idx="135">
                        <c:v>62.700000000000728</c:v>
                      </c:pt>
                      <c:pt idx="136">
                        <c:v>86.450000000000728</c:v>
                      </c:pt>
                      <c:pt idx="137">
                        <c:v>63.25</c:v>
                      </c:pt>
                      <c:pt idx="138">
                        <c:v>44</c:v>
                      </c:pt>
                      <c:pt idx="139">
                        <c:v>67.799999999999272</c:v>
                      </c:pt>
                      <c:pt idx="140">
                        <c:v>107.89999999999964</c:v>
                      </c:pt>
                      <c:pt idx="141">
                        <c:v>63.299999999999272</c:v>
                      </c:pt>
                      <c:pt idx="142">
                        <c:v>75.950000000000728</c:v>
                      </c:pt>
                      <c:pt idx="143">
                        <c:v>46.899999999999636</c:v>
                      </c:pt>
                      <c:pt idx="144">
                        <c:v>68</c:v>
                      </c:pt>
                      <c:pt idx="145">
                        <c:v>77.100000000000364</c:v>
                      </c:pt>
                      <c:pt idx="146">
                        <c:v>105.75</c:v>
                      </c:pt>
                      <c:pt idx="147">
                        <c:v>39.5</c:v>
                      </c:pt>
                      <c:pt idx="148">
                        <c:v>146.39999999999964</c:v>
                      </c:pt>
                      <c:pt idx="149">
                        <c:v>87.25</c:v>
                      </c:pt>
                      <c:pt idx="150">
                        <c:v>123.15000000000146</c:v>
                      </c:pt>
                      <c:pt idx="151">
                        <c:v>144.64999999999964</c:v>
                      </c:pt>
                      <c:pt idx="152">
                        <c:v>96.75</c:v>
                      </c:pt>
                      <c:pt idx="153">
                        <c:v>131.79999999999927</c:v>
                      </c:pt>
                      <c:pt idx="154">
                        <c:v>58.399999999999636</c:v>
                      </c:pt>
                      <c:pt idx="155">
                        <c:v>115.25</c:v>
                      </c:pt>
                      <c:pt idx="156">
                        <c:v>129</c:v>
                      </c:pt>
                      <c:pt idx="157">
                        <c:v>68.850000000000364</c:v>
                      </c:pt>
                      <c:pt idx="158">
                        <c:v>89.600000000000364</c:v>
                      </c:pt>
                      <c:pt idx="159">
                        <c:v>37.350000000000364</c:v>
                      </c:pt>
                      <c:pt idx="160">
                        <c:v>66.100000000000364</c:v>
                      </c:pt>
                      <c:pt idx="161">
                        <c:v>134.34999999999854</c:v>
                      </c:pt>
                      <c:pt idx="162">
                        <c:v>119.79999999999927</c:v>
                      </c:pt>
                      <c:pt idx="163">
                        <c:v>66.849999999998545</c:v>
                      </c:pt>
                      <c:pt idx="164">
                        <c:v>100.85000000000036</c:v>
                      </c:pt>
                      <c:pt idx="165">
                        <c:v>122</c:v>
                      </c:pt>
                      <c:pt idx="166">
                        <c:v>66.75</c:v>
                      </c:pt>
                      <c:pt idx="167">
                        <c:v>61.649999999999636</c:v>
                      </c:pt>
                      <c:pt idx="168">
                        <c:v>46.649999999999636</c:v>
                      </c:pt>
                      <c:pt idx="169">
                        <c:v>57.049999999999272</c:v>
                      </c:pt>
                      <c:pt idx="170">
                        <c:v>99.5</c:v>
                      </c:pt>
                      <c:pt idx="171">
                        <c:v>88.450000000000728</c:v>
                      </c:pt>
                      <c:pt idx="172">
                        <c:v>66.700000000000728</c:v>
                      </c:pt>
                      <c:pt idx="173">
                        <c:v>56.100000000000364</c:v>
                      </c:pt>
                      <c:pt idx="174">
                        <c:v>67.399999999999636</c:v>
                      </c:pt>
                      <c:pt idx="175">
                        <c:v>86.849999999998545</c:v>
                      </c:pt>
                      <c:pt idx="176">
                        <c:v>30.950000000000728</c:v>
                      </c:pt>
                      <c:pt idx="177">
                        <c:v>26.649999999999636</c:v>
                      </c:pt>
                      <c:pt idx="178">
                        <c:v>101.85000000000036</c:v>
                      </c:pt>
                      <c:pt idx="179">
                        <c:v>165.14999999999964</c:v>
                      </c:pt>
                      <c:pt idx="180">
                        <c:v>141.85000000000036</c:v>
                      </c:pt>
                      <c:pt idx="181">
                        <c:v>79.399999999999636</c:v>
                      </c:pt>
                      <c:pt idx="182">
                        <c:v>182.35000000000036</c:v>
                      </c:pt>
                      <c:pt idx="183">
                        <c:v>82.450000000000728</c:v>
                      </c:pt>
                      <c:pt idx="184">
                        <c:v>114.20000000000073</c:v>
                      </c:pt>
                      <c:pt idx="185">
                        <c:v>95.450000000000728</c:v>
                      </c:pt>
                      <c:pt idx="186">
                        <c:v>93.600000000000364</c:v>
                      </c:pt>
                      <c:pt idx="187">
                        <c:v>65.950000000000728</c:v>
                      </c:pt>
                      <c:pt idx="188">
                        <c:v>109.14999999999964</c:v>
                      </c:pt>
                      <c:pt idx="189">
                        <c:v>49.350000000000364</c:v>
                      </c:pt>
                      <c:pt idx="190">
                        <c:v>35.399999999999636</c:v>
                      </c:pt>
                      <c:pt idx="191">
                        <c:v>114.5</c:v>
                      </c:pt>
                      <c:pt idx="192">
                        <c:v>124.89999999999964</c:v>
                      </c:pt>
                      <c:pt idx="193">
                        <c:v>107.80000000000109</c:v>
                      </c:pt>
                      <c:pt idx="194">
                        <c:v>68.550000000001091</c:v>
                      </c:pt>
                      <c:pt idx="195">
                        <c:v>43.399999999999636</c:v>
                      </c:pt>
                      <c:pt idx="196">
                        <c:v>58.450000000000728</c:v>
                      </c:pt>
                      <c:pt idx="197">
                        <c:v>130.39999999999964</c:v>
                      </c:pt>
                      <c:pt idx="198">
                        <c:v>107.04999999999927</c:v>
                      </c:pt>
                      <c:pt idx="199">
                        <c:v>56.25</c:v>
                      </c:pt>
                      <c:pt idx="200">
                        <c:v>131.70000000000073</c:v>
                      </c:pt>
                      <c:pt idx="201">
                        <c:v>86.799999999999272</c:v>
                      </c:pt>
                      <c:pt idx="202">
                        <c:v>45.299999999999272</c:v>
                      </c:pt>
                      <c:pt idx="203">
                        <c:v>48.049999999999272</c:v>
                      </c:pt>
                      <c:pt idx="204">
                        <c:v>38.799999999999272</c:v>
                      </c:pt>
                      <c:pt idx="205">
                        <c:v>120.95000000000073</c:v>
                      </c:pt>
                      <c:pt idx="206">
                        <c:v>44.299999999999272</c:v>
                      </c:pt>
                      <c:pt idx="207">
                        <c:v>67.850000000000364</c:v>
                      </c:pt>
                      <c:pt idx="208">
                        <c:v>88.5</c:v>
                      </c:pt>
                      <c:pt idx="209">
                        <c:v>133.89999999999964</c:v>
                      </c:pt>
                      <c:pt idx="210">
                        <c:v>89.350000000000364</c:v>
                      </c:pt>
                      <c:pt idx="211">
                        <c:v>96.950000000000728</c:v>
                      </c:pt>
                      <c:pt idx="212">
                        <c:v>95.5</c:v>
                      </c:pt>
                      <c:pt idx="213">
                        <c:v>94.950000000000728</c:v>
                      </c:pt>
                      <c:pt idx="214">
                        <c:v>52.899999999999636</c:v>
                      </c:pt>
                      <c:pt idx="215">
                        <c:v>108.20000000000073</c:v>
                      </c:pt>
                      <c:pt idx="216">
                        <c:v>110.64999999999964</c:v>
                      </c:pt>
                      <c:pt idx="217">
                        <c:v>122.35000000000036</c:v>
                      </c:pt>
                      <c:pt idx="218">
                        <c:v>65.200000000000728</c:v>
                      </c:pt>
                      <c:pt idx="219">
                        <c:v>69.400000000001455</c:v>
                      </c:pt>
                      <c:pt idx="220">
                        <c:v>67</c:v>
                      </c:pt>
                      <c:pt idx="221">
                        <c:v>78.899999999999636</c:v>
                      </c:pt>
                      <c:pt idx="222">
                        <c:v>57.75</c:v>
                      </c:pt>
                      <c:pt idx="223">
                        <c:v>72.5</c:v>
                      </c:pt>
                      <c:pt idx="224">
                        <c:v>67.799999999999272</c:v>
                      </c:pt>
                      <c:pt idx="225">
                        <c:v>70.049999999999272</c:v>
                      </c:pt>
                      <c:pt idx="226">
                        <c:v>144.20000000000073</c:v>
                      </c:pt>
                      <c:pt idx="227">
                        <c:v>170.40000000000146</c:v>
                      </c:pt>
                      <c:pt idx="228">
                        <c:v>71.450000000000728</c:v>
                      </c:pt>
                      <c:pt idx="229">
                        <c:v>88.299999999999272</c:v>
                      </c:pt>
                      <c:pt idx="230">
                        <c:v>94.050000000001091</c:v>
                      </c:pt>
                      <c:pt idx="231">
                        <c:v>149.5</c:v>
                      </c:pt>
                      <c:pt idx="232">
                        <c:v>95</c:v>
                      </c:pt>
                      <c:pt idx="233">
                        <c:v>62.700000000000728</c:v>
                      </c:pt>
                      <c:pt idx="234">
                        <c:v>92.25</c:v>
                      </c:pt>
                      <c:pt idx="235">
                        <c:v>142.64999999999964</c:v>
                      </c:pt>
                      <c:pt idx="236">
                        <c:v>133.65000000000146</c:v>
                      </c:pt>
                      <c:pt idx="237">
                        <c:v>123.89999999999964</c:v>
                      </c:pt>
                      <c:pt idx="238">
                        <c:v>399.85000000000036</c:v>
                      </c:pt>
                      <c:pt idx="239">
                        <c:v>71.649999999999636</c:v>
                      </c:pt>
                      <c:pt idx="240">
                        <c:v>56.899999999999636</c:v>
                      </c:pt>
                      <c:pt idx="241">
                        <c:v>42.049999999999272</c:v>
                      </c:pt>
                      <c:pt idx="242">
                        <c:v>58.700000000000728</c:v>
                      </c:pt>
                      <c:pt idx="243">
                        <c:v>41.25</c:v>
                      </c:pt>
                      <c:pt idx="244">
                        <c:v>89.700000000000728</c:v>
                      </c:pt>
                      <c:pt idx="245">
                        <c:v>66.350000000000364</c:v>
                      </c:pt>
                      <c:pt idx="246">
                        <c:v>99</c:v>
                      </c:pt>
                      <c:pt idx="247">
                        <c:v>73.549999999999272</c:v>
                      </c:pt>
                      <c:pt idx="248">
                        <c:v>87.5</c:v>
                      </c:pt>
                      <c:pt idx="249">
                        <c:v>86.850000000000364</c:v>
                      </c:pt>
                      <c:pt idx="250">
                        <c:v>73.399999999999636</c:v>
                      </c:pt>
                      <c:pt idx="251">
                        <c:v>55.799999999999272</c:v>
                      </c:pt>
                      <c:pt idx="252">
                        <c:v>66.699999999998909</c:v>
                      </c:pt>
                      <c:pt idx="253">
                        <c:v>44.700000000000728</c:v>
                      </c:pt>
                      <c:pt idx="254">
                        <c:v>51.399999999999636</c:v>
                      </c:pt>
                      <c:pt idx="255">
                        <c:v>66.850000000000364</c:v>
                      </c:pt>
                      <c:pt idx="256">
                        <c:v>92.700000000000728</c:v>
                      </c:pt>
                      <c:pt idx="257">
                        <c:v>87.649999999999636</c:v>
                      </c:pt>
                      <c:pt idx="258">
                        <c:v>67.950000000000728</c:v>
                      </c:pt>
                      <c:pt idx="259">
                        <c:v>139.89999999999964</c:v>
                      </c:pt>
                      <c:pt idx="260">
                        <c:v>99.400000000001455</c:v>
                      </c:pt>
                      <c:pt idx="261">
                        <c:v>126</c:v>
                      </c:pt>
                      <c:pt idx="262">
                        <c:v>98.899999999999636</c:v>
                      </c:pt>
                      <c:pt idx="263">
                        <c:v>126.89999999999964</c:v>
                      </c:pt>
                      <c:pt idx="264">
                        <c:v>71.75</c:v>
                      </c:pt>
                      <c:pt idx="265">
                        <c:v>89.950000000000728</c:v>
                      </c:pt>
                      <c:pt idx="266">
                        <c:v>120.45000000000073</c:v>
                      </c:pt>
                      <c:pt idx="267">
                        <c:v>84.5</c:v>
                      </c:pt>
                      <c:pt idx="268">
                        <c:v>70.350000000000364</c:v>
                      </c:pt>
                      <c:pt idx="269">
                        <c:v>258.69999999999891</c:v>
                      </c:pt>
                      <c:pt idx="270">
                        <c:v>296.25</c:v>
                      </c:pt>
                      <c:pt idx="271">
                        <c:v>149.85000000000036</c:v>
                      </c:pt>
                      <c:pt idx="272">
                        <c:v>384.60000000000036</c:v>
                      </c:pt>
                      <c:pt idx="273">
                        <c:v>182.35000000000036</c:v>
                      </c:pt>
                      <c:pt idx="274">
                        <c:v>174.45000000000073</c:v>
                      </c:pt>
                      <c:pt idx="275">
                        <c:v>197.25</c:v>
                      </c:pt>
                      <c:pt idx="276">
                        <c:v>90.149999999999636</c:v>
                      </c:pt>
                      <c:pt idx="277">
                        <c:v>130.89999999999964</c:v>
                      </c:pt>
                      <c:pt idx="278">
                        <c:v>135.04999999999927</c:v>
                      </c:pt>
                      <c:pt idx="279">
                        <c:v>184.79999999999927</c:v>
                      </c:pt>
                      <c:pt idx="280">
                        <c:v>194.89999999999964</c:v>
                      </c:pt>
                      <c:pt idx="281">
                        <c:v>93.550000000001091</c:v>
                      </c:pt>
                      <c:pt idx="282">
                        <c:v>68.450000000000728</c:v>
                      </c:pt>
                      <c:pt idx="283">
                        <c:v>65.950000000000728</c:v>
                      </c:pt>
                      <c:pt idx="284">
                        <c:v>218.14999999999964</c:v>
                      </c:pt>
                      <c:pt idx="285">
                        <c:v>91</c:v>
                      </c:pt>
                      <c:pt idx="286">
                        <c:v>183</c:v>
                      </c:pt>
                      <c:pt idx="287">
                        <c:v>212.75</c:v>
                      </c:pt>
                      <c:pt idx="288">
                        <c:v>64.049999999999272</c:v>
                      </c:pt>
                      <c:pt idx="289">
                        <c:v>67</c:v>
                      </c:pt>
                      <c:pt idx="290">
                        <c:v>47</c:v>
                      </c:pt>
                      <c:pt idx="291">
                        <c:v>77</c:v>
                      </c:pt>
                      <c:pt idx="292">
                        <c:v>80.949999999998909</c:v>
                      </c:pt>
                      <c:pt idx="293">
                        <c:v>70.799999999999272</c:v>
                      </c:pt>
                      <c:pt idx="294">
                        <c:v>118</c:v>
                      </c:pt>
                      <c:pt idx="295">
                        <c:v>66.899999999999636</c:v>
                      </c:pt>
                      <c:pt idx="296">
                        <c:v>76.349999999998545</c:v>
                      </c:pt>
                      <c:pt idx="297">
                        <c:v>46.699999999998909</c:v>
                      </c:pt>
                      <c:pt idx="298">
                        <c:v>65.899999999999636</c:v>
                      </c:pt>
                      <c:pt idx="299">
                        <c:v>71.800000000001091</c:v>
                      </c:pt>
                      <c:pt idx="300">
                        <c:v>66.899999999999636</c:v>
                      </c:pt>
                      <c:pt idx="301">
                        <c:v>86.100000000000364</c:v>
                      </c:pt>
                      <c:pt idx="302">
                        <c:v>65.700000000000728</c:v>
                      </c:pt>
                      <c:pt idx="303">
                        <c:v>131.79999999999927</c:v>
                      </c:pt>
                      <c:pt idx="304">
                        <c:v>64.150000000001455</c:v>
                      </c:pt>
                      <c:pt idx="305">
                        <c:v>79.950000000000728</c:v>
                      </c:pt>
                      <c:pt idx="306">
                        <c:v>74.199999999998909</c:v>
                      </c:pt>
                      <c:pt idx="307">
                        <c:v>66.5</c:v>
                      </c:pt>
                      <c:pt idx="308">
                        <c:v>101.60000000000036</c:v>
                      </c:pt>
                      <c:pt idx="309">
                        <c:v>86.850000000000364</c:v>
                      </c:pt>
                      <c:pt idx="310">
                        <c:v>75.200000000000728</c:v>
                      </c:pt>
                      <c:pt idx="311">
                        <c:v>79.549999999999272</c:v>
                      </c:pt>
                      <c:pt idx="312">
                        <c:v>102.30000000000109</c:v>
                      </c:pt>
                      <c:pt idx="313">
                        <c:v>67.400000000001455</c:v>
                      </c:pt>
                      <c:pt idx="314">
                        <c:v>160.89999999999964</c:v>
                      </c:pt>
                      <c:pt idx="315">
                        <c:v>97.100000000000364</c:v>
                      </c:pt>
                      <c:pt idx="316">
                        <c:v>106.40000000000146</c:v>
                      </c:pt>
                      <c:pt idx="317">
                        <c:v>110.15000000000146</c:v>
                      </c:pt>
                      <c:pt idx="318">
                        <c:v>108.70000000000073</c:v>
                      </c:pt>
                      <c:pt idx="319">
                        <c:v>65</c:v>
                      </c:pt>
                      <c:pt idx="320">
                        <c:v>139.30000000000109</c:v>
                      </c:pt>
                      <c:pt idx="321">
                        <c:v>115.15000000000146</c:v>
                      </c:pt>
                      <c:pt idx="322">
                        <c:v>132.25</c:v>
                      </c:pt>
                      <c:pt idx="323">
                        <c:v>96.550000000001091</c:v>
                      </c:pt>
                      <c:pt idx="324">
                        <c:v>107.95000000000073</c:v>
                      </c:pt>
                      <c:pt idx="325">
                        <c:v>108.60000000000036</c:v>
                      </c:pt>
                      <c:pt idx="326">
                        <c:v>146.25</c:v>
                      </c:pt>
                      <c:pt idx="327">
                        <c:v>74.049999999999272</c:v>
                      </c:pt>
                      <c:pt idx="328">
                        <c:v>144.55000000000109</c:v>
                      </c:pt>
                      <c:pt idx="329">
                        <c:v>78</c:v>
                      </c:pt>
                      <c:pt idx="330">
                        <c:v>126</c:v>
                      </c:pt>
                      <c:pt idx="331">
                        <c:v>127.79999999999927</c:v>
                      </c:pt>
                      <c:pt idx="332">
                        <c:v>74.200000000000728</c:v>
                      </c:pt>
                      <c:pt idx="333">
                        <c:v>86.899999999999636</c:v>
                      </c:pt>
                      <c:pt idx="334">
                        <c:v>69.649999999999636</c:v>
                      </c:pt>
                      <c:pt idx="335">
                        <c:v>42</c:v>
                      </c:pt>
                      <c:pt idx="336">
                        <c:v>74.350000000000364</c:v>
                      </c:pt>
                      <c:pt idx="337">
                        <c:v>102.45000000000073</c:v>
                      </c:pt>
                      <c:pt idx="338">
                        <c:v>36.299999999999272</c:v>
                      </c:pt>
                      <c:pt idx="339">
                        <c:v>85.050000000001091</c:v>
                      </c:pt>
                      <c:pt idx="340">
                        <c:v>77.049999999999272</c:v>
                      </c:pt>
                      <c:pt idx="341">
                        <c:v>89.300000000001091</c:v>
                      </c:pt>
                      <c:pt idx="342">
                        <c:v>136.89999999999964</c:v>
                      </c:pt>
                      <c:pt idx="343">
                        <c:v>87.400000000001455</c:v>
                      </c:pt>
                      <c:pt idx="344">
                        <c:v>80.25</c:v>
                      </c:pt>
                      <c:pt idx="345">
                        <c:v>160.35000000000036</c:v>
                      </c:pt>
                      <c:pt idx="346">
                        <c:v>120.59999999999854</c:v>
                      </c:pt>
                      <c:pt idx="347">
                        <c:v>116.35000000000036</c:v>
                      </c:pt>
                      <c:pt idx="348">
                        <c:v>110</c:v>
                      </c:pt>
                      <c:pt idx="349">
                        <c:v>102.70000000000073</c:v>
                      </c:pt>
                      <c:pt idx="350">
                        <c:v>105.89999999999964</c:v>
                      </c:pt>
                      <c:pt idx="351">
                        <c:v>59.799999999999272</c:v>
                      </c:pt>
                      <c:pt idx="352">
                        <c:v>98.450000000000728</c:v>
                      </c:pt>
                      <c:pt idx="353">
                        <c:v>87.600000000000364</c:v>
                      </c:pt>
                      <c:pt idx="354">
                        <c:v>99.350000000000364</c:v>
                      </c:pt>
                      <c:pt idx="355">
                        <c:v>49</c:v>
                      </c:pt>
                      <c:pt idx="356">
                        <c:v>130.39999999999964</c:v>
                      </c:pt>
                      <c:pt idx="357">
                        <c:v>63.049999999999272</c:v>
                      </c:pt>
                      <c:pt idx="358">
                        <c:v>88.149999999999636</c:v>
                      </c:pt>
                      <c:pt idx="359">
                        <c:v>97.399999999999636</c:v>
                      </c:pt>
                      <c:pt idx="360">
                        <c:v>118.75</c:v>
                      </c:pt>
                      <c:pt idx="361">
                        <c:v>67.799999999999272</c:v>
                      </c:pt>
                      <c:pt idx="362">
                        <c:v>86.700000000000728</c:v>
                      </c:pt>
                      <c:pt idx="363">
                        <c:v>100.39999999999964</c:v>
                      </c:pt>
                      <c:pt idx="364">
                        <c:v>53.849999999998545</c:v>
                      </c:pt>
                      <c:pt idx="365">
                        <c:v>51.149999999999636</c:v>
                      </c:pt>
                      <c:pt idx="366">
                        <c:v>54.450000000000728</c:v>
                      </c:pt>
                      <c:pt idx="367">
                        <c:v>150.95000000000073</c:v>
                      </c:pt>
                      <c:pt idx="368">
                        <c:v>60.200000000000728</c:v>
                      </c:pt>
                      <c:pt idx="369">
                        <c:v>88.899999999999636</c:v>
                      </c:pt>
                      <c:pt idx="370">
                        <c:v>61.75</c:v>
                      </c:pt>
                      <c:pt idx="371">
                        <c:v>100.29999999999927</c:v>
                      </c:pt>
                      <c:pt idx="372">
                        <c:v>124.60000000000036</c:v>
                      </c:pt>
                      <c:pt idx="373">
                        <c:v>60.850000000000364</c:v>
                      </c:pt>
                      <c:pt idx="374">
                        <c:v>68.849999999998545</c:v>
                      </c:pt>
                      <c:pt idx="375">
                        <c:v>77.649999999999636</c:v>
                      </c:pt>
                      <c:pt idx="376">
                        <c:v>37.700000000000728</c:v>
                      </c:pt>
                      <c:pt idx="377">
                        <c:v>57.349999999998545</c:v>
                      </c:pt>
                      <c:pt idx="378">
                        <c:v>85.200000000000728</c:v>
                      </c:pt>
                      <c:pt idx="379">
                        <c:v>97</c:v>
                      </c:pt>
                      <c:pt idx="380">
                        <c:v>86.450000000000728</c:v>
                      </c:pt>
                      <c:pt idx="381">
                        <c:v>96.550000000001091</c:v>
                      </c:pt>
                      <c:pt idx="382">
                        <c:v>96.899999999999636</c:v>
                      </c:pt>
                      <c:pt idx="383">
                        <c:v>39.350000000000364</c:v>
                      </c:pt>
                      <c:pt idx="384">
                        <c:v>68.700000000000728</c:v>
                      </c:pt>
                      <c:pt idx="385">
                        <c:v>64.75</c:v>
                      </c:pt>
                      <c:pt idx="386">
                        <c:v>141.29999999999927</c:v>
                      </c:pt>
                      <c:pt idx="387">
                        <c:v>56.350000000000364</c:v>
                      </c:pt>
                      <c:pt idx="388">
                        <c:v>70.550000000001091</c:v>
                      </c:pt>
                      <c:pt idx="389">
                        <c:v>72.899999999999636</c:v>
                      </c:pt>
                      <c:pt idx="390">
                        <c:v>116.14999999999964</c:v>
                      </c:pt>
                      <c:pt idx="391">
                        <c:v>155.04999999999927</c:v>
                      </c:pt>
                      <c:pt idx="392">
                        <c:v>99.600000000000364</c:v>
                      </c:pt>
                      <c:pt idx="393">
                        <c:v>142</c:v>
                      </c:pt>
                      <c:pt idx="394">
                        <c:v>132.75</c:v>
                      </c:pt>
                      <c:pt idx="395">
                        <c:v>135.94999999999891</c:v>
                      </c:pt>
                      <c:pt idx="396">
                        <c:v>150.40000000000146</c:v>
                      </c:pt>
                      <c:pt idx="397">
                        <c:v>182.15000000000146</c:v>
                      </c:pt>
                      <c:pt idx="398">
                        <c:v>132.54999999999927</c:v>
                      </c:pt>
                      <c:pt idx="399">
                        <c:v>141.64999999999964</c:v>
                      </c:pt>
                      <c:pt idx="400">
                        <c:v>154.64999999999964</c:v>
                      </c:pt>
                      <c:pt idx="401">
                        <c:v>139.89999999999964</c:v>
                      </c:pt>
                      <c:pt idx="402">
                        <c:v>129.44999999999891</c:v>
                      </c:pt>
                      <c:pt idx="403">
                        <c:v>379.45000000000073</c:v>
                      </c:pt>
                      <c:pt idx="404">
                        <c:v>215.54999999999927</c:v>
                      </c:pt>
                      <c:pt idx="405">
                        <c:v>194.75</c:v>
                      </c:pt>
                      <c:pt idx="406">
                        <c:v>147.89999999999964</c:v>
                      </c:pt>
                      <c:pt idx="407">
                        <c:v>143.45000000000073</c:v>
                      </c:pt>
                      <c:pt idx="408">
                        <c:v>207.75</c:v>
                      </c:pt>
                      <c:pt idx="409">
                        <c:v>232.45000000000073</c:v>
                      </c:pt>
                      <c:pt idx="410">
                        <c:v>181.79999999999927</c:v>
                      </c:pt>
                      <c:pt idx="411">
                        <c:v>300.35000000000036</c:v>
                      </c:pt>
                      <c:pt idx="412">
                        <c:v>339.25</c:v>
                      </c:pt>
                      <c:pt idx="413">
                        <c:v>205.60000000000036</c:v>
                      </c:pt>
                      <c:pt idx="414">
                        <c:v>132.89999999999964</c:v>
                      </c:pt>
                      <c:pt idx="415">
                        <c:v>175.5</c:v>
                      </c:pt>
                      <c:pt idx="416">
                        <c:v>310.20000000000073</c:v>
                      </c:pt>
                      <c:pt idx="417">
                        <c:v>256.85000000000036</c:v>
                      </c:pt>
                      <c:pt idx="418">
                        <c:v>126.40000000000146</c:v>
                      </c:pt>
                      <c:pt idx="419">
                        <c:v>82.75</c:v>
                      </c:pt>
                      <c:pt idx="420">
                        <c:v>276.05000000000109</c:v>
                      </c:pt>
                      <c:pt idx="421">
                        <c:v>197.60000000000036</c:v>
                      </c:pt>
                      <c:pt idx="422">
                        <c:v>199</c:v>
                      </c:pt>
                      <c:pt idx="423">
                        <c:v>139.40000000000146</c:v>
                      </c:pt>
                      <c:pt idx="424">
                        <c:v>162.15000000000146</c:v>
                      </c:pt>
                      <c:pt idx="425">
                        <c:v>155.54999999999927</c:v>
                      </c:pt>
                      <c:pt idx="426">
                        <c:v>146.89999999999964</c:v>
                      </c:pt>
                      <c:pt idx="427">
                        <c:v>252.29999999999927</c:v>
                      </c:pt>
                      <c:pt idx="428">
                        <c:v>119.70000000000073</c:v>
                      </c:pt>
                      <c:pt idx="429">
                        <c:v>308.5</c:v>
                      </c:pt>
                      <c:pt idx="430">
                        <c:v>101</c:v>
                      </c:pt>
                      <c:pt idx="431">
                        <c:v>218.54999999999927</c:v>
                      </c:pt>
                      <c:pt idx="432">
                        <c:v>72.049999999999272</c:v>
                      </c:pt>
                      <c:pt idx="433">
                        <c:v>108</c:v>
                      </c:pt>
                      <c:pt idx="434">
                        <c:v>93.25</c:v>
                      </c:pt>
                      <c:pt idx="435">
                        <c:v>72.850000000000364</c:v>
                      </c:pt>
                      <c:pt idx="436">
                        <c:v>174.35000000000036</c:v>
                      </c:pt>
                      <c:pt idx="437">
                        <c:v>172</c:v>
                      </c:pt>
                      <c:pt idx="438">
                        <c:v>129</c:v>
                      </c:pt>
                      <c:pt idx="439">
                        <c:v>93.950000000000728</c:v>
                      </c:pt>
                      <c:pt idx="440">
                        <c:v>78.450000000000728</c:v>
                      </c:pt>
                      <c:pt idx="441">
                        <c:v>92.149999999999636</c:v>
                      </c:pt>
                      <c:pt idx="442">
                        <c:v>116.94999999999891</c:v>
                      </c:pt>
                      <c:pt idx="443">
                        <c:v>107.20000000000073</c:v>
                      </c:pt>
                      <c:pt idx="444">
                        <c:v>135.04999999999927</c:v>
                      </c:pt>
                      <c:pt idx="445">
                        <c:v>157.60000000000036</c:v>
                      </c:pt>
                      <c:pt idx="446">
                        <c:v>110</c:v>
                      </c:pt>
                      <c:pt idx="447">
                        <c:v>62.350000000000364</c:v>
                      </c:pt>
                      <c:pt idx="448">
                        <c:v>165</c:v>
                      </c:pt>
                      <c:pt idx="449">
                        <c:v>94.75</c:v>
                      </c:pt>
                      <c:pt idx="450">
                        <c:v>102.70000000000073</c:v>
                      </c:pt>
                      <c:pt idx="451">
                        <c:v>57.950000000000728</c:v>
                      </c:pt>
                      <c:pt idx="452">
                        <c:v>121</c:v>
                      </c:pt>
                      <c:pt idx="453">
                        <c:v>215.94999999999891</c:v>
                      </c:pt>
                      <c:pt idx="454">
                        <c:v>121.65000000000146</c:v>
                      </c:pt>
                      <c:pt idx="455">
                        <c:v>235.10000000000036</c:v>
                      </c:pt>
                      <c:pt idx="456">
                        <c:v>254.89999999999964</c:v>
                      </c:pt>
                      <c:pt idx="457">
                        <c:v>217.79999999999927</c:v>
                      </c:pt>
                      <c:pt idx="458">
                        <c:v>104.90000000000146</c:v>
                      </c:pt>
                      <c:pt idx="459">
                        <c:v>65.700000000000728</c:v>
                      </c:pt>
                      <c:pt idx="460">
                        <c:v>103.70000000000073</c:v>
                      </c:pt>
                      <c:pt idx="461">
                        <c:v>104.79999999999927</c:v>
                      </c:pt>
                      <c:pt idx="462">
                        <c:v>71.200000000000728</c:v>
                      </c:pt>
                      <c:pt idx="463">
                        <c:v>99.700000000000728</c:v>
                      </c:pt>
                      <c:pt idx="464">
                        <c:v>226.64999999999964</c:v>
                      </c:pt>
                      <c:pt idx="465">
                        <c:v>129.70000000000073</c:v>
                      </c:pt>
                      <c:pt idx="466">
                        <c:v>224.25</c:v>
                      </c:pt>
                      <c:pt idx="467">
                        <c:v>85.899999999999636</c:v>
                      </c:pt>
                      <c:pt idx="468">
                        <c:v>162.35000000000036</c:v>
                      </c:pt>
                      <c:pt idx="469">
                        <c:v>82.799999999999272</c:v>
                      </c:pt>
                      <c:pt idx="470">
                        <c:v>124.29999999999927</c:v>
                      </c:pt>
                      <c:pt idx="471">
                        <c:v>203.54999999999927</c:v>
                      </c:pt>
                      <c:pt idx="472">
                        <c:v>149.90000000000146</c:v>
                      </c:pt>
                      <c:pt idx="473">
                        <c:v>115.45000000000073</c:v>
                      </c:pt>
                      <c:pt idx="474">
                        <c:v>117.44999999999891</c:v>
                      </c:pt>
                      <c:pt idx="475">
                        <c:v>114.75</c:v>
                      </c:pt>
                      <c:pt idx="476">
                        <c:v>139.04999999999927</c:v>
                      </c:pt>
                      <c:pt idx="477">
                        <c:v>68.200000000000728</c:v>
                      </c:pt>
                      <c:pt idx="478">
                        <c:v>114.20000000000073</c:v>
                      </c:pt>
                      <c:pt idx="479">
                        <c:v>107</c:v>
                      </c:pt>
                      <c:pt idx="480">
                        <c:v>170.20000000000073</c:v>
                      </c:pt>
                      <c:pt idx="481">
                        <c:v>55.799999999999272</c:v>
                      </c:pt>
                      <c:pt idx="482">
                        <c:v>103.39999999999964</c:v>
                      </c:pt>
                      <c:pt idx="483">
                        <c:v>89</c:v>
                      </c:pt>
                      <c:pt idx="484">
                        <c:v>101.30000000000109</c:v>
                      </c:pt>
                      <c:pt idx="485">
                        <c:v>89.700000000000728</c:v>
                      </c:pt>
                      <c:pt idx="486">
                        <c:v>127</c:v>
                      </c:pt>
                      <c:pt idx="487">
                        <c:v>73.600000000000364</c:v>
                      </c:pt>
                      <c:pt idx="488">
                        <c:v>193.35000000000036</c:v>
                      </c:pt>
                      <c:pt idx="489">
                        <c:v>179.20000000000073</c:v>
                      </c:pt>
                      <c:pt idx="490">
                        <c:v>108.29999999999927</c:v>
                      </c:pt>
                      <c:pt idx="491">
                        <c:v>108</c:v>
                      </c:pt>
                      <c:pt idx="492">
                        <c:v>201.25</c:v>
                      </c:pt>
                      <c:pt idx="493">
                        <c:v>189.35000000000036</c:v>
                      </c:pt>
                      <c:pt idx="494">
                        <c:v>123.95000000000073</c:v>
                      </c:pt>
                      <c:pt idx="495">
                        <c:v>59.049999999999272</c:v>
                      </c:pt>
                      <c:pt idx="496">
                        <c:v>148.29999999999927</c:v>
                      </c:pt>
                      <c:pt idx="497">
                        <c:v>82.649999999999636</c:v>
                      </c:pt>
                      <c:pt idx="498">
                        <c:v>158.79999999999927</c:v>
                      </c:pt>
                      <c:pt idx="499">
                        <c:v>87.149999999999636</c:v>
                      </c:pt>
                      <c:pt idx="500">
                        <c:v>81.450000000000728</c:v>
                      </c:pt>
                      <c:pt idx="501">
                        <c:v>102.75</c:v>
                      </c:pt>
                      <c:pt idx="502">
                        <c:v>82.100000000000364</c:v>
                      </c:pt>
                      <c:pt idx="503">
                        <c:v>178.89999999999964</c:v>
                      </c:pt>
                      <c:pt idx="504">
                        <c:v>156.60000000000036</c:v>
                      </c:pt>
                      <c:pt idx="505">
                        <c:v>154.60000000000036</c:v>
                      </c:pt>
                      <c:pt idx="506">
                        <c:v>152.85000000000036</c:v>
                      </c:pt>
                      <c:pt idx="507">
                        <c:v>96.399999999999636</c:v>
                      </c:pt>
                      <c:pt idx="508">
                        <c:v>51.399999999999636</c:v>
                      </c:pt>
                      <c:pt idx="509">
                        <c:v>94.600000000000364</c:v>
                      </c:pt>
                      <c:pt idx="510">
                        <c:v>167.95000000000073</c:v>
                      </c:pt>
                      <c:pt idx="511">
                        <c:v>196.25</c:v>
                      </c:pt>
                      <c:pt idx="512">
                        <c:v>76.25</c:v>
                      </c:pt>
                      <c:pt idx="513">
                        <c:v>134.75</c:v>
                      </c:pt>
                      <c:pt idx="514">
                        <c:v>196.95000000000073</c:v>
                      </c:pt>
                      <c:pt idx="515">
                        <c:v>61.799999999999272</c:v>
                      </c:pt>
                      <c:pt idx="516">
                        <c:v>65.700000000000728</c:v>
                      </c:pt>
                      <c:pt idx="517">
                        <c:v>65</c:v>
                      </c:pt>
                      <c:pt idx="518">
                        <c:v>148.25</c:v>
                      </c:pt>
                      <c:pt idx="519">
                        <c:v>150.39999999999964</c:v>
                      </c:pt>
                      <c:pt idx="520">
                        <c:v>287.75</c:v>
                      </c:pt>
                      <c:pt idx="521">
                        <c:v>65.25</c:v>
                      </c:pt>
                      <c:pt idx="522">
                        <c:v>150.75</c:v>
                      </c:pt>
                      <c:pt idx="523">
                        <c:v>118.35000000000036</c:v>
                      </c:pt>
                      <c:pt idx="524">
                        <c:v>106</c:v>
                      </c:pt>
                      <c:pt idx="525">
                        <c:v>46.399999999999636</c:v>
                      </c:pt>
                      <c:pt idx="526">
                        <c:v>144.75</c:v>
                      </c:pt>
                      <c:pt idx="527">
                        <c:v>134.69999999999891</c:v>
                      </c:pt>
                      <c:pt idx="528">
                        <c:v>160.54999999999927</c:v>
                      </c:pt>
                      <c:pt idx="529">
                        <c:v>152.65000000000146</c:v>
                      </c:pt>
                      <c:pt idx="530">
                        <c:v>129.10000000000036</c:v>
                      </c:pt>
                      <c:pt idx="531">
                        <c:v>149.04999999999927</c:v>
                      </c:pt>
                      <c:pt idx="532">
                        <c:v>142.85000000000036</c:v>
                      </c:pt>
                      <c:pt idx="533">
                        <c:v>82.5</c:v>
                      </c:pt>
                      <c:pt idx="534">
                        <c:v>119.14999999999964</c:v>
                      </c:pt>
                      <c:pt idx="535">
                        <c:v>112.54999999999927</c:v>
                      </c:pt>
                      <c:pt idx="536">
                        <c:v>103.60000000000036</c:v>
                      </c:pt>
                      <c:pt idx="537">
                        <c:v>157.79999999999927</c:v>
                      </c:pt>
                      <c:pt idx="538">
                        <c:v>118.04999999999927</c:v>
                      </c:pt>
                      <c:pt idx="539">
                        <c:v>101.45000000000073</c:v>
                      </c:pt>
                      <c:pt idx="540">
                        <c:v>72.649999999999636</c:v>
                      </c:pt>
                      <c:pt idx="541">
                        <c:v>100.95000000000073</c:v>
                      </c:pt>
                      <c:pt idx="542">
                        <c:v>57</c:v>
                      </c:pt>
                      <c:pt idx="543">
                        <c:v>119.35000000000036</c:v>
                      </c:pt>
                      <c:pt idx="544">
                        <c:v>106.95000000000073</c:v>
                      </c:pt>
                      <c:pt idx="545">
                        <c:v>161.89999999999964</c:v>
                      </c:pt>
                      <c:pt idx="546">
                        <c:v>91.100000000000364</c:v>
                      </c:pt>
                      <c:pt idx="547">
                        <c:v>176.95000000000073</c:v>
                      </c:pt>
                      <c:pt idx="548">
                        <c:v>167.30000000000109</c:v>
                      </c:pt>
                      <c:pt idx="549">
                        <c:v>175.39999999999964</c:v>
                      </c:pt>
                      <c:pt idx="550">
                        <c:v>126.45000000000073</c:v>
                      </c:pt>
                      <c:pt idx="551">
                        <c:v>99.399999999999636</c:v>
                      </c:pt>
                      <c:pt idx="552">
                        <c:v>89.5</c:v>
                      </c:pt>
                      <c:pt idx="553">
                        <c:v>137.44999999999891</c:v>
                      </c:pt>
                      <c:pt idx="554">
                        <c:v>160.64999999999964</c:v>
                      </c:pt>
                      <c:pt idx="555">
                        <c:v>138.5</c:v>
                      </c:pt>
                      <c:pt idx="556">
                        <c:v>127.5</c:v>
                      </c:pt>
                      <c:pt idx="557">
                        <c:v>92.299999999999272</c:v>
                      </c:pt>
                      <c:pt idx="558">
                        <c:v>174.35000000000036</c:v>
                      </c:pt>
                      <c:pt idx="559">
                        <c:v>200.10000000000036</c:v>
                      </c:pt>
                      <c:pt idx="560">
                        <c:v>143</c:v>
                      </c:pt>
                      <c:pt idx="561">
                        <c:v>157.64999999999964</c:v>
                      </c:pt>
                      <c:pt idx="562">
                        <c:v>180.65000000000146</c:v>
                      </c:pt>
                      <c:pt idx="563">
                        <c:v>451.5</c:v>
                      </c:pt>
                      <c:pt idx="564">
                        <c:v>207.5</c:v>
                      </c:pt>
                      <c:pt idx="565">
                        <c:v>123.25</c:v>
                      </c:pt>
                      <c:pt idx="566">
                        <c:v>429.85000000000036</c:v>
                      </c:pt>
                      <c:pt idx="567">
                        <c:v>211.89999999999964</c:v>
                      </c:pt>
                      <c:pt idx="568">
                        <c:v>126.85000000000036</c:v>
                      </c:pt>
                      <c:pt idx="569">
                        <c:v>108.5</c:v>
                      </c:pt>
                      <c:pt idx="570">
                        <c:v>104.45000000000073</c:v>
                      </c:pt>
                      <c:pt idx="571">
                        <c:v>108</c:v>
                      </c:pt>
                      <c:pt idx="572">
                        <c:v>218.35000000000036</c:v>
                      </c:pt>
                      <c:pt idx="573">
                        <c:v>202.95000000000073</c:v>
                      </c:pt>
                      <c:pt idx="574">
                        <c:v>75.799999999999272</c:v>
                      </c:pt>
                      <c:pt idx="575">
                        <c:v>192.75</c:v>
                      </c:pt>
                      <c:pt idx="576">
                        <c:v>131.79999999999927</c:v>
                      </c:pt>
                      <c:pt idx="577">
                        <c:v>118.85000000000036</c:v>
                      </c:pt>
                      <c:pt idx="578">
                        <c:v>105.85000000000036</c:v>
                      </c:pt>
                      <c:pt idx="579">
                        <c:v>99.600000000000364</c:v>
                      </c:pt>
                      <c:pt idx="580">
                        <c:v>113.75</c:v>
                      </c:pt>
                      <c:pt idx="581">
                        <c:v>116.69999999999891</c:v>
                      </c:pt>
                      <c:pt idx="582">
                        <c:v>153.04999999999927</c:v>
                      </c:pt>
                      <c:pt idx="583">
                        <c:v>94.899999999999636</c:v>
                      </c:pt>
                      <c:pt idx="584">
                        <c:v>184.70000000000073</c:v>
                      </c:pt>
                      <c:pt idx="585">
                        <c:v>195.30000000000109</c:v>
                      </c:pt>
                      <c:pt idx="586">
                        <c:v>123.05000000000109</c:v>
                      </c:pt>
                      <c:pt idx="587">
                        <c:v>101</c:v>
                      </c:pt>
                      <c:pt idx="588">
                        <c:v>167.39999999999964</c:v>
                      </c:pt>
                      <c:pt idx="589">
                        <c:v>122.89999999999964</c:v>
                      </c:pt>
                      <c:pt idx="590">
                        <c:v>87.700000000000728</c:v>
                      </c:pt>
                      <c:pt idx="591">
                        <c:v>88</c:v>
                      </c:pt>
                      <c:pt idx="592">
                        <c:v>83.450000000000728</c:v>
                      </c:pt>
                      <c:pt idx="593">
                        <c:v>107.79999999999927</c:v>
                      </c:pt>
                      <c:pt idx="594">
                        <c:v>48.5</c:v>
                      </c:pt>
                      <c:pt idx="595">
                        <c:v>56.350000000000364</c:v>
                      </c:pt>
                      <c:pt idx="596">
                        <c:v>190.95000000000073</c:v>
                      </c:pt>
                      <c:pt idx="597">
                        <c:v>293.60000000000036</c:v>
                      </c:pt>
                      <c:pt idx="598">
                        <c:v>107.55000000000109</c:v>
                      </c:pt>
                      <c:pt idx="599">
                        <c:v>125.45000000000073</c:v>
                      </c:pt>
                      <c:pt idx="600">
                        <c:v>113.75</c:v>
                      </c:pt>
                      <c:pt idx="601">
                        <c:v>112.45000000000073</c:v>
                      </c:pt>
                      <c:pt idx="602">
                        <c:v>84.899999999999636</c:v>
                      </c:pt>
                      <c:pt idx="603">
                        <c:v>102.04999999999927</c:v>
                      </c:pt>
                      <c:pt idx="604">
                        <c:v>50.349999999998545</c:v>
                      </c:pt>
                      <c:pt idx="605">
                        <c:v>85.699999999998909</c:v>
                      </c:pt>
                      <c:pt idx="606">
                        <c:v>241.45000000000073</c:v>
                      </c:pt>
                      <c:pt idx="607">
                        <c:v>110.30000000000109</c:v>
                      </c:pt>
                      <c:pt idx="608">
                        <c:v>100.75</c:v>
                      </c:pt>
                      <c:pt idx="609">
                        <c:v>129</c:v>
                      </c:pt>
                      <c:pt idx="610">
                        <c:v>124.80000000000109</c:v>
                      </c:pt>
                      <c:pt idx="611">
                        <c:v>97.850000000000364</c:v>
                      </c:pt>
                      <c:pt idx="612">
                        <c:v>151.75</c:v>
                      </c:pt>
                      <c:pt idx="613">
                        <c:v>209.95000000000073</c:v>
                      </c:pt>
                      <c:pt idx="614">
                        <c:v>133.5</c:v>
                      </c:pt>
                      <c:pt idx="615">
                        <c:v>231.10000000000036</c:v>
                      </c:pt>
                      <c:pt idx="616">
                        <c:v>239.35000000000036</c:v>
                      </c:pt>
                      <c:pt idx="617">
                        <c:v>217.14999999999964</c:v>
                      </c:pt>
                      <c:pt idx="618">
                        <c:v>222.79999999999927</c:v>
                      </c:pt>
                      <c:pt idx="619">
                        <c:v>131.85000000000036</c:v>
                      </c:pt>
                      <c:pt idx="620">
                        <c:v>221.45000000000073</c:v>
                      </c:pt>
                      <c:pt idx="621">
                        <c:v>122.84999999999854</c:v>
                      </c:pt>
                      <c:pt idx="622">
                        <c:v>235.04999999999927</c:v>
                      </c:pt>
                      <c:pt idx="623">
                        <c:v>174.80000000000109</c:v>
                      </c:pt>
                      <c:pt idx="624">
                        <c:v>167.95000000000073</c:v>
                      </c:pt>
                      <c:pt idx="625">
                        <c:v>119.64999999999964</c:v>
                      </c:pt>
                      <c:pt idx="626">
                        <c:v>106</c:v>
                      </c:pt>
                      <c:pt idx="627">
                        <c:v>138.14999999999964</c:v>
                      </c:pt>
                      <c:pt idx="628">
                        <c:v>223.85000000000036</c:v>
                      </c:pt>
                      <c:pt idx="629">
                        <c:v>233.14999999999964</c:v>
                      </c:pt>
                      <c:pt idx="630">
                        <c:v>327.35000000000036</c:v>
                      </c:pt>
                      <c:pt idx="631">
                        <c:v>98.950000000000728</c:v>
                      </c:pt>
                      <c:pt idx="632">
                        <c:v>148.75</c:v>
                      </c:pt>
                      <c:pt idx="633">
                        <c:v>243.70000000000073</c:v>
                      </c:pt>
                      <c:pt idx="634">
                        <c:v>187</c:v>
                      </c:pt>
                      <c:pt idx="635">
                        <c:v>245.44999999999891</c:v>
                      </c:pt>
                      <c:pt idx="636">
                        <c:v>119.60000000000036</c:v>
                      </c:pt>
                      <c:pt idx="637">
                        <c:v>116.80000000000109</c:v>
                      </c:pt>
                      <c:pt idx="638">
                        <c:v>102.39999999999964</c:v>
                      </c:pt>
                      <c:pt idx="639">
                        <c:v>142.04999999999927</c:v>
                      </c:pt>
                      <c:pt idx="640">
                        <c:v>63.200000000000728</c:v>
                      </c:pt>
                      <c:pt idx="641">
                        <c:v>116.85000000000036</c:v>
                      </c:pt>
                      <c:pt idx="642">
                        <c:v>155.85000000000036</c:v>
                      </c:pt>
                      <c:pt idx="643">
                        <c:v>123.14999999999964</c:v>
                      </c:pt>
                      <c:pt idx="644">
                        <c:v>209.35000000000036</c:v>
                      </c:pt>
                      <c:pt idx="645">
                        <c:v>73.850000000000364</c:v>
                      </c:pt>
                      <c:pt idx="646">
                        <c:v>176.85000000000036</c:v>
                      </c:pt>
                      <c:pt idx="647">
                        <c:v>700.89999999999964</c:v>
                      </c:pt>
                      <c:pt idx="648">
                        <c:v>386.89999999999964</c:v>
                      </c:pt>
                      <c:pt idx="649">
                        <c:v>102.39999999999964</c:v>
                      </c:pt>
                      <c:pt idx="650">
                        <c:v>171.45000000000073</c:v>
                      </c:pt>
                      <c:pt idx="651">
                        <c:v>162.44999999999891</c:v>
                      </c:pt>
                      <c:pt idx="652">
                        <c:v>80.649999999999636</c:v>
                      </c:pt>
                      <c:pt idx="653">
                        <c:v>134.5</c:v>
                      </c:pt>
                      <c:pt idx="654">
                        <c:v>297.29999999999927</c:v>
                      </c:pt>
                      <c:pt idx="655">
                        <c:v>117.55000000000109</c:v>
                      </c:pt>
                      <c:pt idx="656">
                        <c:v>228.95000000000073</c:v>
                      </c:pt>
                      <c:pt idx="657">
                        <c:v>114</c:v>
                      </c:pt>
                      <c:pt idx="658">
                        <c:v>249.5</c:v>
                      </c:pt>
                      <c:pt idx="659">
                        <c:v>132.70000000000073</c:v>
                      </c:pt>
                      <c:pt idx="660">
                        <c:v>199.14999999999964</c:v>
                      </c:pt>
                      <c:pt idx="661">
                        <c:v>140.80000000000109</c:v>
                      </c:pt>
                      <c:pt idx="662">
                        <c:v>137.15000000000146</c:v>
                      </c:pt>
                      <c:pt idx="663">
                        <c:v>64.799999999999272</c:v>
                      </c:pt>
                      <c:pt idx="664">
                        <c:v>161</c:v>
                      </c:pt>
                      <c:pt idx="665">
                        <c:v>144.60000000000036</c:v>
                      </c:pt>
                      <c:pt idx="666">
                        <c:v>110.75</c:v>
                      </c:pt>
                      <c:pt idx="667">
                        <c:v>109.39999999999964</c:v>
                      </c:pt>
                      <c:pt idx="668">
                        <c:v>131.75</c:v>
                      </c:pt>
                      <c:pt idx="669">
                        <c:v>137.39999999999964</c:v>
                      </c:pt>
                      <c:pt idx="670">
                        <c:v>66.049999999999272</c:v>
                      </c:pt>
                      <c:pt idx="671">
                        <c:v>198.89999999999964</c:v>
                      </c:pt>
                      <c:pt idx="672">
                        <c:v>92.350000000000364</c:v>
                      </c:pt>
                      <c:pt idx="673">
                        <c:v>107.19999999999891</c:v>
                      </c:pt>
                      <c:pt idx="674">
                        <c:v>66.899999999999636</c:v>
                      </c:pt>
                      <c:pt idx="675">
                        <c:v>84.549999999999272</c:v>
                      </c:pt>
                      <c:pt idx="676">
                        <c:v>95.75</c:v>
                      </c:pt>
                      <c:pt idx="677">
                        <c:v>164.79999999999927</c:v>
                      </c:pt>
                      <c:pt idx="678">
                        <c:v>85.700000000000728</c:v>
                      </c:pt>
                      <c:pt idx="679">
                        <c:v>135.64999999999964</c:v>
                      </c:pt>
                      <c:pt idx="680">
                        <c:v>102.35000000000036</c:v>
                      </c:pt>
                      <c:pt idx="681">
                        <c:v>110.10000000000036</c:v>
                      </c:pt>
                      <c:pt idx="682">
                        <c:v>98.949999999998909</c:v>
                      </c:pt>
                      <c:pt idx="683">
                        <c:v>109</c:v>
                      </c:pt>
                      <c:pt idx="684">
                        <c:v>67.850000000000364</c:v>
                      </c:pt>
                      <c:pt idx="685">
                        <c:v>86.850000000000364</c:v>
                      </c:pt>
                      <c:pt idx="686">
                        <c:v>96.850000000000364</c:v>
                      </c:pt>
                      <c:pt idx="687">
                        <c:v>67.849999999998545</c:v>
                      </c:pt>
                      <c:pt idx="688">
                        <c:v>93.299999999999272</c:v>
                      </c:pt>
                      <c:pt idx="689">
                        <c:v>192.5</c:v>
                      </c:pt>
                      <c:pt idx="690">
                        <c:v>119.95000000000073</c:v>
                      </c:pt>
                      <c:pt idx="691">
                        <c:v>52.050000000001091</c:v>
                      </c:pt>
                      <c:pt idx="692">
                        <c:v>61.649999999999636</c:v>
                      </c:pt>
                      <c:pt idx="693">
                        <c:v>123.89999999999964</c:v>
                      </c:pt>
                      <c:pt idx="694">
                        <c:v>85.800000000001091</c:v>
                      </c:pt>
                      <c:pt idx="695">
                        <c:v>105.85000000000036</c:v>
                      </c:pt>
                      <c:pt idx="696">
                        <c:v>120.79999999999927</c:v>
                      </c:pt>
                      <c:pt idx="697">
                        <c:v>89.149999999999636</c:v>
                      </c:pt>
                      <c:pt idx="698">
                        <c:v>151</c:v>
                      </c:pt>
                      <c:pt idx="699">
                        <c:v>156.5</c:v>
                      </c:pt>
                      <c:pt idx="700">
                        <c:v>91.75</c:v>
                      </c:pt>
                      <c:pt idx="701">
                        <c:v>81.600000000000364</c:v>
                      </c:pt>
                      <c:pt idx="702">
                        <c:v>116.80000000000109</c:v>
                      </c:pt>
                      <c:pt idx="703">
                        <c:v>123.35000000000036</c:v>
                      </c:pt>
                      <c:pt idx="704">
                        <c:v>78.25</c:v>
                      </c:pt>
                      <c:pt idx="705">
                        <c:v>117.45000000000073</c:v>
                      </c:pt>
                      <c:pt idx="706">
                        <c:v>81.450000000000728</c:v>
                      </c:pt>
                      <c:pt idx="707">
                        <c:v>69.350000000000364</c:v>
                      </c:pt>
                      <c:pt idx="708">
                        <c:v>43.450000000000728</c:v>
                      </c:pt>
                      <c:pt idx="709">
                        <c:v>65.549999999999272</c:v>
                      </c:pt>
                      <c:pt idx="710">
                        <c:v>86.899999999999636</c:v>
                      </c:pt>
                      <c:pt idx="711">
                        <c:v>118.45000000000073</c:v>
                      </c:pt>
                      <c:pt idx="712">
                        <c:v>194.64999999999964</c:v>
                      </c:pt>
                      <c:pt idx="713">
                        <c:v>72</c:v>
                      </c:pt>
                      <c:pt idx="714">
                        <c:v>99.149999999999636</c:v>
                      </c:pt>
                      <c:pt idx="715">
                        <c:v>43.550000000001091</c:v>
                      </c:pt>
                      <c:pt idx="716">
                        <c:v>100.70000000000073</c:v>
                      </c:pt>
                      <c:pt idx="717">
                        <c:v>116.34999999999854</c:v>
                      </c:pt>
                      <c:pt idx="718">
                        <c:v>231.45000000000073</c:v>
                      </c:pt>
                      <c:pt idx="719">
                        <c:v>138.14999999999964</c:v>
                      </c:pt>
                      <c:pt idx="720">
                        <c:v>130.10000000000036</c:v>
                      </c:pt>
                      <c:pt idx="721">
                        <c:v>215.79999999999927</c:v>
                      </c:pt>
                      <c:pt idx="722">
                        <c:v>101.79999999999927</c:v>
                      </c:pt>
                      <c:pt idx="723">
                        <c:v>79.600000000000364</c:v>
                      </c:pt>
                      <c:pt idx="724">
                        <c:v>81.299999999999272</c:v>
                      </c:pt>
                      <c:pt idx="725">
                        <c:v>77.950000000000728</c:v>
                      </c:pt>
                      <c:pt idx="726">
                        <c:v>70.199999999998909</c:v>
                      </c:pt>
                      <c:pt idx="727">
                        <c:v>72.5</c:v>
                      </c:pt>
                      <c:pt idx="728">
                        <c:v>167.20000000000073</c:v>
                      </c:pt>
                      <c:pt idx="729">
                        <c:v>81.899999999999636</c:v>
                      </c:pt>
                      <c:pt idx="730">
                        <c:v>139.75</c:v>
                      </c:pt>
                      <c:pt idx="731">
                        <c:v>109.85000000000036</c:v>
                      </c:pt>
                      <c:pt idx="732">
                        <c:v>135.70000000000073</c:v>
                      </c:pt>
                      <c:pt idx="733">
                        <c:v>154.10000000000036</c:v>
                      </c:pt>
                      <c:pt idx="734">
                        <c:v>124.45000000000073</c:v>
                      </c:pt>
                      <c:pt idx="735">
                        <c:v>114.45000000000073</c:v>
                      </c:pt>
                      <c:pt idx="736">
                        <c:v>115.25</c:v>
                      </c:pt>
                      <c:pt idx="737">
                        <c:v>151</c:v>
                      </c:pt>
                      <c:pt idx="738">
                        <c:v>395.15000000000146</c:v>
                      </c:pt>
                      <c:pt idx="739">
                        <c:v>149</c:v>
                      </c:pt>
                      <c:pt idx="740">
                        <c:v>271.85000000000036</c:v>
                      </c:pt>
                      <c:pt idx="741">
                        <c:v>162</c:v>
                      </c:pt>
                      <c:pt idx="742">
                        <c:v>80.700000000000728</c:v>
                      </c:pt>
                      <c:pt idx="743">
                        <c:v>68.350000000000364</c:v>
                      </c:pt>
                      <c:pt idx="744">
                        <c:v>110.89999999999964</c:v>
                      </c:pt>
                      <c:pt idx="745">
                        <c:v>144.95000000000073</c:v>
                      </c:pt>
                      <c:pt idx="746">
                        <c:v>120.85000000000036</c:v>
                      </c:pt>
                      <c:pt idx="747">
                        <c:v>82.950000000000728</c:v>
                      </c:pt>
                      <c:pt idx="748">
                        <c:v>159.39999999999964</c:v>
                      </c:pt>
                      <c:pt idx="749">
                        <c:v>106.25</c:v>
                      </c:pt>
                      <c:pt idx="750">
                        <c:v>151.15000000000146</c:v>
                      </c:pt>
                      <c:pt idx="751">
                        <c:v>144.44999999999891</c:v>
                      </c:pt>
                      <c:pt idx="752">
                        <c:v>98</c:v>
                      </c:pt>
                      <c:pt idx="753">
                        <c:v>264.95000000000073</c:v>
                      </c:pt>
                      <c:pt idx="754">
                        <c:v>97.700000000000728</c:v>
                      </c:pt>
                      <c:pt idx="755">
                        <c:v>181.25</c:v>
                      </c:pt>
                      <c:pt idx="756">
                        <c:v>155.5</c:v>
                      </c:pt>
                      <c:pt idx="757">
                        <c:v>514.80000000000109</c:v>
                      </c:pt>
                      <c:pt idx="758">
                        <c:v>394.04999999999927</c:v>
                      </c:pt>
                      <c:pt idx="759">
                        <c:v>206.64999999999964</c:v>
                      </c:pt>
                      <c:pt idx="760">
                        <c:v>276.69999999999891</c:v>
                      </c:pt>
                      <c:pt idx="761">
                        <c:v>151.5</c:v>
                      </c:pt>
                      <c:pt idx="762">
                        <c:v>425.25</c:v>
                      </c:pt>
                      <c:pt idx="763">
                        <c:v>673.89999999999964</c:v>
                      </c:pt>
                      <c:pt idx="764">
                        <c:v>177.60000000000036</c:v>
                      </c:pt>
                      <c:pt idx="765">
                        <c:v>1037.8999999999996</c:v>
                      </c:pt>
                      <c:pt idx="766">
                        <c:v>1830.75</c:v>
                      </c:pt>
                      <c:pt idx="767">
                        <c:v>842.70000000000073</c:v>
                      </c:pt>
                      <c:pt idx="768">
                        <c:v>506.5</c:v>
                      </c:pt>
                      <c:pt idx="769">
                        <c:v>690.85000000000036</c:v>
                      </c:pt>
                      <c:pt idx="770">
                        <c:v>714.55000000000018</c:v>
                      </c:pt>
                      <c:pt idx="771">
                        <c:v>724.5</c:v>
                      </c:pt>
                      <c:pt idx="772">
                        <c:v>1172.1000000000004</c:v>
                      </c:pt>
                      <c:pt idx="773">
                        <c:v>482.30000000000018</c:v>
                      </c:pt>
                      <c:pt idx="774">
                        <c:v>742.14999999999964</c:v>
                      </c:pt>
                      <c:pt idx="775">
                        <c:v>456.54999999999927</c:v>
                      </c:pt>
                      <c:pt idx="776">
                        <c:v>519.25</c:v>
                      </c:pt>
                      <c:pt idx="777">
                        <c:v>402.75</c:v>
                      </c:pt>
                      <c:pt idx="778">
                        <c:v>424.85000000000036</c:v>
                      </c:pt>
                      <c:pt idx="779">
                        <c:v>439.95000000000073</c:v>
                      </c:pt>
                      <c:pt idx="780">
                        <c:v>285</c:v>
                      </c:pt>
                      <c:pt idx="781">
                        <c:v>808.45000000000073</c:v>
                      </c:pt>
                      <c:pt idx="782">
                        <c:v>458.95000000000073</c:v>
                      </c:pt>
                      <c:pt idx="783">
                        <c:v>361.05000000000109</c:v>
                      </c:pt>
                      <c:pt idx="784">
                        <c:v>203.60000000000036</c:v>
                      </c:pt>
                      <c:pt idx="785">
                        <c:v>435.64999999999964</c:v>
                      </c:pt>
                      <c:pt idx="786">
                        <c:v>253.85000000000036</c:v>
                      </c:pt>
                      <c:pt idx="787">
                        <c:v>314.54999999999927</c:v>
                      </c:pt>
                      <c:pt idx="788">
                        <c:v>169.75</c:v>
                      </c:pt>
                      <c:pt idx="789">
                        <c:v>351.10000000000036</c:v>
                      </c:pt>
                      <c:pt idx="790">
                        <c:v>286.64999999999964</c:v>
                      </c:pt>
                      <c:pt idx="791">
                        <c:v>169.34999999999854</c:v>
                      </c:pt>
                      <c:pt idx="792">
                        <c:v>181.75</c:v>
                      </c:pt>
                      <c:pt idx="793">
                        <c:v>235.5</c:v>
                      </c:pt>
                      <c:pt idx="794">
                        <c:v>163.85000000000036</c:v>
                      </c:pt>
                      <c:pt idx="795">
                        <c:v>197.45000000000073</c:v>
                      </c:pt>
                      <c:pt idx="796">
                        <c:v>328.80000000000109</c:v>
                      </c:pt>
                      <c:pt idx="797">
                        <c:v>597.10000000000036</c:v>
                      </c:pt>
                      <c:pt idx="798">
                        <c:v>229.95000000000073</c:v>
                      </c:pt>
                      <c:pt idx="799">
                        <c:v>248</c:v>
                      </c:pt>
                      <c:pt idx="800">
                        <c:v>127.85000000000036</c:v>
                      </c:pt>
                      <c:pt idx="801">
                        <c:v>164.75</c:v>
                      </c:pt>
                      <c:pt idx="802">
                        <c:v>240.60000000000036</c:v>
                      </c:pt>
                      <c:pt idx="803">
                        <c:v>227.10000000000036</c:v>
                      </c:pt>
                      <c:pt idx="804">
                        <c:v>344.64999999999964</c:v>
                      </c:pt>
                      <c:pt idx="805">
                        <c:v>283.54999999999927</c:v>
                      </c:pt>
                      <c:pt idx="806">
                        <c:v>129</c:v>
                      </c:pt>
                      <c:pt idx="807">
                        <c:v>327.65000000000146</c:v>
                      </c:pt>
                      <c:pt idx="808">
                        <c:v>208.94999999999891</c:v>
                      </c:pt>
                      <c:pt idx="809">
                        <c:v>218.70000000000073</c:v>
                      </c:pt>
                      <c:pt idx="810">
                        <c:v>123.55000000000109</c:v>
                      </c:pt>
                      <c:pt idx="811">
                        <c:v>183.60000000000036</c:v>
                      </c:pt>
                      <c:pt idx="812">
                        <c:v>186.25</c:v>
                      </c:pt>
                      <c:pt idx="813">
                        <c:v>353.10000000000036</c:v>
                      </c:pt>
                      <c:pt idx="814">
                        <c:v>185.60000000000036</c:v>
                      </c:pt>
                      <c:pt idx="815">
                        <c:v>147.95000000000073</c:v>
                      </c:pt>
                      <c:pt idx="816">
                        <c:v>417.54999999999927</c:v>
                      </c:pt>
                      <c:pt idx="817">
                        <c:v>207.89999999999964</c:v>
                      </c:pt>
                      <c:pt idx="818">
                        <c:v>230.19999999999891</c:v>
                      </c:pt>
                      <c:pt idx="819">
                        <c:v>177.70000000000073</c:v>
                      </c:pt>
                      <c:pt idx="820">
                        <c:v>166.35000000000036</c:v>
                      </c:pt>
                      <c:pt idx="821">
                        <c:v>205.70000000000073</c:v>
                      </c:pt>
                      <c:pt idx="822">
                        <c:v>288.75</c:v>
                      </c:pt>
                      <c:pt idx="823">
                        <c:v>119.75</c:v>
                      </c:pt>
                      <c:pt idx="824">
                        <c:v>242.40000000000146</c:v>
                      </c:pt>
                      <c:pt idx="825">
                        <c:v>400.19999999999891</c:v>
                      </c:pt>
                      <c:pt idx="826">
                        <c:v>273.10000000000036</c:v>
                      </c:pt>
                      <c:pt idx="827">
                        <c:v>340.80000000000109</c:v>
                      </c:pt>
                      <c:pt idx="828">
                        <c:v>178.90000000000146</c:v>
                      </c:pt>
                      <c:pt idx="829">
                        <c:v>278.89999999999964</c:v>
                      </c:pt>
                      <c:pt idx="830">
                        <c:v>201</c:v>
                      </c:pt>
                      <c:pt idx="831">
                        <c:v>139.20000000000073</c:v>
                      </c:pt>
                      <c:pt idx="832">
                        <c:v>197.89999999999964</c:v>
                      </c:pt>
                      <c:pt idx="833">
                        <c:v>261.85000000000036</c:v>
                      </c:pt>
                      <c:pt idx="834">
                        <c:v>181.75</c:v>
                      </c:pt>
                      <c:pt idx="835">
                        <c:v>113.45000000000073</c:v>
                      </c:pt>
                      <c:pt idx="836">
                        <c:v>161.70000000000073</c:v>
                      </c:pt>
                      <c:pt idx="837">
                        <c:v>158.69999999999891</c:v>
                      </c:pt>
                      <c:pt idx="838">
                        <c:v>190.29999999999927</c:v>
                      </c:pt>
                      <c:pt idx="839">
                        <c:v>173.35000000000036</c:v>
                      </c:pt>
                      <c:pt idx="840">
                        <c:v>72.700000000000728</c:v>
                      </c:pt>
                      <c:pt idx="841">
                        <c:v>212.54999999999927</c:v>
                      </c:pt>
                      <c:pt idx="842">
                        <c:v>127</c:v>
                      </c:pt>
                      <c:pt idx="843">
                        <c:v>153.70000000000073</c:v>
                      </c:pt>
                      <c:pt idx="844">
                        <c:v>148.65000000000146</c:v>
                      </c:pt>
                      <c:pt idx="845">
                        <c:v>127.09999999999854</c:v>
                      </c:pt>
                      <c:pt idx="846">
                        <c:v>130.35000000000036</c:v>
                      </c:pt>
                      <c:pt idx="847">
                        <c:v>254.54999999999927</c:v>
                      </c:pt>
                      <c:pt idx="848">
                        <c:v>232</c:v>
                      </c:pt>
                      <c:pt idx="849">
                        <c:v>157.10000000000036</c:v>
                      </c:pt>
                      <c:pt idx="850">
                        <c:v>222.10000000000036</c:v>
                      </c:pt>
                      <c:pt idx="851">
                        <c:v>117.60000000000036</c:v>
                      </c:pt>
                      <c:pt idx="852">
                        <c:v>176.29999999999927</c:v>
                      </c:pt>
                      <c:pt idx="853">
                        <c:v>398</c:v>
                      </c:pt>
                      <c:pt idx="854">
                        <c:v>130.70000000000073</c:v>
                      </c:pt>
                      <c:pt idx="855">
                        <c:v>145.54999999999927</c:v>
                      </c:pt>
                      <c:pt idx="856">
                        <c:v>154.89999999999964</c:v>
                      </c:pt>
                      <c:pt idx="857">
                        <c:v>200.54999999999927</c:v>
                      </c:pt>
                      <c:pt idx="858">
                        <c:v>173.39999999999964</c:v>
                      </c:pt>
                      <c:pt idx="859">
                        <c:v>212.75</c:v>
                      </c:pt>
                      <c:pt idx="860">
                        <c:v>125</c:v>
                      </c:pt>
                      <c:pt idx="861">
                        <c:v>212.45000000000073</c:v>
                      </c:pt>
                      <c:pt idx="862">
                        <c:v>201.89999999999964</c:v>
                      </c:pt>
                      <c:pt idx="863">
                        <c:v>162.69999999999891</c:v>
                      </c:pt>
                      <c:pt idx="864">
                        <c:v>159.25</c:v>
                      </c:pt>
                      <c:pt idx="865">
                        <c:v>108</c:v>
                      </c:pt>
                      <c:pt idx="866">
                        <c:v>108.54999999999927</c:v>
                      </c:pt>
                      <c:pt idx="867">
                        <c:v>83.399999999999636</c:v>
                      </c:pt>
                      <c:pt idx="868">
                        <c:v>113.35000000000036</c:v>
                      </c:pt>
                      <c:pt idx="869">
                        <c:v>99.850000000000364</c:v>
                      </c:pt>
                      <c:pt idx="870">
                        <c:v>286.70000000000073</c:v>
                      </c:pt>
                      <c:pt idx="871">
                        <c:v>126.64999999999964</c:v>
                      </c:pt>
                      <c:pt idx="872">
                        <c:v>155.65000000000146</c:v>
                      </c:pt>
                      <c:pt idx="873">
                        <c:v>67.850000000000364</c:v>
                      </c:pt>
                      <c:pt idx="874">
                        <c:v>160.79999999999927</c:v>
                      </c:pt>
                      <c:pt idx="875">
                        <c:v>124.85000000000036</c:v>
                      </c:pt>
                      <c:pt idx="876">
                        <c:v>139.39999999999964</c:v>
                      </c:pt>
                      <c:pt idx="877">
                        <c:v>102.90000000000146</c:v>
                      </c:pt>
                      <c:pt idx="878">
                        <c:v>101.5</c:v>
                      </c:pt>
                      <c:pt idx="879">
                        <c:v>61.100000000000364</c:v>
                      </c:pt>
                      <c:pt idx="880">
                        <c:v>137.45000000000073</c:v>
                      </c:pt>
                      <c:pt idx="881">
                        <c:v>443.95000000000073</c:v>
                      </c:pt>
                      <c:pt idx="882">
                        <c:v>216.70000000000073</c:v>
                      </c:pt>
                      <c:pt idx="883">
                        <c:v>130.60000000000036</c:v>
                      </c:pt>
                      <c:pt idx="884">
                        <c:v>83.700000000000728</c:v>
                      </c:pt>
                      <c:pt idx="885">
                        <c:v>233</c:v>
                      </c:pt>
                      <c:pt idx="886">
                        <c:v>127.25</c:v>
                      </c:pt>
                      <c:pt idx="887">
                        <c:v>146.25</c:v>
                      </c:pt>
                      <c:pt idx="888">
                        <c:v>122</c:v>
                      </c:pt>
                      <c:pt idx="889">
                        <c:v>161.10000000000036</c:v>
                      </c:pt>
                      <c:pt idx="890">
                        <c:v>72.149999999999636</c:v>
                      </c:pt>
                      <c:pt idx="891">
                        <c:v>173.95000000000073</c:v>
                      </c:pt>
                      <c:pt idx="892">
                        <c:v>90.350000000000364</c:v>
                      </c:pt>
                      <c:pt idx="893">
                        <c:v>115.85000000000036</c:v>
                      </c:pt>
                      <c:pt idx="894">
                        <c:v>133.35000000000036</c:v>
                      </c:pt>
                      <c:pt idx="895">
                        <c:v>143.5</c:v>
                      </c:pt>
                      <c:pt idx="896">
                        <c:v>301.54999999999927</c:v>
                      </c:pt>
                      <c:pt idx="897">
                        <c:v>188.85000000000036</c:v>
                      </c:pt>
                      <c:pt idx="898">
                        <c:v>216.70000000000073</c:v>
                      </c:pt>
                      <c:pt idx="899">
                        <c:v>347.64999999999964</c:v>
                      </c:pt>
                      <c:pt idx="900">
                        <c:v>266.25</c:v>
                      </c:pt>
                      <c:pt idx="901">
                        <c:v>206.79999999999927</c:v>
                      </c:pt>
                      <c:pt idx="902">
                        <c:v>112</c:v>
                      </c:pt>
                      <c:pt idx="903">
                        <c:v>99.799999999999272</c:v>
                      </c:pt>
                      <c:pt idx="904">
                        <c:v>190.14999999999964</c:v>
                      </c:pt>
                      <c:pt idx="905">
                        <c:v>152.35000000000036</c:v>
                      </c:pt>
                      <c:pt idx="906">
                        <c:v>166.10000000000036</c:v>
                      </c:pt>
                      <c:pt idx="907">
                        <c:v>140.70000000000073</c:v>
                      </c:pt>
                      <c:pt idx="908">
                        <c:v>163.60000000000036</c:v>
                      </c:pt>
                      <c:pt idx="909">
                        <c:v>134.15000000000146</c:v>
                      </c:pt>
                      <c:pt idx="910">
                        <c:v>146.79999999999927</c:v>
                      </c:pt>
                      <c:pt idx="911">
                        <c:v>104.39999999999964</c:v>
                      </c:pt>
                      <c:pt idx="912">
                        <c:v>185.85000000000036</c:v>
                      </c:pt>
                      <c:pt idx="913">
                        <c:v>336.14999999999964</c:v>
                      </c:pt>
                      <c:pt idx="914">
                        <c:v>124.75</c:v>
                      </c:pt>
                      <c:pt idx="915">
                        <c:v>133.75</c:v>
                      </c:pt>
                      <c:pt idx="916">
                        <c:v>113.95000000000073</c:v>
                      </c:pt>
                      <c:pt idx="917">
                        <c:v>250.04999999999927</c:v>
                      </c:pt>
                      <c:pt idx="918">
                        <c:v>107.39999999999964</c:v>
                      </c:pt>
                      <c:pt idx="919">
                        <c:v>81.200000000000728</c:v>
                      </c:pt>
                      <c:pt idx="920">
                        <c:v>238.35000000000036</c:v>
                      </c:pt>
                      <c:pt idx="921">
                        <c:v>170.70000000000073</c:v>
                      </c:pt>
                      <c:pt idx="922">
                        <c:v>242.5</c:v>
                      </c:pt>
                      <c:pt idx="923">
                        <c:v>144.60000000000036</c:v>
                      </c:pt>
                      <c:pt idx="924">
                        <c:v>231.25</c:v>
                      </c:pt>
                      <c:pt idx="925">
                        <c:v>174.85000000000036</c:v>
                      </c:pt>
                      <c:pt idx="926">
                        <c:v>162.45000000000073</c:v>
                      </c:pt>
                      <c:pt idx="927">
                        <c:v>201.04999999999927</c:v>
                      </c:pt>
                      <c:pt idx="928">
                        <c:v>233.04999999999927</c:v>
                      </c:pt>
                      <c:pt idx="929">
                        <c:v>143.29999999999927</c:v>
                      </c:pt>
                      <c:pt idx="930">
                        <c:v>223.25</c:v>
                      </c:pt>
                      <c:pt idx="931">
                        <c:v>200.29999999999927</c:v>
                      </c:pt>
                      <c:pt idx="932">
                        <c:v>197</c:v>
                      </c:pt>
                      <c:pt idx="933">
                        <c:v>117.04999999999927</c:v>
                      </c:pt>
                      <c:pt idx="934">
                        <c:v>153.29999999999927</c:v>
                      </c:pt>
                      <c:pt idx="935">
                        <c:v>54.600000000000364</c:v>
                      </c:pt>
                      <c:pt idx="936">
                        <c:v>117.89999999999964</c:v>
                      </c:pt>
                      <c:pt idx="937">
                        <c:v>132.79999999999927</c:v>
                      </c:pt>
                      <c:pt idx="938">
                        <c:v>223.25</c:v>
                      </c:pt>
                      <c:pt idx="939">
                        <c:v>165</c:v>
                      </c:pt>
                      <c:pt idx="940">
                        <c:v>153.39999999999964</c:v>
                      </c:pt>
                      <c:pt idx="941">
                        <c:v>147.25</c:v>
                      </c:pt>
                      <c:pt idx="942">
                        <c:v>293.5</c:v>
                      </c:pt>
                      <c:pt idx="943">
                        <c:v>212.29999999999927</c:v>
                      </c:pt>
                      <c:pt idx="944">
                        <c:v>128</c:v>
                      </c:pt>
                      <c:pt idx="945">
                        <c:v>175.5</c:v>
                      </c:pt>
                      <c:pt idx="946">
                        <c:v>159.04999999999927</c:v>
                      </c:pt>
                      <c:pt idx="947">
                        <c:v>75.350000000000364</c:v>
                      </c:pt>
                      <c:pt idx="948">
                        <c:v>134.75</c:v>
                      </c:pt>
                      <c:pt idx="949">
                        <c:v>132.29999999999927</c:v>
                      </c:pt>
                      <c:pt idx="950">
                        <c:v>116.95000000000073</c:v>
                      </c:pt>
                      <c:pt idx="951">
                        <c:v>159.85000000000036</c:v>
                      </c:pt>
                      <c:pt idx="952">
                        <c:v>142.70000000000073</c:v>
                      </c:pt>
                      <c:pt idx="953">
                        <c:v>184.54999999999927</c:v>
                      </c:pt>
                      <c:pt idx="954">
                        <c:v>122.95000000000073</c:v>
                      </c:pt>
                      <c:pt idx="955">
                        <c:v>148.59999999999854</c:v>
                      </c:pt>
                      <c:pt idx="956">
                        <c:v>127.14999999999964</c:v>
                      </c:pt>
                      <c:pt idx="957">
                        <c:v>107.85000000000036</c:v>
                      </c:pt>
                      <c:pt idx="958">
                        <c:v>118.10000000000036</c:v>
                      </c:pt>
                      <c:pt idx="959">
                        <c:v>629.20000000000073</c:v>
                      </c:pt>
                      <c:pt idx="960">
                        <c:v>285.64999999999964</c:v>
                      </c:pt>
                      <c:pt idx="961">
                        <c:v>179.5</c:v>
                      </c:pt>
                      <c:pt idx="962">
                        <c:v>171.54999999999927</c:v>
                      </c:pt>
                      <c:pt idx="963">
                        <c:v>139.89999999999964</c:v>
                      </c:pt>
                      <c:pt idx="964">
                        <c:v>97.450000000000728</c:v>
                      </c:pt>
                      <c:pt idx="965">
                        <c:v>114.09999999999854</c:v>
                      </c:pt>
                      <c:pt idx="966">
                        <c:v>95.949999999998909</c:v>
                      </c:pt>
                      <c:pt idx="967">
                        <c:v>87.150000000001455</c:v>
                      </c:pt>
                      <c:pt idx="968">
                        <c:v>209.40000000000146</c:v>
                      </c:pt>
                      <c:pt idx="969">
                        <c:v>150.75</c:v>
                      </c:pt>
                      <c:pt idx="970">
                        <c:v>174.44999999999891</c:v>
                      </c:pt>
                      <c:pt idx="971">
                        <c:v>108</c:v>
                      </c:pt>
                      <c:pt idx="972">
                        <c:v>188.19999999999891</c:v>
                      </c:pt>
                      <c:pt idx="973">
                        <c:v>127.75</c:v>
                      </c:pt>
                      <c:pt idx="974">
                        <c:v>169.54999999999927</c:v>
                      </c:pt>
                      <c:pt idx="975">
                        <c:v>184</c:v>
                      </c:pt>
                      <c:pt idx="976">
                        <c:v>139.14999999999964</c:v>
                      </c:pt>
                      <c:pt idx="977">
                        <c:v>253</c:v>
                      </c:pt>
                      <c:pt idx="978">
                        <c:v>208.95000000000073</c:v>
                      </c:pt>
                      <c:pt idx="979">
                        <c:v>299.04999999999927</c:v>
                      </c:pt>
                      <c:pt idx="980">
                        <c:v>146.35000000000036</c:v>
                      </c:pt>
                      <c:pt idx="981">
                        <c:v>257.15000000000146</c:v>
                      </c:pt>
                      <c:pt idx="982">
                        <c:v>269.89999999999964</c:v>
                      </c:pt>
                      <c:pt idx="983">
                        <c:v>264.14999999999964</c:v>
                      </c:pt>
                      <c:pt idx="984">
                        <c:v>320.04999999999927</c:v>
                      </c:pt>
                      <c:pt idx="985">
                        <c:v>276.25</c:v>
                      </c:pt>
                      <c:pt idx="986">
                        <c:v>317.39999999999964</c:v>
                      </c:pt>
                      <c:pt idx="987">
                        <c:v>702.40000000000146</c:v>
                      </c:pt>
                      <c:pt idx="988">
                        <c:v>416</c:v>
                      </c:pt>
                      <c:pt idx="989">
                        <c:v>292.89999999999964</c:v>
                      </c:pt>
                      <c:pt idx="990">
                        <c:v>207</c:v>
                      </c:pt>
                      <c:pt idx="991">
                        <c:v>142</c:v>
                      </c:pt>
                      <c:pt idx="992">
                        <c:v>236.35000000000036</c:v>
                      </c:pt>
                      <c:pt idx="993">
                        <c:v>203.60000000000036</c:v>
                      </c:pt>
                      <c:pt idx="994">
                        <c:v>186</c:v>
                      </c:pt>
                      <c:pt idx="995">
                        <c:v>126.95000000000073</c:v>
                      </c:pt>
                      <c:pt idx="996">
                        <c:v>164.95000000000073</c:v>
                      </c:pt>
                      <c:pt idx="997">
                        <c:v>195.54999999999927</c:v>
                      </c:pt>
                      <c:pt idx="998">
                        <c:v>183.89999999999964</c:v>
                      </c:pt>
                      <c:pt idx="999">
                        <c:v>165.20000000000073</c:v>
                      </c:pt>
                      <c:pt idx="1000">
                        <c:v>190.19999999999891</c:v>
                      </c:pt>
                      <c:pt idx="1001">
                        <c:v>244.95000000000073</c:v>
                      </c:pt>
                      <c:pt idx="1002">
                        <c:v>363.10000000000036</c:v>
                      </c:pt>
                      <c:pt idx="1003">
                        <c:v>208.45000000000073</c:v>
                      </c:pt>
                      <c:pt idx="1004">
                        <c:v>812.45000000000073</c:v>
                      </c:pt>
                      <c:pt idx="1005">
                        <c:v>187.14999999999964</c:v>
                      </c:pt>
                      <c:pt idx="1006">
                        <c:v>578.89999999999964</c:v>
                      </c:pt>
                      <c:pt idx="1007">
                        <c:v>261</c:v>
                      </c:pt>
                      <c:pt idx="1008">
                        <c:v>213.54999999999927</c:v>
                      </c:pt>
                      <c:pt idx="1009">
                        <c:v>359.85000000000036</c:v>
                      </c:pt>
                      <c:pt idx="1010">
                        <c:v>306.75</c:v>
                      </c:pt>
                      <c:pt idx="1011">
                        <c:v>244.39999999999964</c:v>
                      </c:pt>
                      <c:pt idx="1012">
                        <c:v>212.85000000000036</c:v>
                      </c:pt>
                      <c:pt idx="1013">
                        <c:v>226.60000000000036</c:v>
                      </c:pt>
                      <c:pt idx="1014">
                        <c:v>131.10000000000036</c:v>
                      </c:pt>
                      <c:pt idx="1015">
                        <c:v>413.45000000000073</c:v>
                      </c:pt>
                      <c:pt idx="1016">
                        <c:v>297.95000000000073</c:v>
                      </c:pt>
                      <c:pt idx="1017">
                        <c:v>167</c:v>
                      </c:pt>
                      <c:pt idx="1018">
                        <c:v>239.94999999999891</c:v>
                      </c:pt>
                      <c:pt idx="1019">
                        <c:v>393.75</c:v>
                      </c:pt>
                      <c:pt idx="1020">
                        <c:v>433.70000000000073</c:v>
                      </c:pt>
                      <c:pt idx="1021">
                        <c:v>179.89999999999964</c:v>
                      </c:pt>
                      <c:pt idx="1022">
                        <c:v>186.45000000000073</c:v>
                      </c:pt>
                      <c:pt idx="1023">
                        <c:v>297.89999999999964</c:v>
                      </c:pt>
                      <c:pt idx="1024">
                        <c:v>298.75</c:v>
                      </c:pt>
                      <c:pt idx="1025">
                        <c:v>340.89999999999964</c:v>
                      </c:pt>
                      <c:pt idx="1026">
                        <c:v>340.5</c:v>
                      </c:pt>
                      <c:pt idx="1027">
                        <c:v>192.84999999999854</c:v>
                      </c:pt>
                      <c:pt idx="1028">
                        <c:v>222.70000000000073</c:v>
                      </c:pt>
                      <c:pt idx="1029">
                        <c:v>463.35000000000036</c:v>
                      </c:pt>
                      <c:pt idx="1030">
                        <c:v>233</c:v>
                      </c:pt>
                      <c:pt idx="1031">
                        <c:v>249</c:v>
                      </c:pt>
                      <c:pt idx="1032">
                        <c:v>171.45000000000073</c:v>
                      </c:pt>
                      <c:pt idx="1033">
                        <c:v>157.45000000000073</c:v>
                      </c:pt>
                      <c:pt idx="1034">
                        <c:v>607.39999999999964</c:v>
                      </c:pt>
                      <c:pt idx="1035">
                        <c:v>258.89999999999964</c:v>
                      </c:pt>
                      <c:pt idx="1036">
                        <c:v>241.25</c:v>
                      </c:pt>
                      <c:pt idx="1037">
                        <c:v>151.10000000000036</c:v>
                      </c:pt>
                      <c:pt idx="1038">
                        <c:v>432.70000000000073</c:v>
                      </c:pt>
                      <c:pt idx="1039">
                        <c:v>309.95000000000073</c:v>
                      </c:pt>
                      <c:pt idx="1040">
                        <c:v>279</c:v>
                      </c:pt>
                      <c:pt idx="1041">
                        <c:v>205</c:v>
                      </c:pt>
                      <c:pt idx="1042">
                        <c:v>213.85000000000036</c:v>
                      </c:pt>
                      <c:pt idx="1043">
                        <c:v>182.75</c:v>
                      </c:pt>
                      <c:pt idx="1044">
                        <c:v>246.09999999999854</c:v>
                      </c:pt>
                      <c:pt idx="1045">
                        <c:v>222.70000000000073</c:v>
                      </c:pt>
                      <c:pt idx="1046">
                        <c:v>240.85000000000036</c:v>
                      </c:pt>
                      <c:pt idx="1047">
                        <c:v>282.89999999999964</c:v>
                      </c:pt>
                      <c:pt idx="1048">
                        <c:v>254.25</c:v>
                      </c:pt>
                      <c:pt idx="1049">
                        <c:v>148.80000000000109</c:v>
                      </c:pt>
                      <c:pt idx="1050">
                        <c:v>130.54999999999927</c:v>
                      </c:pt>
                      <c:pt idx="1051">
                        <c:v>138.04999999999927</c:v>
                      </c:pt>
                      <c:pt idx="1052">
                        <c:v>153.80000000000109</c:v>
                      </c:pt>
                      <c:pt idx="1053">
                        <c:v>199.64999999999964</c:v>
                      </c:pt>
                      <c:pt idx="1054">
                        <c:v>215.29999999999927</c:v>
                      </c:pt>
                      <c:pt idx="1055">
                        <c:v>135.95000000000073</c:v>
                      </c:pt>
                      <c:pt idx="1056">
                        <c:v>245.04999999999927</c:v>
                      </c:pt>
                      <c:pt idx="1057">
                        <c:v>222.89999999999964</c:v>
                      </c:pt>
                      <c:pt idx="1058">
                        <c:v>122.59999999999854</c:v>
                      </c:pt>
                      <c:pt idx="1059">
                        <c:v>173.20000000000073</c:v>
                      </c:pt>
                      <c:pt idx="1060">
                        <c:v>291.5</c:v>
                      </c:pt>
                      <c:pt idx="1061">
                        <c:v>108.89999999999964</c:v>
                      </c:pt>
                      <c:pt idx="1062">
                        <c:v>139.39999999999964</c:v>
                      </c:pt>
                      <c:pt idx="1063">
                        <c:v>126.79999999999927</c:v>
                      </c:pt>
                      <c:pt idx="1064">
                        <c:v>91.199999999998909</c:v>
                      </c:pt>
                      <c:pt idx="1065">
                        <c:v>166.45000000000073</c:v>
                      </c:pt>
                      <c:pt idx="1066">
                        <c:v>189.60000000000036</c:v>
                      </c:pt>
                      <c:pt idx="1067">
                        <c:v>113.89999999999964</c:v>
                      </c:pt>
                      <c:pt idx="1068">
                        <c:v>130.20000000000073</c:v>
                      </c:pt>
                      <c:pt idx="1069">
                        <c:v>103.20000000000073</c:v>
                      </c:pt>
                      <c:pt idx="1070">
                        <c:v>102</c:v>
                      </c:pt>
                      <c:pt idx="1071">
                        <c:v>107</c:v>
                      </c:pt>
                      <c:pt idx="1072">
                        <c:v>88.899999999999636</c:v>
                      </c:pt>
                      <c:pt idx="1073">
                        <c:v>220.60000000000036</c:v>
                      </c:pt>
                      <c:pt idx="1074">
                        <c:v>110.84999999999854</c:v>
                      </c:pt>
                      <c:pt idx="1075">
                        <c:v>104.54999999999927</c:v>
                      </c:pt>
                      <c:pt idx="1076">
                        <c:v>217.45000000000073</c:v>
                      </c:pt>
                      <c:pt idx="1077">
                        <c:v>76.350000000000364</c:v>
                      </c:pt>
                      <c:pt idx="1078">
                        <c:v>118.85000000000036</c:v>
                      </c:pt>
                      <c:pt idx="1079">
                        <c:v>164.20000000000073</c:v>
                      </c:pt>
                      <c:pt idx="1080">
                        <c:v>308.89999999999964</c:v>
                      </c:pt>
                      <c:pt idx="1081">
                        <c:v>250.70000000000073</c:v>
                      </c:pt>
                      <c:pt idx="1082">
                        <c:v>132.55000000000109</c:v>
                      </c:pt>
                      <c:pt idx="1083">
                        <c:v>187.60000000000036</c:v>
                      </c:pt>
                      <c:pt idx="1084">
                        <c:v>132.29999999999927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23A-47E7-AC4E-2826E2726045}"/>
                  </c:ext>
                </c:extLst>
              </c15:ser>
            </c15:filteredLineSeries>
            <c15:filteredLineSeries>
              <c15:ser>
                <c:idx val="12"/>
                <c:order val="12"/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 Nifty'!$AC$3:$AC$1087</c15:sqref>
                        </c15:formulaRef>
                      </c:ext>
                    </c:extLst>
                    <c:numCache>
                      <c:formatCode>General</c:formatCode>
                      <c:ptCount val="1085"/>
                      <c:pt idx="12" formatCode="0.00">
                        <c:v>61.132142857142945</c:v>
                      </c:pt>
                      <c:pt idx="13" formatCode="0.00">
                        <c:v>62.771428571428714</c:v>
                      </c:pt>
                      <c:pt idx="14" formatCode="0.00">
                        <c:v>63.885714285714457</c:v>
                      </c:pt>
                      <c:pt idx="15" formatCode="0.00">
                        <c:v>67.421428571428805</c:v>
                      </c:pt>
                      <c:pt idx="16" formatCode="0.00">
                        <c:v>69.653571428571539</c:v>
                      </c:pt>
                      <c:pt idx="17" formatCode="0.00">
                        <c:v>71.514285714285762</c:v>
                      </c:pt>
                      <c:pt idx="18" formatCode="0.00">
                        <c:v>72.53571428571442</c:v>
                      </c:pt>
                      <c:pt idx="19" formatCode="0.00">
                        <c:v>74.696428571428697</c:v>
                      </c:pt>
                      <c:pt idx="20" formatCode="0.00">
                        <c:v>80.875000000000256</c:v>
                      </c:pt>
                      <c:pt idx="21" formatCode="0.00">
                        <c:v>83.628571428571632</c:v>
                      </c:pt>
                      <c:pt idx="22" formatCode="0.00">
                        <c:v>81.475000000000236</c:v>
                      </c:pt>
                      <c:pt idx="23" formatCode="0.00">
                        <c:v>82.982142857142989</c:v>
                      </c:pt>
                      <c:pt idx="24" formatCode="0.00">
                        <c:v>83.153571428571539</c:v>
                      </c:pt>
                      <c:pt idx="25" formatCode="0.00">
                        <c:v>84.478571428571485</c:v>
                      </c:pt>
                      <c:pt idx="26" formatCode="0.00">
                        <c:v>89.178571428571431</c:v>
                      </c:pt>
                      <c:pt idx="27" formatCode="0.00">
                        <c:v>86.507142857142881</c:v>
                      </c:pt>
                      <c:pt idx="28" formatCode="0.00">
                        <c:v>86.214285714285708</c:v>
                      </c:pt>
                      <c:pt idx="29" formatCode="0.00">
                        <c:v>83.235714285714238</c:v>
                      </c:pt>
                      <c:pt idx="30" formatCode="0.00">
                        <c:v>81.40000000000002</c:v>
                      </c:pt>
                      <c:pt idx="31" formatCode="0.00">
                        <c:v>78.757142857142881</c:v>
                      </c:pt>
                      <c:pt idx="32" formatCode="0.00">
                        <c:v>81.560714285714312</c:v>
                      </c:pt>
                      <c:pt idx="33" formatCode="0.00">
                        <c:v>81.003571428571377</c:v>
                      </c:pt>
                      <c:pt idx="34" formatCode="0.00">
                        <c:v>71.946428571428442</c:v>
                      </c:pt>
                      <c:pt idx="35" formatCode="0.00">
                        <c:v>70.485714285714238</c:v>
                      </c:pt>
                      <c:pt idx="36" formatCode="0.00">
                        <c:v>72.210714285714204</c:v>
                      </c:pt>
                      <c:pt idx="37" formatCode="0.00">
                        <c:v>69.928571428571431</c:v>
                      </c:pt>
                      <c:pt idx="38" formatCode="0.00">
                        <c:v>69.671428571428677</c:v>
                      </c:pt>
                      <c:pt idx="39" formatCode="0.00">
                        <c:v>69.90000000000002</c:v>
                      </c:pt>
                      <c:pt idx="40" formatCode="0.00">
                        <c:v>70.560714285714312</c:v>
                      </c:pt>
                      <c:pt idx="41" formatCode="0.00">
                        <c:v>71.057142857142807</c:v>
                      </c:pt>
                      <c:pt idx="42" formatCode="0.00">
                        <c:v>69.75</c:v>
                      </c:pt>
                      <c:pt idx="43" formatCode="0.00">
                        <c:v>68.675000000000054</c:v>
                      </c:pt>
                      <c:pt idx="44" formatCode="0.00">
                        <c:v>66.685714285714312</c:v>
                      </c:pt>
                      <c:pt idx="45" formatCode="0.00">
                        <c:v>66.90000000000002</c:v>
                      </c:pt>
                      <c:pt idx="46" formatCode="0.00">
                        <c:v>67.017857142857139</c:v>
                      </c:pt>
                      <c:pt idx="47" formatCode="0.00">
                        <c:v>76.160714285714292</c:v>
                      </c:pt>
                      <c:pt idx="48" formatCode="0.00">
                        <c:v>73.507142857142881</c:v>
                      </c:pt>
                      <c:pt idx="49" formatCode="0.00">
                        <c:v>74.642857142857139</c:v>
                      </c:pt>
                      <c:pt idx="50" formatCode="0.00">
                        <c:v>73.553571428571558</c:v>
                      </c:pt>
                      <c:pt idx="51" formatCode="0.00">
                        <c:v>72.242857142857247</c:v>
                      </c:pt>
                      <c:pt idx="52" formatCode="0.00">
                        <c:v>72.521428571428643</c:v>
                      </c:pt>
                      <c:pt idx="53" formatCode="0.00">
                        <c:v>73.475000000000108</c:v>
                      </c:pt>
                      <c:pt idx="54" formatCode="0.00">
                        <c:v>69.971428571428731</c:v>
                      </c:pt>
                      <c:pt idx="55" formatCode="0.00">
                        <c:v>69.028571428571667</c:v>
                      </c:pt>
                      <c:pt idx="56" formatCode="0.00">
                        <c:v>70.517857142857267</c:v>
                      </c:pt>
                      <c:pt idx="57" formatCode="0.00">
                        <c:v>72.446428571428569</c:v>
                      </c:pt>
                      <c:pt idx="58" formatCode="0.00">
                        <c:v>70.264285714285634</c:v>
                      </c:pt>
                      <c:pt idx="59" formatCode="0.00">
                        <c:v>68.321428571428569</c:v>
                      </c:pt>
                      <c:pt idx="60" formatCode="0.00">
                        <c:v>64.746428571428496</c:v>
                      </c:pt>
                      <c:pt idx="61" formatCode="0.00">
                        <c:v>55.957142857142834</c:v>
                      </c:pt>
                      <c:pt idx="62" formatCode="0.00">
                        <c:v>57.278571428571404</c:v>
                      </c:pt>
                      <c:pt idx="63" formatCode="0.00">
                        <c:v>56.107142857142726</c:v>
                      </c:pt>
                      <c:pt idx="64" formatCode="0.00">
                        <c:v>57.842857142856964</c:v>
                      </c:pt>
                      <c:pt idx="65" formatCode="0.00">
                        <c:v>59.596428571428341</c:v>
                      </c:pt>
                      <c:pt idx="66" formatCode="0.00">
                        <c:v>61.324999999999818</c:v>
                      </c:pt>
                      <c:pt idx="67" formatCode="0.00">
                        <c:v>61.06428571428556</c:v>
                      </c:pt>
                      <c:pt idx="68" formatCode="0.00">
                        <c:v>59.257142857142753</c:v>
                      </c:pt>
                      <c:pt idx="69" formatCode="0.00">
                        <c:v>58.76071428571413</c:v>
                      </c:pt>
                      <c:pt idx="70" formatCode="0.00">
                        <c:v>62.217857142856964</c:v>
                      </c:pt>
                      <c:pt idx="71" formatCode="0.00">
                        <c:v>61.832142857142834</c:v>
                      </c:pt>
                      <c:pt idx="72" formatCode="0.00">
                        <c:v>62.375</c:v>
                      </c:pt>
                      <c:pt idx="73" formatCode="0.00">
                        <c:v>68.024999999999892</c:v>
                      </c:pt>
                      <c:pt idx="74" formatCode="0.00">
                        <c:v>73.09999999999998</c:v>
                      </c:pt>
                      <c:pt idx="75" formatCode="0.00">
                        <c:v>72.903571428571396</c:v>
                      </c:pt>
                      <c:pt idx="76" formatCode="0.00">
                        <c:v>74.085714285714332</c:v>
                      </c:pt>
                      <c:pt idx="77" formatCode="0.00">
                        <c:v>73.046428571428677</c:v>
                      </c:pt>
                      <c:pt idx="78" formatCode="0.00">
                        <c:v>71.178571428571558</c:v>
                      </c:pt>
                      <c:pt idx="79" formatCode="0.00">
                        <c:v>73.800000000000182</c:v>
                      </c:pt>
                      <c:pt idx="80" formatCode="0.00">
                        <c:v>71.550000000000054</c:v>
                      </c:pt>
                      <c:pt idx="81" formatCode="0.00">
                        <c:v>68.467857142857227</c:v>
                      </c:pt>
                      <c:pt idx="82" formatCode="0.00">
                        <c:v>70.914285714285796</c:v>
                      </c:pt>
                      <c:pt idx="83" formatCode="0.00">
                        <c:v>71.385714285714386</c:v>
                      </c:pt>
                      <c:pt idx="84" formatCode="0.00">
                        <c:v>64.903571428571539</c:v>
                      </c:pt>
                      <c:pt idx="85" formatCode="0.00">
                        <c:v>66.592857142857227</c:v>
                      </c:pt>
                      <c:pt idx="86" formatCode="0.00">
                        <c:v>66.264285714285762</c:v>
                      </c:pt>
                      <c:pt idx="87" formatCode="0.00">
                        <c:v>61.764285714285897</c:v>
                      </c:pt>
                      <c:pt idx="88" formatCode="0.00">
                        <c:v>57.171428571428805</c:v>
                      </c:pt>
                      <c:pt idx="89" formatCode="0.00">
                        <c:v>57.578571428571713</c:v>
                      </c:pt>
                      <c:pt idx="90" formatCode="0.00">
                        <c:v>56.192857142857328</c:v>
                      </c:pt>
                      <c:pt idx="91" formatCode="0.00">
                        <c:v>60.439285714285951</c:v>
                      </c:pt>
                      <c:pt idx="92" formatCode="0.00">
                        <c:v>65.092857142857355</c:v>
                      </c:pt>
                      <c:pt idx="93" formatCode="0.00">
                        <c:v>63.246428571428751</c:v>
                      </c:pt>
                      <c:pt idx="94" formatCode="0.00">
                        <c:v>66.253571428571632</c:v>
                      </c:pt>
                      <c:pt idx="95" formatCode="0.00">
                        <c:v>69.732142857142989</c:v>
                      </c:pt>
                      <c:pt idx="96" formatCode="0.00">
                        <c:v>74.95357142857145</c:v>
                      </c:pt>
                      <c:pt idx="97" formatCode="0.00">
                        <c:v>79.57857142857145</c:v>
                      </c:pt>
                      <c:pt idx="98" formatCode="0.00">
                        <c:v>83.550000000000182</c:v>
                      </c:pt>
                      <c:pt idx="99" formatCode="0.00">
                        <c:v>81.896428571428785</c:v>
                      </c:pt>
                      <c:pt idx="100" formatCode="0.00">
                        <c:v>81.160714285714548</c:v>
                      </c:pt>
                      <c:pt idx="101" formatCode="0.00">
                        <c:v>80.800000000000182</c:v>
                      </c:pt>
                      <c:pt idx="102" formatCode="0.00">
                        <c:v>80.707142857142955</c:v>
                      </c:pt>
                      <c:pt idx="103" formatCode="0.00">
                        <c:v>78.364285714285742</c:v>
                      </c:pt>
                      <c:pt idx="104" formatCode="0.00">
                        <c:v>78.446428571428569</c:v>
                      </c:pt>
                      <c:pt idx="105" formatCode="0.00">
                        <c:v>74.682142857142807</c:v>
                      </c:pt>
                      <c:pt idx="106" formatCode="0.00">
                        <c:v>69.960714285714204</c:v>
                      </c:pt>
                      <c:pt idx="107" formatCode="0.00">
                        <c:v>70.585714285714204</c:v>
                      </c:pt>
                      <c:pt idx="108" formatCode="0.00">
                        <c:v>69.721428571428461</c:v>
                      </c:pt>
                      <c:pt idx="109" formatCode="0.00">
                        <c:v>66.324999999999946</c:v>
                      </c:pt>
                      <c:pt idx="110" formatCode="0.00">
                        <c:v>58.875</c:v>
                      </c:pt>
                      <c:pt idx="111" formatCode="0.00">
                        <c:v>54.721428571428596</c:v>
                      </c:pt>
                      <c:pt idx="112" formatCode="0.00">
                        <c:v>50.835714285714211</c:v>
                      </c:pt>
                      <c:pt idx="113" formatCode="0.00">
                        <c:v>54.321428571428442</c:v>
                      </c:pt>
                      <c:pt idx="114" formatCode="0.00">
                        <c:v>53.828571428571323</c:v>
                      </c:pt>
                      <c:pt idx="115" formatCode="0.00">
                        <c:v>54.517857142857146</c:v>
                      </c:pt>
                      <c:pt idx="116" formatCode="0.00">
                        <c:v>58.621428571428623</c:v>
                      </c:pt>
                      <c:pt idx="117" formatCode="0.00">
                        <c:v>60.007142857142881</c:v>
                      </c:pt>
                      <c:pt idx="118" formatCode="0.00">
                        <c:v>66.546428571428677</c:v>
                      </c:pt>
                      <c:pt idx="119" formatCode="0.00">
                        <c:v>66.850000000000108</c:v>
                      </c:pt>
                      <c:pt idx="120" formatCode="0.00">
                        <c:v>70.032142857142915</c:v>
                      </c:pt>
                      <c:pt idx="121" formatCode="0.00">
                        <c:v>70.292857142857173</c:v>
                      </c:pt>
                      <c:pt idx="122" formatCode="0.00">
                        <c:v>72.889285714285762</c:v>
                      </c:pt>
                      <c:pt idx="123" formatCode="0.00">
                        <c:v>72.610714285714238</c:v>
                      </c:pt>
                      <c:pt idx="124" formatCode="0.00">
                        <c:v>71.699999999999946</c:v>
                      </c:pt>
                      <c:pt idx="125" formatCode="0.00">
                        <c:v>72.199999999999946</c:v>
                      </c:pt>
                      <c:pt idx="126" formatCode="0.00">
                        <c:v>71.907142857142773</c:v>
                      </c:pt>
                      <c:pt idx="127" formatCode="0.00">
                        <c:v>73.782142857142773</c:v>
                      </c:pt>
                      <c:pt idx="128" formatCode="0.00">
                        <c:v>75.528571428571269</c:v>
                      </c:pt>
                      <c:pt idx="129" formatCode="0.00">
                        <c:v>74.467857142856829</c:v>
                      </c:pt>
                      <c:pt idx="130" formatCode="0.00">
                        <c:v>72.410714285713894</c:v>
                      </c:pt>
                      <c:pt idx="131" formatCode="0.00">
                        <c:v>71.203571428571067</c:v>
                      </c:pt>
                      <c:pt idx="132" formatCode="0.00">
                        <c:v>64.528571428571141</c:v>
                      </c:pt>
                      <c:pt idx="133" formatCode="0.00">
                        <c:v>68.039285714285398</c:v>
                      </c:pt>
                      <c:pt idx="134" formatCode="0.00">
                        <c:v>67.282142857142645</c:v>
                      </c:pt>
                      <c:pt idx="135" formatCode="0.00">
                        <c:v>66.221428571428461</c:v>
                      </c:pt>
                      <c:pt idx="136" formatCode="0.00">
                        <c:v>64.021428571428515</c:v>
                      </c:pt>
                      <c:pt idx="137" formatCode="0.00">
                        <c:v>65.07857142857145</c:v>
                      </c:pt>
                      <c:pt idx="138" formatCode="0.00">
                        <c:v>65.65000000000002</c:v>
                      </c:pt>
                      <c:pt idx="139" formatCode="0.00">
                        <c:v>66.182142857142807</c:v>
                      </c:pt>
                      <c:pt idx="140" formatCode="0.00">
                        <c:v>71.189285714285688</c:v>
                      </c:pt>
                      <c:pt idx="141" formatCode="0.00">
                        <c:v>66.710714285714204</c:v>
                      </c:pt>
                      <c:pt idx="142" formatCode="0.00">
                        <c:v>68.417857142857173</c:v>
                      </c:pt>
                      <c:pt idx="143" formatCode="0.00">
                        <c:v>68.639285714285762</c:v>
                      </c:pt>
                      <c:pt idx="144" formatCode="0.00">
                        <c:v>68.457142857142955</c:v>
                      </c:pt>
                      <c:pt idx="145" formatCode="0.00">
                        <c:v>70.471428571428731</c:v>
                      </c:pt>
                      <c:pt idx="146" formatCode="0.00">
                        <c:v>74.925000000000054</c:v>
                      </c:pt>
                      <c:pt idx="147" formatCode="0.00">
                        <c:v>70.521428571428643</c:v>
                      </c:pt>
                      <c:pt idx="148" formatCode="0.00">
                        <c:v>75.357142857142861</c:v>
                      </c:pt>
                      <c:pt idx="149" formatCode="0.00">
                        <c:v>77.110714285714238</c:v>
                      </c:pt>
                      <c:pt idx="150" formatCode="0.00">
                        <c:v>79.732142857142861</c:v>
                      </c:pt>
                      <c:pt idx="151" formatCode="0.00">
                        <c:v>85.54642857142855</c:v>
                      </c:pt>
                      <c:pt idx="152" formatCode="0.00">
                        <c:v>89.314285714285688</c:v>
                      </c:pt>
                      <c:pt idx="153" formatCode="0.00">
                        <c:v>93.885714285714258</c:v>
                      </c:pt>
                      <c:pt idx="154" formatCode="0.00">
                        <c:v>90.34999999999998</c:v>
                      </c:pt>
                      <c:pt idx="155" formatCode="0.00">
                        <c:v>94.060714285714312</c:v>
                      </c:pt>
                      <c:pt idx="156" formatCode="0.00">
                        <c:v>97.84999999999998</c:v>
                      </c:pt>
                      <c:pt idx="157" formatCode="0.00">
                        <c:v>99.417857142857173</c:v>
                      </c:pt>
                      <c:pt idx="158" formatCode="0.00">
                        <c:v>100.96071428571433</c:v>
                      </c:pt>
                      <c:pt idx="159" formatCode="0.00">
                        <c:v>98.121428571428623</c:v>
                      </c:pt>
                      <c:pt idx="160" formatCode="0.00">
                        <c:v>95.289285714285796</c:v>
                      </c:pt>
                      <c:pt idx="161" formatCode="0.00">
                        <c:v>102.06428571428569</c:v>
                      </c:pt>
                      <c:pt idx="162" formatCode="0.00">
                        <c:v>100.16428571428567</c:v>
                      </c:pt>
                      <c:pt idx="163" formatCode="0.00">
                        <c:v>98.707142857142699</c:v>
                      </c:pt>
                      <c:pt idx="164" formatCode="0.00">
                        <c:v>97.114285714285487</c:v>
                      </c:pt>
                      <c:pt idx="165" formatCode="0.00">
                        <c:v>95.496428571428368</c:v>
                      </c:pt>
                      <c:pt idx="166" formatCode="0.00">
                        <c:v>93.353571428571215</c:v>
                      </c:pt>
                      <c:pt idx="167" formatCode="0.00">
                        <c:v>88.342857142856957</c:v>
                      </c:pt>
                      <c:pt idx="168" formatCode="0.00">
                        <c:v>87.503571428571249</c:v>
                      </c:pt>
                      <c:pt idx="169" formatCode="0.00">
                        <c:v>83.346428571428333</c:v>
                      </c:pt>
                      <c:pt idx="170" formatCode="0.00">
                        <c:v>81.239285714285487</c:v>
                      </c:pt>
                      <c:pt idx="171" formatCode="0.00">
                        <c:v>82.639285714285506</c:v>
                      </c:pt>
                      <c:pt idx="172" formatCode="0.00">
                        <c:v>81.003571428571249</c:v>
                      </c:pt>
                      <c:pt idx="173" formatCode="0.00">
                        <c:v>82.342857142856957</c:v>
                      </c:pt>
                      <c:pt idx="174" formatCode="0.00">
                        <c:v>82.435714285714056</c:v>
                      </c:pt>
                      <c:pt idx="175" formatCode="0.00">
                        <c:v>79.042857142856903</c:v>
                      </c:pt>
                      <c:pt idx="176" formatCode="0.00">
                        <c:v>72.696428571428442</c:v>
                      </c:pt>
                      <c:pt idx="177" formatCode="0.00">
                        <c:v>69.824999999999946</c:v>
                      </c:pt>
                      <c:pt idx="178" formatCode="0.00">
                        <c:v>69.896428571428515</c:v>
                      </c:pt>
                      <c:pt idx="179" formatCode="0.00">
                        <c:v>72.978571428571357</c:v>
                      </c:pt>
                      <c:pt idx="180" formatCode="0.00">
                        <c:v>78.342857142857085</c:v>
                      </c:pt>
                      <c:pt idx="181" formatCode="0.00">
                        <c:v>79.610714285714238</c:v>
                      </c:pt>
                      <c:pt idx="182" formatCode="0.00">
                        <c:v>89.303571428571431</c:v>
                      </c:pt>
                      <c:pt idx="183" formatCode="0.00">
                        <c:v>91.117857142857247</c:v>
                      </c:pt>
                      <c:pt idx="184" formatCode="0.00">
                        <c:v>92.167857142857301</c:v>
                      </c:pt>
                      <c:pt idx="185" formatCode="0.00">
                        <c:v>92.667857142857301</c:v>
                      </c:pt>
                      <c:pt idx="186" formatCode="0.00">
                        <c:v>94.58928571428585</c:v>
                      </c:pt>
                      <c:pt idx="187" formatCode="0.00">
                        <c:v>95.292857142857301</c:v>
                      </c:pt>
                      <c:pt idx="188" formatCode="0.00">
                        <c:v>98.275000000000162</c:v>
                      </c:pt>
                      <c:pt idx="189" formatCode="0.00">
                        <c:v>95.596428571428859</c:v>
                      </c:pt>
                      <c:pt idx="190" formatCode="0.00">
                        <c:v>95.914285714285924</c:v>
                      </c:pt>
                      <c:pt idx="191" formatCode="0.00">
                        <c:v>102.18928571428594</c:v>
                      </c:pt>
                      <c:pt idx="192" formatCode="0.00">
                        <c:v>103.83571428571447</c:v>
                      </c:pt>
                      <c:pt idx="193" formatCode="0.00">
                        <c:v>99.739285714285998</c:v>
                      </c:pt>
                      <c:pt idx="194" formatCode="0.00">
                        <c:v>94.50357142857176</c:v>
                      </c:pt>
                      <c:pt idx="195" formatCode="0.00">
                        <c:v>91.932142857143191</c:v>
                      </c:pt>
                      <c:pt idx="196" formatCode="0.00">
                        <c:v>83.082142857143225</c:v>
                      </c:pt>
                      <c:pt idx="197" formatCode="0.00">
                        <c:v>86.507142857143137</c:v>
                      </c:pt>
                      <c:pt idx="198" formatCode="0.00">
                        <c:v>85.996428571428751</c:v>
                      </c:pt>
                      <c:pt idx="199" formatCode="0.00">
                        <c:v>83.196428571428697</c:v>
                      </c:pt>
                      <c:pt idx="200" formatCode="0.00">
                        <c:v>85.917857142857301</c:v>
                      </c:pt>
                      <c:pt idx="201" formatCode="0.00">
                        <c:v>87.407142857142915</c:v>
                      </c:pt>
                      <c:pt idx="202" formatCode="0.00">
                        <c:v>82.846428571428604</c:v>
                      </c:pt>
                      <c:pt idx="203" formatCode="0.00">
                        <c:v>82.753571428571377</c:v>
                      </c:pt>
                      <c:pt idx="204" formatCode="0.00">
                        <c:v>82.996428571428496</c:v>
                      </c:pt>
                      <c:pt idx="205" formatCode="0.00">
                        <c:v>83.457142857142827</c:v>
                      </c:pt>
                      <c:pt idx="206" formatCode="0.00">
                        <c:v>77.699999999999946</c:v>
                      </c:pt>
                      <c:pt idx="207" formatCode="0.00">
                        <c:v>74.846428571428461</c:v>
                      </c:pt>
                      <c:pt idx="208" formatCode="0.00">
                        <c:v>76.271428571428387</c:v>
                      </c:pt>
                      <c:pt idx="209" formatCode="0.00">
                        <c:v>82.73571428571411</c:v>
                      </c:pt>
                      <c:pt idx="210" formatCode="0.00">
                        <c:v>84.942857142856937</c:v>
                      </c:pt>
                      <c:pt idx="211" formatCode="0.00">
                        <c:v>82.553571428571303</c:v>
                      </c:pt>
                      <c:pt idx="212" formatCode="0.00">
                        <c:v>81.728571428571357</c:v>
                      </c:pt>
                      <c:pt idx="213" formatCode="0.00">
                        <c:v>84.492857142857119</c:v>
                      </c:pt>
                      <c:pt idx="214" formatCode="0.00">
                        <c:v>78.864285714285614</c:v>
                      </c:pt>
                      <c:pt idx="215" formatCode="0.00">
                        <c:v>80.392857142857139</c:v>
                      </c:pt>
                      <c:pt idx="216" formatCode="0.00">
                        <c:v>85.060714285714312</c:v>
                      </c:pt>
                      <c:pt idx="217" formatCode="0.00">
                        <c:v>90.367857142857247</c:v>
                      </c:pt>
                      <c:pt idx="218" formatCode="0.00">
                        <c:v>92.253571428571632</c:v>
                      </c:pt>
                      <c:pt idx="219" formatCode="0.00">
                        <c:v>88.571428571428825</c:v>
                      </c:pt>
                      <c:pt idx="220" formatCode="0.00">
                        <c:v>90.192857142857449</c:v>
                      </c:pt>
                      <c:pt idx="221" formatCode="0.00">
                        <c:v>90.982142857143117</c:v>
                      </c:pt>
                      <c:pt idx="222" formatCode="0.00">
                        <c:v>88.785714285714548</c:v>
                      </c:pt>
                      <c:pt idx="223" formatCode="0.00">
                        <c:v>84.40000000000029</c:v>
                      </c:pt>
                      <c:pt idx="224" formatCode="0.00">
                        <c:v>82.860714285714494</c:v>
                      </c:pt>
                      <c:pt idx="225" formatCode="0.00">
                        <c:v>80.939285714285816</c:v>
                      </c:pt>
                      <c:pt idx="226" formatCode="0.00">
                        <c:v>84.417857142857301</c:v>
                      </c:pt>
                      <c:pt idx="227" formatCode="0.00">
                        <c:v>89.807142857143063</c:v>
                      </c:pt>
                      <c:pt idx="228" formatCode="0.00">
                        <c:v>91.132142857143137</c:v>
                      </c:pt>
                      <c:pt idx="229" formatCode="0.00">
                        <c:v>89.710714285714474</c:v>
                      </c:pt>
                      <c:pt idx="230" formatCode="0.00">
                        <c:v>88.52500000000029</c:v>
                      </c:pt>
                      <c:pt idx="231" formatCode="0.00">
                        <c:v>90.464285714285978</c:v>
                      </c:pt>
                      <c:pt idx="232" formatCode="0.00">
                        <c:v>92.592857142857355</c:v>
                      </c:pt>
                      <c:pt idx="233" formatCode="0.00">
                        <c:v>92.11428571428587</c:v>
                      </c:pt>
                      <c:pt idx="234" formatCode="0.00">
                        <c:v>93.917857142857301</c:v>
                      </c:pt>
                      <c:pt idx="235" formatCode="0.00">
                        <c:v>98.471428571428731</c:v>
                      </c:pt>
                      <c:pt idx="236" formatCode="0.00">
                        <c:v>103.89285714285741</c:v>
                      </c:pt>
                      <c:pt idx="237" formatCode="0.00">
                        <c:v>107.56428571428594</c:v>
                      </c:pt>
                      <c:pt idx="238" formatCode="0.00">
                        <c:v>131.28214285714316</c:v>
                      </c:pt>
                      <c:pt idx="239" formatCode="0.00">
                        <c:v>131.39642857142891</c:v>
                      </c:pt>
                      <c:pt idx="240" formatCode="0.00">
                        <c:v>125.16071428571455</c:v>
                      </c:pt>
                      <c:pt idx="241" formatCode="0.00">
                        <c:v>115.99285714285725</c:v>
                      </c:pt>
                      <c:pt idx="242" formatCode="0.00">
                        <c:v>115.08214285714295</c:v>
                      </c:pt>
                      <c:pt idx="243" formatCode="0.00">
                        <c:v>111.72142857142873</c:v>
                      </c:pt>
                      <c:pt idx="244" formatCode="0.00">
                        <c:v>111.41071428571442</c:v>
                      </c:pt>
                      <c:pt idx="245" formatCode="0.00">
                        <c:v>105.47142857142873</c:v>
                      </c:pt>
                      <c:pt idx="246" formatCode="0.00">
                        <c:v>105.75714285714301</c:v>
                      </c:pt>
                      <c:pt idx="247" formatCode="0.00">
                        <c:v>106.53214285714292</c:v>
                      </c:pt>
                      <c:pt idx="248" formatCode="0.00">
                        <c:v>106.19285714285719</c:v>
                      </c:pt>
                      <c:pt idx="249" formatCode="0.00">
                        <c:v>102.20714285714295</c:v>
                      </c:pt>
                      <c:pt idx="250" formatCode="0.00">
                        <c:v>97.903571428571396</c:v>
                      </c:pt>
                      <c:pt idx="251" formatCode="0.00">
                        <c:v>93.039285714285668</c:v>
                      </c:pt>
                      <c:pt idx="252" formatCode="0.00">
                        <c:v>69.242857142856991</c:v>
                      </c:pt>
                      <c:pt idx="253" formatCode="0.00">
                        <c:v>67.317857142857065</c:v>
                      </c:pt>
                      <c:pt idx="254" formatCode="0.00">
                        <c:v>66.924999999999926</c:v>
                      </c:pt>
                      <c:pt idx="255" formatCode="0.00">
                        <c:v>68.696428571428569</c:v>
                      </c:pt>
                      <c:pt idx="256" formatCode="0.00">
                        <c:v>71.125</c:v>
                      </c:pt>
                      <c:pt idx="257" formatCode="0.00">
                        <c:v>74.439285714285688</c:v>
                      </c:pt>
                      <c:pt idx="258" formatCode="0.00">
                        <c:v>72.885714285714258</c:v>
                      </c:pt>
                      <c:pt idx="259" formatCode="0.00">
                        <c:v>78.139285714285634</c:v>
                      </c:pt>
                      <c:pt idx="260" formatCode="0.00">
                        <c:v>78.167857142857173</c:v>
                      </c:pt>
                      <c:pt idx="261" formatCode="0.00">
                        <c:v>81.914285714285796</c:v>
                      </c:pt>
                      <c:pt idx="262" formatCode="0.00">
                        <c:v>82.728571428571485</c:v>
                      </c:pt>
                      <c:pt idx="263" formatCode="0.00">
                        <c:v>85.589285714285708</c:v>
                      </c:pt>
                      <c:pt idx="264" formatCode="0.00">
                        <c:v>85.471428571428604</c:v>
                      </c:pt>
                      <c:pt idx="265" formatCode="0.00">
                        <c:v>87.91071428571442</c:v>
                      </c:pt>
                      <c:pt idx="266" formatCode="0.00">
                        <c:v>91.750000000000256</c:v>
                      </c:pt>
                      <c:pt idx="267" formatCode="0.00">
                        <c:v>94.592857142857355</c:v>
                      </c:pt>
                      <c:pt idx="268" formatCode="0.00">
                        <c:v>95.946428571428825</c:v>
                      </c:pt>
                      <c:pt idx="269" formatCode="0.00">
                        <c:v>109.65000000000016</c:v>
                      </c:pt>
                      <c:pt idx="270" formatCode="0.00">
                        <c:v>124.18928571428582</c:v>
                      </c:pt>
                      <c:pt idx="271" formatCode="0.00">
                        <c:v>128.63214285714301</c:v>
                      </c:pt>
                      <c:pt idx="272" formatCode="0.00">
                        <c:v>151.25000000000014</c:v>
                      </c:pt>
                      <c:pt idx="273" formatCode="0.00">
                        <c:v>154.28214285714304</c:v>
                      </c:pt>
                      <c:pt idx="274" formatCode="0.00">
                        <c:v>159.64285714285728</c:v>
                      </c:pt>
                      <c:pt idx="275" formatCode="0.00">
                        <c:v>164.73214285714297</c:v>
                      </c:pt>
                      <c:pt idx="276" formatCode="0.00">
                        <c:v>164.10714285714297</c:v>
                      </c:pt>
                      <c:pt idx="277" formatCode="0.00">
                        <c:v>164.39285714285728</c:v>
                      </c:pt>
                      <c:pt idx="278" formatCode="0.00">
                        <c:v>168.9142857142858</c:v>
                      </c:pt>
                      <c:pt idx="279" formatCode="0.00">
                        <c:v>175.68928571428569</c:v>
                      </c:pt>
                      <c:pt idx="280" formatCode="0.00">
                        <c:v>181.00714285714275</c:v>
                      </c:pt>
                      <c:pt idx="281" formatCode="0.00">
                        <c:v>181.65357142857141</c:v>
                      </c:pt>
                      <c:pt idx="282" formatCode="0.00">
                        <c:v>181.51785714285714</c:v>
                      </c:pt>
                      <c:pt idx="283" formatCode="0.00">
                        <c:v>167.75000000000014</c:v>
                      </c:pt>
                      <c:pt idx="284" formatCode="0.00">
                        <c:v>162.17142857142866</c:v>
                      </c:pt>
                      <c:pt idx="285" formatCode="0.00">
                        <c:v>157.96785714285721</c:v>
                      </c:pt>
                      <c:pt idx="286" formatCode="0.00">
                        <c:v>143.56785714285721</c:v>
                      </c:pt>
                      <c:pt idx="287" formatCode="0.00">
                        <c:v>145.73928571428573</c:v>
                      </c:pt>
                      <c:pt idx="288" formatCode="0.00">
                        <c:v>137.85357142857134</c:v>
                      </c:pt>
                      <c:pt idx="289" formatCode="0.00">
                        <c:v>128.54999999999993</c:v>
                      </c:pt>
                      <c:pt idx="290" formatCode="0.00">
                        <c:v>125.46785714285708</c:v>
                      </c:pt>
                      <c:pt idx="291" formatCode="0.00">
                        <c:v>121.61785714285712</c:v>
                      </c:pt>
                      <c:pt idx="292" formatCode="0.00">
                        <c:v>117.75357142857138</c:v>
                      </c:pt>
                      <c:pt idx="293" formatCode="0.00">
                        <c:v>109.61071428571424</c:v>
                      </c:pt>
                      <c:pt idx="294" formatCode="0.00">
                        <c:v>104.11785714285712</c:v>
                      </c:pt>
                      <c:pt idx="295" formatCode="0.00">
                        <c:v>102.21428571428558</c:v>
                      </c:pt>
                      <c:pt idx="296" formatCode="0.00">
                        <c:v>102.77857142857114</c:v>
                      </c:pt>
                      <c:pt idx="297" formatCode="0.00">
                        <c:v>101.40357142857101</c:v>
                      </c:pt>
                      <c:pt idx="298" formatCode="0.00">
                        <c:v>90.528571428571013</c:v>
                      </c:pt>
                      <c:pt idx="299" formatCode="0.00">
                        <c:v>89.157142857142517</c:v>
                      </c:pt>
                      <c:pt idx="300" formatCode="0.00">
                        <c:v>80.864285714285344</c:v>
                      </c:pt>
                      <c:pt idx="301" formatCode="0.00">
                        <c:v>71.817857142856809</c:v>
                      </c:pt>
                      <c:pt idx="302" formatCode="0.00">
                        <c:v>71.935714285714056</c:v>
                      </c:pt>
                      <c:pt idx="303" formatCode="0.00">
                        <c:v>76.564285714285433</c:v>
                      </c:pt>
                      <c:pt idx="304" formatCode="0.00">
                        <c:v>77.789285714285526</c:v>
                      </c:pt>
                      <c:pt idx="305" formatCode="0.00">
                        <c:v>77.999999999999872</c:v>
                      </c:pt>
                      <c:pt idx="306" formatCode="0.00">
                        <c:v>77.517857142857011</c:v>
                      </c:pt>
                      <c:pt idx="307" formatCode="0.00">
                        <c:v>77.210714285714204</c:v>
                      </c:pt>
                      <c:pt idx="308" formatCode="0.00">
                        <c:v>76.039285714285668</c:v>
                      </c:pt>
                      <c:pt idx="309" formatCode="0.00">
                        <c:v>77.464285714285708</c:v>
                      </c:pt>
                      <c:pt idx="310" formatCode="0.00">
                        <c:v>77.382142857143009</c:v>
                      </c:pt>
                      <c:pt idx="311" formatCode="0.00">
                        <c:v>79.728571428571613</c:v>
                      </c:pt>
                      <c:pt idx="312" formatCode="0.00">
                        <c:v>82.328571428571721</c:v>
                      </c:pt>
                      <c:pt idx="313" formatCode="0.00">
                        <c:v>82.014285714286032</c:v>
                      </c:pt>
                      <c:pt idx="314" formatCode="0.00">
                        <c:v>88.72857142857174</c:v>
                      </c:pt>
                      <c:pt idx="315" formatCode="0.00">
                        <c:v>89.514285714286032</c:v>
                      </c:pt>
                      <c:pt idx="316" formatCode="0.00">
                        <c:v>92.421428571428933</c:v>
                      </c:pt>
                      <c:pt idx="317" formatCode="0.00">
                        <c:v>90.875000000000526</c:v>
                      </c:pt>
                      <c:pt idx="318" formatCode="0.00">
                        <c:v>94.057142857143319</c:v>
                      </c:pt>
                      <c:pt idx="319" formatCode="0.00">
                        <c:v>92.989285714286126</c:v>
                      </c:pt>
                      <c:pt idx="320" formatCode="0.00">
                        <c:v>97.639285714286288</c:v>
                      </c:pt>
                      <c:pt idx="321" formatCode="0.00">
                        <c:v>101.1142857142864</c:v>
                      </c:pt>
                      <c:pt idx="322" formatCode="0.00">
                        <c:v>103.30357142857208</c:v>
                      </c:pt>
                      <c:pt idx="323" formatCode="0.00">
                        <c:v>103.99642857142928</c:v>
                      </c:pt>
                      <c:pt idx="324" formatCode="0.00">
                        <c:v>106.33571428571499</c:v>
                      </c:pt>
                      <c:pt idx="325" formatCode="0.00">
                        <c:v>108.41071428571506</c:v>
                      </c:pt>
                      <c:pt idx="326" formatCode="0.00">
                        <c:v>111.55000000000071</c:v>
                      </c:pt>
                      <c:pt idx="327" formatCode="0.00">
                        <c:v>112.02500000000055</c:v>
                      </c:pt>
                      <c:pt idx="328" formatCode="0.00">
                        <c:v>110.8571428571435</c:v>
                      </c:pt>
                      <c:pt idx="329" formatCode="0.00">
                        <c:v>109.49285714285777</c:v>
                      </c:pt>
                      <c:pt idx="330" formatCode="0.00">
                        <c:v>110.89285714285766</c:v>
                      </c:pt>
                      <c:pt idx="331" formatCode="0.00">
                        <c:v>112.15357142857179</c:v>
                      </c:pt>
                      <c:pt idx="332" formatCode="0.00">
                        <c:v>109.68928571428607</c:v>
                      </c:pt>
                      <c:pt idx="333" formatCode="0.00">
                        <c:v>111.25357142857176</c:v>
                      </c:pt>
                      <c:pt idx="334" formatCode="0.00">
                        <c:v>106.27857142857167</c:v>
                      </c:pt>
                      <c:pt idx="335" formatCode="0.00">
                        <c:v>101.05357142857156</c:v>
                      </c:pt>
                      <c:pt idx="336" formatCode="0.00">
                        <c:v>96.917857142857301</c:v>
                      </c:pt>
                      <c:pt idx="337" formatCode="0.00">
                        <c:v>97.33928571428585</c:v>
                      </c:pt>
                      <c:pt idx="338" formatCode="0.00">
                        <c:v>92.221428571428604</c:v>
                      </c:pt>
                      <c:pt idx="339" formatCode="0.00">
                        <c:v>90.539285714285796</c:v>
                      </c:pt>
                      <c:pt idx="340" formatCode="0.00">
                        <c:v>85.596428571428604</c:v>
                      </c:pt>
                      <c:pt idx="341" formatCode="0.00">
                        <c:v>86.68571428571444</c:v>
                      </c:pt>
                      <c:pt idx="342" formatCode="0.00">
                        <c:v>86.139285714285762</c:v>
                      </c:pt>
                      <c:pt idx="343" formatCode="0.00">
                        <c:v>86.81071428571444</c:v>
                      </c:pt>
                      <c:pt idx="344" formatCode="0.00">
                        <c:v>83.542857142857301</c:v>
                      </c:pt>
                      <c:pt idx="345" formatCode="0.00">
                        <c:v>85.867857142857375</c:v>
                      </c:pt>
                      <c:pt idx="346" formatCode="0.00">
                        <c:v>89.182142857142935</c:v>
                      </c:pt>
                      <c:pt idx="347" formatCode="0.00">
                        <c:v>91.28571428571442</c:v>
                      </c:pt>
                      <c:pt idx="348" formatCode="0.00">
                        <c:v>94.167857142857301</c:v>
                      </c:pt>
                      <c:pt idx="349" formatCode="0.00">
                        <c:v>98.503571428571632</c:v>
                      </c:pt>
                      <c:pt idx="350" formatCode="0.00">
                        <c:v>100.75714285714301</c:v>
                      </c:pt>
                      <c:pt idx="351" formatCode="0.00">
                        <c:v>97.710714285714332</c:v>
                      </c:pt>
                      <c:pt idx="352" formatCode="0.00">
                        <c:v>102.15000000000016</c:v>
                      </c:pt>
                      <c:pt idx="353" formatCode="0.00">
                        <c:v>102.33214285714295</c:v>
                      </c:pt>
                      <c:pt idx="354" formatCode="0.00">
                        <c:v>103.92500000000018</c:v>
                      </c:pt>
                      <c:pt idx="355" formatCode="0.00">
                        <c:v>101.04642857142868</c:v>
                      </c:pt>
                      <c:pt idx="356" formatCode="0.00">
                        <c:v>100.58214285714295</c:v>
                      </c:pt>
                      <c:pt idx="357" formatCode="0.00">
                        <c:v>98.842857142857085</c:v>
                      </c:pt>
                      <c:pt idx="358" formatCode="0.00">
                        <c:v>99.407142857142773</c:v>
                      </c:pt>
                      <c:pt idx="359" formatCode="0.00">
                        <c:v>94.91071428571415</c:v>
                      </c:pt>
                      <c:pt idx="360" formatCode="0.00">
                        <c:v>94.778571428571396</c:v>
                      </c:pt>
                      <c:pt idx="361" formatCode="0.00">
                        <c:v>91.310714285714184</c:v>
                      </c:pt>
                      <c:pt idx="362" formatCode="0.00">
                        <c:v>89.646428571428515</c:v>
                      </c:pt>
                      <c:pt idx="363" formatCode="0.00">
                        <c:v>89.482142857142733</c:v>
                      </c:pt>
                      <c:pt idx="364" formatCode="0.00">
                        <c:v>85.764285714285506</c:v>
                      </c:pt>
                      <c:pt idx="365" formatCode="0.00">
                        <c:v>85.146428571428387</c:v>
                      </c:pt>
                      <c:pt idx="366" formatCode="0.00">
                        <c:v>82.003571428571249</c:v>
                      </c:pt>
                      <c:pt idx="367" formatCode="0.00">
                        <c:v>86.528571428571269</c:v>
                      </c:pt>
                      <c:pt idx="368" formatCode="0.00">
                        <c:v>83.732142857142733</c:v>
                      </c:pt>
                      <c:pt idx="369" formatCode="0.00">
                        <c:v>86.582142857142699</c:v>
                      </c:pt>
                      <c:pt idx="370" formatCode="0.00">
                        <c:v>81.678571428571303</c:v>
                      </c:pt>
                      <c:pt idx="371" formatCode="0.00">
                        <c:v>84.33928571428558</c:v>
                      </c:pt>
                      <c:pt idx="372" formatCode="0.00">
                        <c:v>86.942857142857065</c:v>
                      </c:pt>
                      <c:pt idx="373" formatCode="0.00">
                        <c:v>84.332142857142827</c:v>
                      </c:pt>
                      <c:pt idx="374" formatCode="0.00">
                        <c:v>80.767857142857011</c:v>
                      </c:pt>
                      <c:pt idx="375" formatCode="0.00">
                        <c:v>81.471428571428461</c:v>
                      </c:pt>
                      <c:pt idx="376" formatCode="0.00">
                        <c:v>77.971428571428461</c:v>
                      </c:pt>
                      <c:pt idx="377" formatCode="0.00">
                        <c:v>74.896428571428387</c:v>
                      </c:pt>
                      <c:pt idx="378" formatCode="0.00">
                        <c:v>77.135714285714258</c:v>
                      </c:pt>
                      <c:pt idx="379" formatCode="0.00">
                        <c:v>80.410714285714292</c:v>
                      </c:pt>
                      <c:pt idx="380" formatCode="0.00">
                        <c:v>82.696428571428569</c:v>
                      </c:pt>
                      <c:pt idx="381" formatCode="0.00">
                        <c:v>78.810714285714312</c:v>
                      </c:pt>
                      <c:pt idx="382" formatCode="0.00">
                        <c:v>81.432142857142807</c:v>
                      </c:pt>
                      <c:pt idx="383" formatCode="0.00">
                        <c:v>77.892857142857139</c:v>
                      </c:pt>
                      <c:pt idx="384" formatCode="0.00">
                        <c:v>78.389285714285762</c:v>
                      </c:pt>
                      <c:pt idx="385" formatCode="0.00">
                        <c:v>75.850000000000108</c:v>
                      </c:pt>
                      <c:pt idx="386" formatCode="0.00">
                        <c:v>77.042857142857173</c:v>
                      </c:pt>
                      <c:pt idx="387" formatCode="0.00">
                        <c:v>76.721428571428604</c:v>
                      </c:pt>
                      <c:pt idx="388" formatCode="0.00">
                        <c:v>76.842857142857355</c:v>
                      </c:pt>
                      <c:pt idx="389" formatCode="0.00">
                        <c:v>76.503571428571632</c:v>
                      </c:pt>
                      <c:pt idx="390" formatCode="0.00">
                        <c:v>82.107142857142989</c:v>
                      </c:pt>
                      <c:pt idx="391" formatCode="0.00">
                        <c:v>89.085714285714474</c:v>
                      </c:pt>
                      <c:pt idx="392" formatCode="0.00">
                        <c:v>90.11428571428587</c:v>
                      </c:pt>
                      <c:pt idx="393" formatCode="0.00">
                        <c:v>93.328571428571578</c:v>
                      </c:pt>
                      <c:pt idx="394" formatCode="0.00">
                        <c:v>96.635714285714386</c:v>
                      </c:pt>
                      <c:pt idx="395" formatCode="0.00">
                        <c:v>99.449999999999946</c:v>
                      </c:pt>
                      <c:pt idx="396" formatCode="0.00">
                        <c:v>103.27142857142864</c:v>
                      </c:pt>
                      <c:pt idx="397" formatCode="0.00">
                        <c:v>113.47142857142873</c:v>
                      </c:pt>
                      <c:pt idx="398" formatCode="0.00">
                        <c:v>118.03214285714292</c:v>
                      </c:pt>
                      <c:pt idx="399" formatCode="0.00">
                        <c:v>123.52500000000002</c:v>
                      </c:pt>
                      <c:pt idx="400" formatCode="0.00">
                        <c:v>124.47857142857148</c:v>
                      </c:pt>
                      <c:pt idx="401" formatCode="0.00">
                        <c:v>130.44642857142858</c:v>
                      </c:pt>
                      <c:pt idx="402" formatCode="0.00">
                        <c:v>134.65357142857127</c:v>
                      </c:pt>
                      <c:pt idx="403" formatCode="0.00">
                        <c:v>156.54999999999993</c:v>
                      </c:pt>
                      <c:pt idx="404" formatCode="0.00">
                        <c:v>163.64999999999989</c:v>
                      </c:pt>
                      <c:pt idx="405" formatCode="0.00">
                        <c:v>166.48571428571424</c:v>
                      </c:pt>
                      <c:pt idx="406" formatCode="0.00">
                        <c:v>169.93571428571417</c:v>
                      </c:pt>
                      <c:pt idx="407" formatCode="0.00">
                        <c:v>170.03928571428565</c:v>
                      </c:pt>
                      <c:pt idx="408" formatCode="0.00">
                        <c:v>175.39642857142852</c:v>
                      </c:pt>
                      <c:pt idx="409" formatCode="0.00">
                        <c:v>182.2892857142858</c:v>
                      </c:pt>
                      <c:pt idx="410" formatCode="0.00">
                        <c:v>184.53214285714279</c:v>
                      </c:pt>
                      <c:pt idx="411" formatCode="0.00">
                        <c:v>192.97499999999985</c:v>
                      </c:pt>
                      <c:pt idx="412" formatCode="0.00">
                        <c:v>207.73928571428561</c:v>
                      </c:pt>
                      <c:pt idx="413" formatCode="0.00">
                        <c:v>212.30714285714279</c:v>
                      </c:pt>
                      <c:pt idx="414" formatCode="0.00">
                        <c:v>210.75357142857138</c:v>
                      </c:pt>
                      <c:pt idx="415" formatCode="0.00">
                        <c:v>213.29642857142855</c:v>
                      </c:pt>
                      <c:pt idx="416" formatCode="0.00">
                        <c:v>226.20714285714297</c:v>
                      </c:pt>
                      <c:pt idx="417" formatCode="0.00">
                        <c:v>217.45000000000007</c:v>
                      </c:pt>
                      <c:pt idx="418" formatCode="0.00">
                        <c:v>211.08214285714308</c:v>
                      </c:pt>
                      <c:pt idx="419" formatCode="0.00">
                        <c:v>203.08214285714308</c:v>
                      </c:pt>
                      <c:pt idx="420" formatCode="0.00">
                        <c:v>212.23571428571464</c:v>
                      </c:pt>
                      <c:pt idx="421" formatCode="0.00">
                        <c:v>216.10357142857174</c:v>
                      </c:pt>
                      <c:pt idx="422" formatCode="0.00">
                        <c:v>215.47857142857174</c:v>
                      </c:pt>
                      <c:pt idx="423" formatCode="0.00">
                        <c:v>208.83214285714323</c:v>
                      </c:pt>
                      <c:pt idx="424" formatCode="0.00">
                        <c:v>207.42857142857196</c:v>
                      </c:pt>
                      <c:pt idx="425" formatCode="0.00">
                        <c:v>197.08571428571472</c:v>
                      </c:pt>
                      <c:pt idx="426" formatCode="0.00">
                        <c:v>183.34642857142899</c:v>
                      </c:pt>
                      <c:pt idx="427" formatCode="0.00">
                        <c:v>186.68214285714319</c:v>
                      </c:pt>
                      <c:pt idx="428" formatCode="0.00">
                        <c:v>185.73928571428613</c:v>
                      </c:pt>
                      <c:pt idx="429" formatCode="0.00">
                        <c:v>195.23928571428613</c:v>
                      </c:pt>
                      <c:pt idx="430" formatCode="0.00">
                        <c:v>180.29642857142895</c:v>
                      </c:pt>
                      <c:pt idx="431" formatCode="0.00">
                        <c:v>177.56071428571457</c:v>
                      </c:pt>
                      <c:pt idx="432" formatCode="0.00">
                        <c:v>173.67857142857156</c:v>
                      </c:pt>
                      <c:pt idx="433" formatCode="0.00">
                        <c:v>175.48214285714297</c:v>
                      </c:pt>
                      <c:pt idx="434" formatCode="0.00">
                        <c:v>162.42500000000004</c:v>
                      </c:pt>
                      <c:pt idx="435" formatCode="0.00">
                        <c:v>153.51428571428576</c:v>
                      </c:pt>
                      <c:pt idx="436" formatCode="0.00">
                        <c:v>151.75357142857152</c:v>
                      </c:pt>
                      <c:pt idx="437" formatCode="0.00">
                        <c:v>154.08214285714283</c:v>
                      </c:pt>
                      <c:pt idx="438" formatCode="0.00">
                        <c:v>151.71428571428558</c:v>
                      </c:pt>
                      <c:pt idx="439" formatCode="0.00">
                        <c:v>147.31428571428569</c:v>
                      </c:pt>
                      <c:pt idx="440" formatCode="0.00">
                        <c:v>142.42500000000004</c:v>
                      </c:pt>
                      <c:pt idx="441" formatCode="0.00">
                        <c:v>130.98571428571435</c:v>
                      </c:pt>
                      <c:pt idx="442" formatCode="0.00">
                        <c:v>130.78928571428565</c:v>
                      </c:pt>
                      <c:pt idx="443" formatCode="0.00">
                        <c:v>116.41071428571429</c:v>
                      </c:pt>
                      <c:pt idx="444" formatCode="0.00">
                        <c:v>118.84285714285708</c:v>
                      </c:pt>
                      <c:pt idx="445" formatCode="0.00">
                        <c:v>114.48928571428574</c:v>
                      </c:pt>
                      <c:pt idx="446" formatCode="0.00">
                        <c:v>117.20000000000007</c:v>
                      </c:pt>
                      <c:pt idx="447" formatCode="0.00">
                        <c:v>113.93928571428582</c:v>
                      </c:pt>
                      <c:pt idx="448" formatCode="0.00">
                        <c:v>119.06428571428582</c:v>
                      </c:pt>
                      <c:pt idx="449" formatCode="0.00">
                        <c:v>120.6285714285715</c:v>
                      </c:pt>
                      <c:pt idx="450" formatCode="0.00">
                        <c:v>115.51071428571439</c:v>
                      </c:pt>
                      <c:pt idx="451" formatCode="0.00">
                        <c:v>107.36428571428587</c:v>
                      </c:pt>
                      <c:pt idx="452" formatCode="0.00">
                        <c:v>106.7928571428573</c:v>
                      </c:pt>
                      <c:pt idx="453" formatCode="0.00">
                        <c:v>115.50714285714288</c:v>
                      </c:pt>
                      <c:pt idx="454" formatCode="0.00">
                        <c:v>118.59285714285723</c:v>
                      </c:pt>
                      <c:pt idx="455" formatCode="0.00">
                        <c:v>128.80357142857156</c:v>
                      </c:pt>
                      <c:pt idx="456" formatCode="0.00">
                        <c:v>138.65714285714304</c:v>
                      </c:pt>
                      <c:pt idx="457" formatCode="0.00">
                        <c:v>146.55714285714294</c:v>
                      </c:pt>
                      <c:pt idx="458" formatCode="0.00">
                        <c:v>144.40357142857167</c:v>
                      </c:pt>
                      <c:pt idx="459" formatCode="0.00">
                        <c:v>137.83928571428598</c:v>
                      </c:pt>
                      <c:pt idx="460" formatCode="0.00">
                        <c:v>137.38928571428602</c:v>
                      </c:pt>
                      <c:pt idx="461" formatCode="0.00">
                        <c:v>140.42142857142881</c:v>
                      </c:pt>
                      <c:pt idx="462" formatCode="0.00">
                        <c:v>133.72142857142885</c:v>
                      </c:pt>
                      <c:pt idx="463" formatCode="0.00">
                        <c:v>134.07500000000033</c:v>
                      </c:pt>
                      <c:pt idx="464" formatCode="0.00">
                        <c:v>142.9285714285717</c:v>
                      </c:pt>
                      <c:pt idx="465" formatCode="0.00">
                        <c:v>148.0535714285717</c:v>
                      </c:pt>
                      <c:pt idx="466" formatCode="0.00">
                        <c:v>155.4285714285717</c:v>
                      </c:pt>
                      <c:pt idx="467" formatCode="0.00">
                        <c:v>146.13928571428602</c:v>
                      </c:pt>
                      <c:pt idx="468" formatCode="0.00">
                        <c:v>149.04642857142881</c:v>
                      </c:pt>
                      <c:pt idx="469" formatCode="0.00">
                        <c:v>138.16785714285729</c:v>
                      </c:pt>
                      <c:pt idx="470" formatCode="0.00">
                        <c:v>128.83928571428584</c:v>
                      </c:pt>
                      <c:pt idx="471" formatCode="0.00">
                        <c:v>127.8214285714287</c:v>
                      </c:pt>
                      <c:pt idx="472" formatCode="0.00">
                        <c:v>131.03571428571442</c:v>
                      </c:pt>
                      <c:pt idx="473" formatCode="0.00">
                        <c:v>134.58928571428584</c:v>
                      </c:pt>
                      <c:pt idx="474" formatCode="0.00">
                        <c:v>135.57142857142858</c:v>
                      </c:pt>
                      <c:pt idx="475" formatCode="0.00">
                        <c:v>136.2821428571429</c:v>
                      </c:pt>
                      <c:pt idx="476" formatCode="0.00">
                        <c:v>141.12857142857138</c:v>
                      </c:pt>
                      <c:pt idx="477" formatCode="0.00">
                        <c:v>138.87857142857138</c:v>
                      </c:pt>
                      <c:pt idx="478" formatCode="0.00">
                        <c:v>130.84642857142859</c:v>
                      </c:pt>
                      <c:pt idx="479" formatCode="0.00">
                        <c:v>129.22499999999997</c:v>
                      </c:pt>
                      <c:pt idx="480" formatCode="0.00">
                        <c:v>125.36428571428574</c:v>
                      </c:pt>
                      <c:pt idx="481" formatCode="0.00">
                        <c:v>123.21428571428571</c:v>
                      </c:pt>
                      <c:pt idx="482" formatCode="0.00">
                        <c:v>119.00357142857138</c:v>
                      </c:pt>
                      <c:pt idx="483" formatCode="0.00">
                        <c:v>119.44642857142857</c:v>
                      </c:pt>
                      <c:pt idx="484" formatCode="0.00">
                        <c:v>117.80357142857156</c:v>
                      </c:pt>
                      <c:pt idx="485" formatCode="0.00">
                        <c:v>109.67142857142881</c:v>
                      </c:pt>
                      <c:pt idx="486" formatCode="0.00">
                        <c:v>108.03571428571442</c:v>
                      </c:pt>
                      <c:pt idx="487" formatCode="0.00">
                        <c:v>105.04642857142868</c:v>
                      </c:pt>
                      <c:pt idx="488" formatCode="0.00">
                        <c:v>110.46785714285735</c:v>
                      </c:pt>
                      <c:pt idx="489" formatCode="0.00">
                        <c:v>115.07142857142883</c:v>
                      </c:pt>
                      <c:pt idx="490" formatCode="0.00">
                        <c:v>112.87500000000026</c:v>
                      </c:pt>
                      <c:pt idx="491" formatCode="0.00">
                        <c:v>115.71785714285735</c:v>
                      </c:pt>
                      <c:pt idx="492" formatCode="0.00">
                        <c:v>121.93571428571444</c:v>
                      </c:pt>
                      <c:pt idx="493" formatCode="0.00">
                        <c:v>127.81785714285732</c:v>
                      </c:pt>
                      <c:pt idx="494" formatCode="0.00">
                        <c:v>124.51428571428589</c:v>
                      </c:pt>
                      <c:pt idx="495" formatCode="0.00">
                        <c:v>124.74642857142875</c:v>
                      </c:pt>
                      <c:pt idx="496" formatCode="0.00">
                        <c:v>127.95357142857158</c:v>
                      </c:pt>
                      <c:pt idx="497" formatCode="0.00">
                        <c:v>127.50000000000013</c:v>
                      </c:pt>
                      <c:pt idx="498" formatCode="0.00">
                        <c:v>131.60714285714286</c:v>
                      </c:pt>
                      <c:pt idx="499" formatCode="0.00">
                        <c:v>131.42499999999993</c:v>
                      </c:pt>
                      <c:pt idx="500" formatCode="0.00">
                        <c:v>128.17142857142855</c:v>
                      </c:pt>
                      <c:pt idx="501" formatCode="0.00">
                        <c:v>130.25357142857138</c:v>
                      </c:pt>
                      <c:pt idx="502" formatCode="0.00">
                        <c:v>122.30714285714281</c:v>
                      </c:pt>
                      <c:pt idx="503" formatCode="0.00">
                        <c:v>122.28571428571415</c:v>
                      </c:pt>
                      <c:pt idx="504" formatCode="0.00">
                        <c:v>125.73571428571424</c:v>
                      </c:pt>
                      <c:pt idx="505" formatCode="0.00">
                        <c:v>129.06428571428569</c:v>
                      </c:pt>
                      <c:pt idx="506" formatCode="0.00">
                        <c:v>125.60714285714286</c:v>
                      </c:pt>
                      <c:pt idx="507" formatCode="0.00">
                        <c:v>118.96785714285708</c:v>
                      </c:pt>
                      <c:pt idx="508" formatCode="0.00">
                        <c:v>113.78571428571415</c:v>
                      </c:pt>
                      <c:pt idx="509" formatCode="0.00">
                        <c:v>116.32499999999995</c:v>
                      </c:pt>
                      <c:pt idx="510" formatCode="0.00">
                        <c:v>117.72857142857148</c:v>
                      </c:pt>
                      <c:pt idx="511" formatCode="0.00">
                        <c:v>125.84285714285723</c:v>
                      </c:pt>
                      <c:pt idx="512" formatCode="0.00">
                        <c:v>119.9464285714287</c:v>
                      </c:pt>
                      <c:pt idx="513" formatCode="0.00">
                        <c:v>123.34642857142873</c:v>
                      </c:pt>
                      <c:pt idx="514" formatCode="0.00">
                        <c:v>131.59642857142873</c:v>
                      </c:pt>
                      <c:pt idx="515" formatCode="0.00">
                        <c:v>128.67142857142866</c:v>
                      </c:pt>
                      <c:pt idx="516" formatCode="0.00">
                        <c:v>127.50000000000013</c:v>
                      </c:pt>
                      <c:pt idx="517" formatCode="0.00">
                        <c:v>119.36428571428587</c:v>
                      </c:pt>
                      <c:pt idx="518" formatCode="0.00">
                        <c:v>118.76785714285727</c:v>
                      </c:pt>
                      <c:pt idx="519" formatCode="0.00">
                        <c:v>118.46785714285723</c:v>
                      </c:pt>
                      <c:pt idx="520" formatCode="0.00">
                        <c:v>128.10357142857148</c:v>
                      </c:pt>
                      <c:pt idx="521" formatCode="0.00">
                        <c:v>125.8785714285715</c:v>
                      </c:pt>
                      <c:pt idx="522" formatCode="0.00">
                        <c:v>132.97500000000011</c:v>
                      </c:pt>
                      <c:pt idx="523" formatCode="0.00">
                        <c:v>134.67142857142866</c:v>
                      </c:pt>
                      <c:pt idx="524" formatCode="0.00">
                        <c:v>130.24642857142862</c:v>
                      </c:pt>
                      <c:pt idx="525" formatCode="0.00">
                        <c:v>119.54285714285717</c:v>
                      </c:pt>
                      <c:pt idx="526" formatCode="0.00">
                        <c:v>124.43571428571431</c:v>
                      </c:pt>
                      <c:pt idx="527" formatCode="0.00">
                        <c:v>124.43214285714281</c:v>
                      </c:pt>
                      <c:pt idx="528" formatCode="0.00">
                        <c:v>121.8321428571427</c:v>
                      </c:pt>
                      <c:pt idx="529" formatCode="0.00">
                        <c:v>128.32142857142858</c:v>
                      </c:pt>
                      <c:pt idx="530" formatCode="0.00">
                        <c:v>132.84999999999997</c:v>
                      </c:pt>
                      <c:pt idx="531" formatCode="0.00">
                        <c:v>138.85357142857134</c:v>
                      </c:pt>
                      <c:pt idx="532" formatCode="0.00">
                        <c:v>138.4678571428571</c:v>
                      </c:pt>
                      <c:pt idx="533" formatCode="0.00">
                        <c:v>133.6178571428571</c:v>
                      </c:pt>
                      <c:pt idx="534" formatCode="0.00">
                        <c:v>121.57499999999995</c:v>
                      </c:pt>
                      <c:pt idx="535" formatCode="0.00">
                        <c:v>124.95357142857132</c:v>
                      </c:pt>
                      <c:pt idx="536" formatCode="0.00">
                        <c:v>121.5857142857142</c:v>
                      </c:pt>
                      <c:pt idx="537" formatCode="0.00">
                        <c:v>124.40357142857127</c:v>
                      </c:pt>
                      <c:pt idx="538" formatCode="0.00">
                        <c:v>125.26428571428551</c:v>
                      </c:pt>
                      <c:pt idx="539" formatCode="0.00">
                        <c:v>129.19642857142844</c:v>
                      </c:pt>
                      <c:pt idx="540" formatCode="0.00">
                        <c:v>124.04642857142842</c:v>
                      </c:pt>
                      <c:pt idx="541" formatCode="0.00">
                        <c:v>121.63571428571426</c:v>
                      </c:pt>
                      <c:pt idx="542" formatCode="0.00">
                        <c:v>114.23928571428574</c:v>
                      </c:pt>
                      <c:pt idx="543" formatCode="0.00">
                        <c:v>111.86071428571424</c:v>
                      </c:pt>
                      <c:pt idx="544" formatCode="0.00">
                        <c:v>110.2785714285714</c:v>
                      </c:pt>
                      <c:pt idx="545" formatCode="0.00">
                        <c:v>111.19642857142857</c:v>
                      </c:pt>
                      <c:pt idx="546" formatCode="0.00">
                        <c:v>107.5</c:v>
                      </c:pt>
                      <c:pt idx="547" formatCode="0.00">
                        <c:v>114.24642857142862</c:v>
                      </c:pt>
                      <c:pt idx="548" formatCode="0.00">
                        <c:v>117.68571428571444</c:v>
                      </c:pt>
                      <c:pt idx="549" formatCode="0.00">
                        <c:v>122.17500000000018</c:v>
                      </c:pt>
                      <c:pt idx="550" formatCode="0.00">
                        <c:v>123.80714285714306</c:v>
                      </c:pt>
                      <c:pt idx="551" formatCode="0.00">
                        <c:v>119.63571428571451</c:v>
                      </c:pt>
                      <c:pt idx="552" formatCode="0.00">
                        <c:v>117.59642857142886</c:v>
                      </c:pt>
                      <c:pt idx="553" formatCode="0.00">
                        <c:v>120.1678571428573</c:v>
                      </c:pt>
                      <c:pt idx="554" formatCode="0.00">
                        <c:v>126.45357142857158</c:v>
                      </c:pt>
                      <c:pt idx="555" formatCode="0.00">
                        <c:v>129.13571428571439</c:v>
                      </c:pt>
                      <c:pt idx="556" formatCode="0.00">
                        <c:v>134.17142857142866</c:v>
                      </c:pt>
                      <c:pt idx="557" formatCode="0.00">
                        <c:v>132.23928571428573</c:v>
                      </c:pt>
                      <c:pt idx="558" formatCode="0.00">
                        <c:v>137.05357142857142</c:v>
                      </c:pt>
                      <c:pt idx="559" formatCode="0.00">
                        <c:v>139.7821428571429</c:v>
                      </c:pt>
                      <c:pt idx="560" formatCode="0.00">
                        <c:v>143.48928571428573</c:v>
                      </c:pt>
                      <c:pt idx="561" formatCode="0.00">
                        <c:v>142.11071428571424</c:v>
                      </c:pt>
                      <c:pt idx="562" formatCode="0.00">
                        <c:v>143.06428571428569</c:v>
                      </c:pt>
                      <c:pt idx="563" formatCode="0.00">
                        <c:v>162.78571428571428</c:v>
                      </c:pt>
                      <c:pt idx="564" formatCode="0.00">
                        <c:v>168.57499999999996</c:v>
                      </c:pt>
                      <c:pt idx="565" formatCode="0.00">
                        <c:v>170.27857142857141</c:v>
                      </c:pt>
                      <c:pt idx="566" formatCode="0.00">
                        <c:v>194.58928571428572</c:v>
                      </c:pt>
                      <c:pt idx="567" formatCode="0.00">
                        <c:v>199.9071428571429</c:v>
                      </c:pt>
                      <c:pt idx="568" formatCode="0.00">
                        <c:v>197.49285714285725</c:v>
                      </c:pt>
                      <c:pt idx="569" formatCode="0.00">
                        <c:v>195.35000000000011</c:v>
                      </c:pt>
                      <c:pt idx="570" formatCode="0.00">
                        <c:v>193.70357142857159</c:v>
                      </c:pt>
                      <c:pt idx="571" formatCode="0.00">
                        <c:v>194.82500000000022</c:v>
                      </c:pt>
                      <c:pt idx="572" formatCode="0.00">
                        <c:v>197.96785714285735</c:v>
                      </c:pt>
                      <c:pt idx="573" formatCode="0.00">
                        <c:v>198.17142857142881</c:v>
                      </c:pt>
                      <c:pt idx="574" formatCode="0.00">
                        <c:v>193.37142857142877</c:v>
                      </c:pt>
                      <c:pt idx="575" formatCode="0.00">
                        <c:v>195.87857142857163</c:v>
                      </c:pt>
                      <c:pt idx="576" formatCode="0.00">
                        <c:v>192.38928571428576</c:v>
                      </c:pt>
                      <c:pt idx="577" formatCode="0.00">
                        <c:v>168.62857142857152</c:v>
                      </c:pt>
                      <c:pt idx="578" formatCode="0.00">
                        <c:v>161.36785714285725</c:v>
                      </c:pt>
                      <c:pt idx="579" formatCode="0.00">
                        <c:v>159.67857142857156</c:v>
                      </c:pt>
                      <c:pt idx="580" formatCode="0.00">
                        <c:v>137.10000000000011</c:v>
                      </c:pt>
                      <c:pt idx="581" formatCode="0.00">
                        <c:v>130.30000000000004</c:v>
                      </c:pt>
                      <c:pt idx="582" formatCode="0.00">
                        <c:v>132.17142857142855</c:v>
                      </c:pt>
                      <c:pt idx="583" formatCode="0.00">
                        <c:v>131.19999999999996</c:v>
                      </c:pt>
                      <c:pt idx="584" formatCode="0.00">
                        <c:v>136.93214285714279</c:v>
                      </c:pt>
                      <c:pt idx="585" formatCode="0.00">
                        <c:v>143.16785714285717</c:v>
                      </c:pt>
                      <c:pt idx="586" formatCode="0.00">
                        <c:v>136.36071428571435</c:v>
                      </c:pt>
                      <c:pt idx="587" formatCode="0.00">
                        <c:v>129.07857142857145</c:v>
                      </c:pt>
                      <c:pt idx="588" formatCode="0.00">
                        <c:v>135.62142857142862</c:v>
                      </c:pt>
                      <c:pt idx="589" formatCode="0.00">
                        <c:v>130.6321428571429</c:v>
                      </c:pt>
                      <c:pt idx="590" formatCode="0.00">
                        <c:v>127.48214285714299</c:v>
                      </c:pt>
                      <c:pt idx="591" formatCode="0.00">
                        <c:v>125.27857142857154</c:v>
                      </c:pt>
                      <c:pt idx="592" formatCode="0.00">
                        <c:v>123.67857142857156</c:v>
                      </c:pt>
                      <c:pt idx="593" formatCode="0.00">
                        <c:v>124.26428571428576</c:v>
                      </c:pt>
                      <c:pt idx="594" formatCode="0.00">
                        <c:v>119.60357142857148</c:v>
                      </c:pt>
                      <c:pt idx="595" formatCode="0.00">
                        <c:v>115.2928571428573</c:v>
                      </c:pt>
                      <c:pt idx="596" formatCode="0.00">
                        <c:v>118.00000000000026</c:v>
                      </c:pt>
                      <c:pt idx="597" formatCode="0.00">
                        <c:v>132.19285714285746</c:v>
                      </c:pt>
                      <c:pt idx="598" formatCode="0.00">
                        <c:v>126.68214285714319</c:v>
                      </c:pt>
                      <c:pt idx="599" formatCode="0.00">
                        <c:v>121.69285714285745</c:v>
                      </c:pt>
                      <c:pt idx="600" formatCode="0.00">
                        <c:v>121.02857142857167</c:v>
                      </c:pt>
                      <c:pt idx="601" formatCode="0.00">
                        <c:v>121.84642857142886</c:v>
                      </c:pt>
                      <c:pt idx="602" formatCode="0.00">
                        <c:v>115.95357142857172</c:v>
                      </c:pt>
                      <c:pt idx="603" formatCode="0.00">
                        <c:v>114.46428571428598</c:v>
                      </c:pt>
                      <c:pt idx="604" formatCode="0.00">
                        <c:v>111.79642857142868</c:v>
                      </c:pt>
                      <c:pt idx="605" formatCode="0.00">
                        <c:v>111.63214285714288</c:v>
                      </c:pt>
                      <c:pt idx="606" formatCode="0.00">
                        <c:v>122.91785714285717</c:v>
                      </c:pt>
                      <c:pt idx="607" formatCode="0.00">
                        <c:v>123.09642857142873</c:v>
                      </c:pt>
                      <c:pt idx="608" formatCode="0.00">
                        <c:v>126.82857142857158</c:v>
                      </c:pt>
                      <c:pt idx="609" formatCode="0.00">
                        <c:v>132.01785714285728</c:v>
                      </c:pt>
                      <c:pt idx="610" formatCode="0.00">
                        <c:v>127.2928571428573</c:v>
                      </c:pt>
                      <c:pt idx="611" formatCode="0.00">
                        <c:v>113.31071428571444</c:v>
                      </c:pt>
                      <c:pt idx="612" formatCode="0.00">
                        <c:v>116.46785714285723</c:v>
                      </c:pt>
                      <c:pt idx="613" formatCode="0.00">
                        <c:v>122.5035714285715</c:v>
                      </c:pt>
                      <c:pt idx="614" formatCode="0.00">
                        <c:v>123.9142857142858</c:v>
                      </c:pt>
                      <c:pt idx="615" formatCode="0.00">
                        <c:v>132.38928571428576</c:v>
                      </c:pt>
                      <c:pt idx="616" formatCode="0.00">
                        <c:v>143.42142857142866</c:v>
                      </c:pt>
                      <c:pt idx="617" formatCode="0.00">
                        <c:v>151.64285714285728</c:v>
                      </c:pt>
                      <c:pt idx="618" formatCode="0.00">
                        <c:v>163.96071428571446</c:v>
                      </c:pt>
                      <c:pt idx="619" formatCode="0.00">
                        <c:v>167.25714285714315</c:v>
                      </c:pt>
                      <c:pt idx="620" formatCode="0.00">
                        <c:v>165.82857142857171</c:v>
                      </c:pt>
                      <c:pt idx="621" formatCode="0.00">
                        <c:v>166.72500000000011</c:v>
                      </c:pt>
                      <c:pt idx="622" formatCode="0.00">
                        <c:v>176.31785714285721</c:v>
                      </c:pt>
                      <c:pt idx="623" formatCode="0.00">
                        <c:v>179.58928571428584</c:v>
                      </c:pt>
                      <c:pt idx="624" formatCode="0.00">
                        <c:v>182.67142857142866</c:v>
                      </c:pt>
                      <c:pt idx="625" formatCode="0.00">
                        <c:v>184.22857142857148</c:v>
                      </c:pt>
                      <c:pt idx="626" formatCode="0.00">
                        <c:v>180.96071428571435</c:v>
                      </c:pt>
                      <c:pt idx="627" formatCode="0.00">
                        <c:v>175.83214285714283</c:v>
                      </c:pt>
                      <c:pt idx="628" formatCode="0.00">
                        <c:v>182.28571428571428</c:v>
                      </c:pt>
                      <c:pt idx="629" formatCode="0.00">
                        <c:v>182.43214285714279</c:v>
                      </c:pt>
                      <c:pt idx="630" formatCode="0.00">
                        <c:v>188.7178571428571</c:v>
                      </c:pt>
                      <c:pt idx="631" formatCode="0.00">
                        <c:v>180.27500000000003</c:v>
                      </c:pt>
                      <c:pt idx="632" formatCode="0.00">
                        <c:v>174.98571428571435</c:v>
                      </c:pt>
                      <c:pt idx="633" formatCode="0.00">
                        <c:v>182.97500000000011</c:v>
                      </c:pt>
                      <c:pt idx="634" formatCode="0.00">
                        <c:v>180.51428571428576</c:v>
                      </c:pt>
                      <c:pt idx="635" formatCode="0.00">
                        <c:v>189.27142857142866</c:v>
                      </c:pt>
                      <c:pt idx="636" formatCode="0.00">
                        <c:v>181.02500000000015</c:v>
                      </c:pt>
                      <c:pt idx="637" formatCode="0.00">
                        <c:v>176.88214285714301</c:v>
                      </c:pt>
                      <c:pt idx="638" formatCode="0.00">
                        <c:v>172.20000000000007</c:v>
                      </c:pt>
                      <c:pt idx="639" formatCode="0.00">
                        <c:v>173.80000000000004</c:v>
                      </c:pt>
                      <c:pt idx="640" formatCode="0.00">
                        <c:v>170.74285714285725</c:v>
                      </c:pt>
                      <c:pt idx="641" formatCode="0.00">
                        <c:v>169.22142857142873</c:v>
                      </c:pt>
                      <c:pt idx="642" formatCode="0.00">
                        <c:v>164.36428571428587</c:v>
                      </c:pt>
                      <c:pt idx="643" formatCode="0.00">
                        <c:v>156.50714285714301</c:v>
                      </c:pt>
                      <c:pt idx="644" formatCode="0.00">
                        <c:v>148.07857142857159</c:v>
                      </c:pt>
                      <c:pt idx="645" formatCode="0.00">
                        <c:v>146.28571428571442</c:v>
                      </c:pt>
                      <c:pt idx="646" formatCode="0.00">
                        <c:v>148.29285714285729</c:v>
                      </c:pt>
                      <c:pt idx="647" formatCode="0.00">
                        <c:v>180.95000000000007</c:v>
                      </c:pt>
                      <c:pt idx="648" formatCode="0.00">
                        <c:v>195.22857142857148</c:v>
                      </c:pt>
                      <c:pt idx="649" formatCode="0.00">
                        <c:v>185.01071428571439</c:v>
                      </c:pt>
                      <c:pt idx="650" formatCode="0.00">
                        <c:v>188.71428571428584</c:v>
                      </c:pt>
                      <c:pt idx="651" formatCode="0.00">
                        <c:v>191.97499999999997</c:v>
                      </c:pt>
                      <c:pt idx="652" formatCode="0.00">
                        <c:v>190.42142857142855</c:v>
                      </c:pt>
                      <c:pt idx="653" formatCode="0.00">
                        <c:v>189.8821428571429</c:v>
                      </c:pt>
                      <c:pt idx="654" formatCode="0.00">
                        <c:v>206.60357142857134</c:v>
                      </c:pt>
                      <c:pt idx="655" formatCode="0.00">
                        <c:v>206.65357142857141</c:v>
                      </c:pt>
                      <c:pt idx="656" formatCode="0.00">
                        <c:v>211.875</c:v>
                      </c:pt>
                      <c:pt idx="657" formatCode="0.00">
                        <c:v>211.22142857142859</c:v>
                      </c:pt>
                      <c:pt idx="658" formatCode="0.00">
                        <c:v>214.08928571428572</c:v>
                      </c:pt>
                      <c:pt idx="659" formatCode="0.00">
                        <c:v>218.29285714285717</c:v>
                      </c:pt>
                      <c:pt idx="660" formatCode="0.00">
                        <c:v>219.88571428571427</c:v>
                      </c:pt>
                      <c:pt idx="661" formatCode="0.00">
                        <c:v>179.87857142857152</c:v>
                      </c:pt>
                      <c:pt idx="662" formatCode="0.00">
                        <c:v>162.03928571428591</c:v>
                      </c:pt>
                      <c:pt idx="663" formatCode="0.00">
                        <c:v>159.3535714285716</c:v>
                      </c:pt>
                      <c:pt idx="664" formatCode="0.00">
                        <c:v>158.60714285714297</c:v>
                      </c:pt>
                      <c:pt idx="665" formatCode="0.00">
                        <c:v>157.33214285714308</c:v>
                      </c:pt>
                      <c:pt idx="666" formatCode="0.00">
                        <c:v>159.48214285714312</c:v>
                      </c:pt>
                      <c:pt idx="667" formatCode="0.00">
                        <c:v>157.68928571428594</c:v>
                      </c:pt>
                      <c:pt idx="668" formatCode="0.00">
                        <c:v>145.86428571428601</c:v>
                      </c:pt>
                      <c:pt idx="669" formatCode="0.00">
                        <c:v>147.28214285714304</c:v>
                      </c:pt>
                      <c:pt idx="670" formatCode="0.00">
                        <c:v>135.64642857142866</c:v>
                      </c:pt>
                      <c:pt idx="671" formatCode="0.00">
                        <c:v>141.71071428571435</c:v>
                      </c:pt>
                      <c:pt idx="672" formatCode="0.00">
                        <c:v>130.48571428571435</c:v>
                      </c:pt>
                      <c:pt idx="673" formatCode="0.00">
                        <c:v>128.66428571428565</c:v>
                      </c:pt>
                      <c:pt idx="674" formatCode="0.00">
                        <c:v>119.21785714285708</c:v>
                      </c:pt>
                      <c:pt idx="675" formatCode="0.00">
                        <c:v>115.19999999999982</c:v>
                      </c:pt>
                      <c:pt idx="676" formatCode="0.00">
                        <c:v>112.24285714285686</c:v>
                      </c:pt>
                      <c:pt idx="677" formatCode="0.00">
                        <c:v>119.385714285714</c:v>
                      </c:pt>
                      <c:pt idx="678" formatCode="0.00">
                        <c:v>114.00714285714263</c:v>
                      </c:pt>
                      <c:pt idx="679" formatCode="0.00">
                        <c:v>113.36785714285686</c:v>
                      </c:pt>
                      <c:pt idx="680" formatCode="0.00">
                        <c:v>112.76785714285688</c:v>
                      </c:pt>
                      <c:pt idx="681" formatCode="0.00">
                        <c:v>112.81785714285694</c:v>
                      </c:pt>
                      <c:pt idx="682" formatCode="0.00">
                        <c:v>110.47499999999971</c:v>
                      </c:pt>
                      <c:pt idx="683" formatCode="0.00">
                        <c:v>108.44642857142831</c:v>
                      </c:pt>
                      <c:pt idx="684" formatCode="0.00">
                        <c:v>108.57499999999982</c:v>
                      </c:pt>
                      <c:pt idx="685" formatCode="0.00">
                        <c:v>100.57142857142844</c:v>
                      </c:pt>
                      <c:pt idx="686" formatCode="0.00">
                        <c:v>100.89285714285701</c:v>
                      </c:pt>
                      <c:pt idx="687" formatCode="0.00">
                        <c:v>98.082142857142699</c:v>
                      </c:pt>
                      <c:pt idx="688" formatCode="0.00">
                        <c:v>99.967857142856957</c:v>
                      </c:pt>
                      <c:pt idx="689" formatCode="0.00">
                        <c:v>107.6785714285713</c:v>
                      </c:pt>
                      <c:pt idx="690" formatCode="0.00">
                        <c:v>109.40714285714277</c:v>
                      </c:pt>
                      <c:pt idx="691" formatCode="0.00">
                        <c:v>101.35357142857148</c:v>
                      </c:pt>
                      <c:pt idx="692" formatCode="0.00">
                        <c:v>99.635714285714258</c:v>
                      </c:pt>
                      <c:pt idx="693" formatCode="0.00">
                        <c:v>98.79642857142855</c:v>
                      </c:pt>
                      <c:pt idx="694" formatCode="0.00">
                        <c:v>97.614285714285742</c:v>
                      </c:pt>
                      <c:pt idx="695" formatCode="0.00">
                        <c:v>97.310714285714312</c:v>
                      </c:pt>
                      <c:pt idx="696" formatCode="0.00">
                        <c:v>98.871428571428623</c:v>
                      </c:pt>
                      <c:pt idx="697" formatCode="0.00">
                        <c:v>97.45357142857145</c:v>
                      </c:pt>
                      <c:pt idx="698" formatCode="0.00">
                        <c:v>103.39285714285714</c:v>
                      </c:pt>
                      <c:pt idx="699" formatCode="0.00">
                        <c:v>108.36785714285712</c:v>
                      </c:pt>
                      <c:pt idx="700" formatCode="0.00">
                        <c:v>108.00357142857138</c:v>
                      </c:pt>
                      <c:pt idx="701" formatCode="0.00">
                        <c:v>108.98571428571437</c:v>
                      </c:pt>
                      <c:pt idx="702" formatCode="0.00">
                        <c:v>110.66428571428592</c:v>
                      </c:pt>
                      <c:pt idx="703" formatCode="0.00">
                        <c:v>105.72500000000024</c:v>
                      </c:pt>
                      <c:pt idx="704" formatCode="0.00">
                        <c:v>102.74642857142875</c:v>
                      </c:pt>
                      <c:pt idx="705" formatCode="0.00">
                        <c:v>107.4178571428573</c:v>
                      </c:pt>
                      <c:pt idx="706" formatCode="0.00">
                        <c:v>108.8321428571431</c:v>
                      </c:pt>
                      <c:pt idx="707" formatCode="0.00">
                        <c:v>104.93571428571457</c:v>
                      </c:pt>
                      <c:pt idx="708" formatCode="0.00">
                        <c:v>101.91071428571455</c:v>
                      </c:pt>
                      <c:pt idx="709" formatCode="0.00">
                        <c:v>99.032142857143043</c:v>
                      </c:pt>
                      <c:pt idx="710" formatCode="0.00">
                        <c:v>96.610714285714494</c:v>
                      </c:pt>
                      <c:pt idx="711" formatCode="0.00">
                        <c:v>98.703571428571721</c:v>
                      </c:pt>
                      <c:pt idx="712" formatCode="0.00">
                        <c:v>101.82142857142883</c:v>
                      </c:pt>
                      <c:pt idx="713" formatCode="0.00">
                        <c:v>95.785714285714548</c:v>
                      </c:pt>
                      <c:pt idx="714" formatCode="0.00">
                        <c:v>96.314285714285944</c:v>
                      </c:pt>
                      <c:pt idx="715" formatCode="0.00">
                        <c:v>93.596428571428859</c:v>
                      </c:pt>
                      <c:pt idx="716" formatCode="0.00">
                        <c:v>92.446428571428825</c:v>
                      </c:pt>
                      <c:pt idx="717" formatCode="0.00">
                        <c:v>91.946428571428697</c:v>
                      </c:pt>
                      <c:pt idx="718" formatCode="0.00">
                        <c:v>102.88928571428589</c:v>
                      </c:pt>
                      <c:pt idx="719" formatCode="0.00">
                        <c:v>104.36785714285725</c:v>
                      </c:pt>
                      <c:pt idx="720" formatCode="0.00">
                        <c:v>107.84285714285723</c:v>
                      </c:pt>
                      <c:pt idx="721" formatCode="0.00">
                        <c:v>118.30357142857143</c:v>
                      </c:pt>
                      <c:pt idx="722" formatCode="0.00">
                        <c:v>122.47142857142846</c:v>
                      </c:pt>
                      <c:pt idx="723" formatCode="0.00">
                        <c:v>123.47499999999998</c:v>
                      </c:pt>
                      <c:pt idx="724" formatCode="0.00">
                        <c:v>123.07499999999995</c:v>
                      </c:pt>
                      <c:pt idx="725" formatCode="0.00">
                        <c:v>120.18214285714281</c:v>
                      </c:pt>
                      <c:pt idx="726" formatCode="0.00">
                        <c:v>111.29285714285705</c:v>
                      </c:pt>
                      <c:pt idx="727" formatCode="0.00">
                        <c:v>111.32857142857132</c:v>
                      </c:pt>
                      <c:pt idx="728" formatCode="0.00">
                        <c:v>116.18928571428569</c:v>
                      </c:pt>
                      <c:pt idx="729" formatCode="0.00">
                        <c:v>118.9285714285713</c:v>
                      </c:pt>
                      <c:pt idx="730" formatCode="0.00">
                        <c:v>121.71785714285696</c:v>
                      </c:pt>
                      <c:pt idx="731" formatCode="0.00">
                        <c:v>121.25357142857138</c:v>
                      </c:pt>
                      <c:pt idx="732" formatCode="0.00">
                        <c:v>114.41428571428567</c:v>
                      </c:pt>
                      <c:pt idx="733" formatCode="0.00">
                        <c:v>115.55357142857143</c:v>
                      </c:pt>
                      <c:pt idx="734" formatCode="0.00">
                        <c:v>115.15000000000002</c:v>
                      </c:pt>
                      <c:pt idx="735" formatCode="0.00">
                        <c:v>107.91071428571442</c:v>
                      </c:pt>
                      <c:pt idx="736" formatCode="0.00">
                        <c:v>108.87142857142875</c:v>
                      </c:pt>
                      <c:pt idx="737" formatCode="0.00">
                        <c:v>113.97142857142873</c:v>
                      </c:pt>
                      <c:pt idx="738" formatCode="0.00">
                        <c:v>136.38928571428602</c:v>
                      </c:pt>
                      <c:pt idx="739" formatCode="0.00">
                        <c:v>141.46428571428598</c:v>
                      </c:pt>
                      <c:pt idx="740" formatCode="0.00">
                        <c:v>155.8678571428575</c:v>
                      </c:pt>
                      <c:pt idx="741" formatCode="0.00">
                        <c:v>162.26071428571464</c:v>
                      </c:pt>
                      <c:pt idx="742" formatCode="0.00">
                        <c:v>156.08214285714323</c:v>
                      </c:pt>
                      <c:pt idx="743" formatCode="0.00">
                        <c:v>155.11428571428613</c:v>
                      </c:pt>
                      <c:pt idx="744" formatCode="0.00">
                        <c:v>153.05357142857181</c:v>
                      </c:pt>
                      <c:pt idx="745" formatCode="0.00">
                        <c:v>155.56071428571471</c:v>
                      </c:pt>
                      <c:pt idx="746" formatCode="0.00">
                        <c:v>154.5000000000004</c:v>
                      </c:pt>
                      <c:pt idx="747" formatCode="0.00">
                        <c:v>149.41785714285757</c:v>
                      </c:pt>
                      <c:pt idx="748" formatCode="0.00">
                        <c:v>151.91428571428605</c:v>
                      </c:pt>
                      <c:pt idx="749" formatCode="0.00">
                        <c:v>151.32857142857171</c:v>
                      </c:pt>
                      <c:pt idx="750" formatCode="0.00">
                        <c:v>153.89285714285754</c:v>
                      </c:pt>
                      <c:pt idx="751" formatCode="0.00">
                        <c:v>153.42500000000032</c:v>
                      </c:pt>
                      <c:pt idx="752" formatCode="0.00">
                        <c:v>132.20000000000022</c:v>
                      </c:pt>
                      <c:pt idx="753" formatCode="0.00">
                        <c:v>140.48214285714312</c:v>
                      </c:pt>
                      <c:pt idx="754" formatCode="0.00">
                        <c:v>128.04285714285743</c:v>
                      </c:pt>
                      <c:pt idx="755" formatCode="0.00">
                        <c:v>129.41785714285743</c:v>
                      </c:pt>
                      <c:pt idx="756" formatCode="0.00">
                        <c:v>134.76071428571453</c:v>
                      </c:pt>
                      <c:pt idx="757" formatCode="0.00">
                        <c:v>166.65000000000029</c:v>
                      </c:pt>
                      <c:pt idx="758" formatCode="0.00">
                        <c:v>186.87500000000026</c:v>
                      </c:pt>
                      <c:pt idx="759" formatCode="0.00">
                        <c:v>191.28214285714304</c:v>
                      </c:pt>
                      <c:pt idx="760" formatCode="0.00">
                        <c:v>202.4142857142858</c:v>
                      </c:pt>
                      <c:pt idx="761" formatCode="0.00">
                        <c:v>207.31071428571431</c:v>
                      </c:pt>
                      <c:pt idx="762" formatCode="0.00">
                        <c:v>226.30000000000004</c:v>
                      </c:pt>
                      <c:pt idx="763" formatCode="0.00">
                        <c:v>266.84642857142859</c:v>
                      </c:pt>
                      <c:pt idx="764" formatCode="0.00">
                        <c:v>268.73571428571421</c:v>
                      </c:pt>
                      <c:pt idx="765" formatCode="0.00">
                        <c:v>332.55357142857144</c:v>
                      </c:pt>
                      <c:pt idx="766" formatCode="0.00">
                        <c:v>456.32142857142856</c:v>
                      </c:pt>
                      <c:pt idx="767" formatCode="0.00">
                        <c:v>497.58928571428572</c:v>
                      </c:pt>
                      <c:pt idx="768" formatCode="0.00">
                        <c:v>526.78928571428571</c:v>
                      </c:pt>
                      <c:pt idx="769" formatCode="0.00">
                        <c:v>563.18928571428569</c:v>
                      </c:pt>
                      <c:pt idx="770" formatCode="0.00">
                        <c:v>603.12142857142862</c:v>
                      </c:pt>
                      <c:pt idx="771" formatCode="0.00">
                        <c:v>618.0999999999998</c:v>
                      </c:pt>
                      <c:pt idx="772" formatCode="0.00">
                        <c:v>673.67499999999995</c:v>
                      </c:pt>
                      <c:pt idx="773" formatCode="0.00">
                        <c:v>693.36428571428564</c:v>
                      </c:pt>
                      <c:pt idx="774" formatCode="0.00">
                        <c:v>726.61071428571438</c:v>
                      </c:pt>
                      <c:pt idx="775" formatCode="0.00">
                        <c:v>748.4</c:v>
                      </c:pt>
                      <c:pt idx="776" formatCode="0.00">
                        <c:v>755.11428571428576</c:v>
                      </c:pt>
                      <c:pt idx="777" formatCode="0.00">
                        <c:v>735.74642857142862</c:v>
                      </c:pt>
                      <c:pt idx="778" formatCode="0.00">
                        <c:v>753.40714285714296</c:v>
                      </c:pt>
                      <c:pt idx="779" formatCode="0.00">
                        <c:v>710.69642857142867</c:v>
                      </c:pt>
                      <c:pt idx="780" formatCode="0.00">
                        <c:v>600.28571428571445</c:v>
                      </c:pt>
                      <c:pt idx="781" formatCode="0.00">
                        <c:v>597.83928571428589</c:v>
                      </c:pt>
                      <c:pt idx="782" formatCode="0.00">
                        <c:v>594.44285714285729</c:v>
                      </c:pt>
                      <c:pt idx="783" formatCode="0.00">
                        <c:v>570.88571428571447</c:v>
                      </c:pt>
                      <c:pt idx="784" formatCode="0.00">
                        <c:v>534.38928571428596</c:v>
                      </c:pt>
                      <c:pt idx="785" formatCode="0.00">
                        <c:v>513.75714285714309</c:v>
                      </c:pt>
                      <c:pt idx="786" formatCode="0.00">
                        <c:v>448.16785714285737</c:v>
                      </c:pt>
                      <c:pt idx="787" formatCode="0.00">
                        <c:v>436.18571428571443</c:v>
                      </c:pt>
                      <c:pt idx="788" formatCode="0.00">
                        <c:v>395.30000000000018</c:v>
                      </c:pt>
                      <c:pt idx="789" formatCode="0.00">
                        <c:v>387.76785714285739</c:v>
                      </c:pt>
                      <c:pt idx="790" formatCode="0.00">
                        <c:v>371.15357142857164</c:v>
                      </c:pt>
                      <c:pt idx="791" formatCode="0.00">
                        <c:v>354.482142857143</c:v>
                      </c:pt>
                      <c:pt idx="792" formatCode="0.00">
                        <c:v>337.11785714285725</c:v>
                      </c:pt>
                      <c:pt idx="793" formatCode="0.00">
                        <c:v>322.51428571428579</c:v>
                      </c:pt>
                      <c:pt idx="794" formatCode="0.00">
                        <c:v>313.86071428571438</c:v>
                      </c:pt>
                      <c:pt idx="795" formatCode="0.00">
                        <c:v>270.21785714285721</c:v>
                      </c:pt>
                      <c:pt idx="796" formatCode="0.00">
                        <c:v>260.92142857142869</c:v>
                      </c:pt>
                      <c:pt idx="797" formatCode="0.00">
                        <c:v>277.7821428571429</c:v>
                      </c:pt>
                      <c:pt idx="798" formatCode="0.00">
                        <c:v>279.66428571428577</c:v>
                      </c:pt>
                      <c:pt idx="799" formatCode="0.00">
                        <c:v>266.26071428571441</c:v>
                      </c:pt>
                      <c:pt idx="800" formatCode="0.00">
                        <c:v>257.26071428571441</c:v>
                      </c:pt>
                      <c:pt idx="801" formatCode="0.00">
                        <c:v>246.56071428571445</c:v>
                      </c:pt>
                      <c:pt idx="802" formatCode="0.00">
                        <c:v>251.62142857142877</c:v>
                      </c:pt>
                      <c:pt idx="803" formatCode="0.00">
                        <c:v>242.7642857142859</c:v>
                      </c:pt>
                      <c:pt idx="804" formatCode="0.00">
                        <c:v>246.90714285714304</c:v>
                      </c:pt>
                      <c:pt idx="805" formatCode="0.00">
                        <c:v>255.06428571428594</c:v>
                      </c:pt>
                      <c:pt idx="806" formatCode="0.00">
                        <c:v>251.29642857142881</c:v>
                      </c:pt>
                      <c:pt idx="807" formatCode="0.00">
                        <c:v>257.87857142857177</c:v>
                      </c:pt>
                      <c:pt idx="808" formatCode="0.00">
                        <c:v>261.10000000000025</c:v>
                      </c:pt>
                      <c:pt idx="809" formatCode="0.00">
                        <c:v>262.61785714285736</c:v>
                      </c:pt>
                      <c:pt idx="810" formatCode="0.00">
                        <c:v>247.95714285714308</c:v>
                      </c:pt>
                      <c:pt idx="811" formatCode="0.00">
                        <c:v>218.42142857142881</c:v>
                      </c:pt>
                      <c:pt idx="812" formatCode="0.00">
                        <c:v>215.30000000000018</c:v>
                      </c:pt>
                      <c:pt idx="813" formatCode="0.00">
                        <c:v>222.80714285714308</c:v>
                      </c:pt>
                      <c:pt idx="814" formatCode="0.00">
                        <c:v>226.93214285714308</c:v>
                      </c:pt>
                      <c:pt idx="815" formatCode="0.00">
                        <c:v>225.73214285714312</c:v>
                      </c:pt>
                      <c:pt idx="816" formatCode="0.00">
                        <c:v>238.37142857142877</c:v>
                      </c:pt>
                      <c:pt idx="817" formatCode="0.00">
                        <c:v>237.00000000000014</c:v>
                      </c:pt>
                      <c:pt idx="818" formatCode="0.00">
                        <c:v>228.82500000000007</c:v>
                      </c:pt>
                      <c:pt idx="819" formatCode="0.00">
                        <c:v>221.2642857142859</c:v>
                      </c:pt>
                      <c:pt idx="820" formatCode="0.00">
                        <c:v>223.93214285714308</c:v>
                      </c:pt>
                      <c:pt idx="821" formatCode="0.00">
                        <c:v>215.22142857142873</c:v>
                      </c:pt>
                      <c:pt idx="822" formatCode="0.00">
                        <c:v>220.92142857142881</c:v>
                      </c:pt>
                      <c:pt idx="823" formatCode="0.00">
                        <c:v>213.8535714285716</c:v>
                      </c:pt>
                      <c:pt idx="824" formatCode="0.00">
                        <c:v>222.34285714285735</c:v>
                      </c:pt>
                      <c:pt idx="825" formatCode="0.00">
                        <c:v>237.81428571428583</c:v>
                      </c:pt>
                      <c:pt idx="826" formatCode="0.00">
                        <c:v>244.01785714285728</c:v>
                      </c:pt>
                      <c:pt idx="827" formatCode="0.00">
                        <c:v>243.1392857142859</c:v>
                      </c:pt>
                      <c:pt idx="828" formatCode="0.00">
                        <c:v>242.66071428571453</c:v>
                      </c:pt>
                      <c:pt idx="829" formatCode="0.00">
                        <c:v>252.0142857142859</c:v>
                      </c:pt>
                      <c:pt idx="830" formatCode="0.00">
                        <c:v>236.54642857142881</c:v>
                      </c:pt>
                      <c:pt idx="831" formatCode="0.00">
                        <c:v>231.63928571428602</c:v>
                      </c:pt>
                      <c:pt idx="832" formatCode="0.00">
                        <c:v>229.33214285714323</c:v>
                      </c:pt>
                      <c:pt idx="833" formatCode="0.00">
                        <c:v>235.34285714285747</c:v>
                      </c:pt>
                      <c:pt idx="834" formatCode="0.00">
                        <c:v>236.44285714285746</c:v>
                      </c:pt>
                      <c:pt idx="835" formatCode="0.00">
                        <c:v>229.85357142857174</c:v>
                      </c:pt>
                      <c:pt idx="836" formatCode="0.00">
                        <c:v>220.77857142857178</c:v>
                      </c:pt>
                      <c:pt idx="837" formatCode="0.00">
                        <c:v>223.56071428571457</c:v>
                      </c:pt>
                      <c:pt idx="838" formatCode="0.00">
                        <c:v>219.83928571428584</c:v>
                      </c:pt>
                      <c:pt idx="839" formatCode="0.00">
                        <c:v>203.63571428571453</c:v>
                      </c:pt>
                      <c:pt idx="840" formatCode="0.00">
                        <c:v>189.32142857142884</c:v>
                      </c:pt>
                      <c:pt idx="841" formatCode="0.00">
                        <c:v>180.16071428571442</c:v>
                      </c:pt>
                      <c:pt idx="842" formatCode="0.00">
                        <c:v>176.45357142857145</c:v>
                      </c:pt>
                      <c:pt idx="843" formatCode="0.00">
                        <c:v>167.51071428571439</c:v>
                      </c:pt>
                      <c:pt idx="844" formatCode="0.00">
                        <c:v>163.77142857142877</c:v>
                      </c:pt>
                      <c:pt idx="845" formatCode="0.00">
                        <c:v>162.9071428571429</c:v>
                      </c:pt>
                      <c:pt idx="846" formatCode="0.00">
                        <c:v>158.08214285714297</c:v>
                      </c:pt>
                      <c:pt idx="847" formatCode="0.00">
                        <c:v>157.56071428571431</c:v>
                      </c:pt>
                      <c:pt idx="848" formatCode="0.00">
                        <c:v>161.15000000000003</c:v>
                      </c:pt>
                      <c:pt idx="849" formatCode="0.00">
                        <c:v>164.26785714285714</c:v>
                      </c:pt>
                      <c:pt idx="850" formatCode="0.00">
                        <c:v>168.58214285714283</c:v>
                      </c:pt>
                      <c:pt idx="851" formatCode="0.00">
                        <c:v>165.64642857142866</c:v>
                      </c:pt>
                      <c:pt idx="852" formatCode="0.00">
                        <c:v>164.64642857142866</c:v>
                      </c:pt>
                      <c:pt idx="853" formatCode="0.00">
                        <c:v>180.69285714285721</c:v>
                      </c:pt>
                      <c:pt idx="854" formatCode="0.00">
                        <c:v>184.83571428571435</c:v>
                      </c:pt>
                      <c:pt idx="855" formatCode="0.00">
                        <c:v>180.05000000000004</c:v>
                      </c:pt>
                      <c:pt idx="856" formatCode="0.00">
                        <c:v>182.04285714285717</c:v>
                      </c:pt>
                      <c:pt idx="857" formatCode="0.00">
                        <c:v>185.38928571428565</c:v>
                      </c:pt>
                      <c:pt idx="858" formatCode="0.00">
                        <c:v>187.15714285714265</c:v>
                      </c:pt>
                      <c:pt idx="859" formatCode="0.00">
                        <c:v>193.27499999999989</c:v>
                      </c:pt>
                      <c:pt idx="860" formatCode="0.00">
                        <c:v>192.89285714285703</c:v>
                      </c:pt>
                      <c:pt idx="861" formatCode="0.00">
                        <c:v>189.88571428571427</c:v>
                      </c:pt>
                      <c:pt idx="862" formatCode="0.00">
                        <c:v>187.73571428571424</c:v>
                      </c:pt>
                      <c:pt idx="863" formatCode="0.00">
                        <c:v>188.13571428571413</c:v>
                      </c:pt>
                      <c:pt idx="864" formatCode="0.00">
                        <c:v>183.6464285714284</c:v>
                      </c:pt>
                      <c:pt idx="865" formatCode="0.00">
                        <c:v>182.96071428571409</c:v>
                      </c:pt>
                      <c:pt idx="866" formatCode="0.00">
                        <c:v>178.12142857142837</c:v>
                      </c:pt>
                      <c:pt idx="867" formatCode="0.00">
                        <c:v>155.64999999999978</c:v>
                      </c:pt>
                      <c:pt idx="868" formatCode="0.00">
                        <c:v>154.41071428571402</c:v>
                      </c:pt>
                      <c:pt idx="869" formatCode="0.00">
                        <c:v>151.1464285714284</c:v>
                      </c:pt>
                      <c:pt idx="870" formatCode="0.00">
                        <c:v>160.56071428571417</c:v>
                      </c:pt>
                      <c:pt idx="871" formatCode="0.00">
                        <c:v>155.28214285714279</c:v>
                      </c:pt>
                      <c:pt idx="872" formatCode="0.00">
                        <c:v>154.01428571428576</c:v>
                      </c:pt>
                      <c:pt idx="873" formatCode="0.00">
                        <c:v>143.6642857142858</c:v>
                      </c:pt>
                      <c:pt idx="874" formatCode="0.00">
                        <c:v>146.22142857142859</c:v>
                      </c:pt>
                      <c:pt idx="875" formatCode="0.00">
                        <c:v>139.96428571428572</c:v>
                      </c:pt>
                      <c:pt idx="876" formatCode="0.00">
                        <c:v>135.5</c:v>
                      </c:pt>
                      <c:pt idx="877" formatCode="0.00">
                        <c:v>131.2285714285716</c:v>
                      </c:pt>
                      <c:pt idx="878" formatCode="0.00">
                        <c:v>127.10357142857161</c:v>
                      </c:pt>
                      <c:pt idx="879" formatCode="0.00">
                        <c:v>123.75357142857163</c:v>
                      </c:pt>
                      <c:pt idx="880" formatCode="0.00">
                        <c:v>125.81785714285745</c:v>
                      </c:pt>
                      <c:pt idx="881" formatCode="0.00">
                        <c:v>151.57142857142895</c:v>
                      </c:pt>
                      <c:pt idx="882" formatCode="0.00">
                        <c:v>158.95357142857185</c:v>
                      </c:pt>
                      <c:pt idx="883" formatCode="0.00">
                        <c:v>161.1500000000004</c:v>
                      </c:pt>
                      <c:pt idx="884" formatCode="0.00">
                        <c:v>146.6500000000004</c:v>
                      </c:pt>
                      <c:pt idx="885" formatCode="0.00">
                        <c:v>154.24642857142902</c:v>
                      </c:pt>
                      <c:pt idx="886" formatCode="0.00">
                        <c:v>152.21785714285747</c:v>
                      </c:pt>
                      <c:pt idx="887" formatCode="0.00">
                        <c:v>157.81785714285746</c:v>
                      </c:pt>
                      <c:pt idx="888" formatCode="0.00">
                        <c:v>155.04642857142895</c:v>
                      </c:pt>
                      <c:pt idx="889" formatCode="0.00">
                        <c:v>157.63571428571464</c:v>
                      </c:pt>
                      <c:pt idx="890" formatCode="0.00">
                        <c:v>152.83214285714323</c:v>
                      </c:pt>
                      <c:pt idx="891" formatCode="0.00">
                        <c:v>157.90714285714316</c:v>
                      </c:pt>
                      <c:pt idx="892" formatCode="0.00">
                        <c:v>157.11071428571464</c:v>
                      </c:pt>
                      <c:pt idx="893" formatCode="0.00">
                        <c:v>161.02142857142891</c:v>
                      </c:pt>
                      <c:pt idx="894" formatCode="0.00">
                        <c:v>160.72857142857174</c:v>
                      </c:pt>
                      <c:pt idx="895" formatCode="0.00">
                        <c:v>139.26785714285739</c:v>
                      </c:pt>
                      <c:pt idx="896" formatCode="0.00">
                        <c:v>145.32857142857159</c:v>
                      </c:pt>
                      <c:pt idx="897" formatCode="0.00">
                        <c:v>149.48928571428587</c:v>
                      </c:pt>
                      <c:pt idx="898" formatCode="0.00">
                        <c:v>158.98928571428587</c:v>
                      </c:pt>
                      <c:pt idx="899" formatCode="0.00">
                        <c:v>167.17857142857156</c:v>
                      </c:pt>
                      <c:pt idx="900" formatCode="0.00">
                        <c:v>177.10714285714297</c:v>
                      </c:pt>
                      <c:pt idx="901" formatCode="0.00">
                        <c:v>181.43214285714294</c:v>
                      </c:pt>
                      <c:pt idx="902" formatCode="0.00">
                        <c:v>180.71785714285721</c:v>
                      </c:pt>
                      <c:pt idx="903" formatCode="0.00">
                        <c:v>176.33928571428572</c:v>
                      </c:pt>
                      <c:pt idx="904" formatCode="0.00">
                        <c:v>184.76785714285714</c:v>
                      </c:pt>
                      <c:pt idx="905" formatCode="0.00">
                        <c:v>183.22499999999997</c:v>
                      </c:pt>
                      <c:pt idx="906" formatCode="0.00">
                        <c:v>188.63571428571427</c:v>
                      </c:pt>
                      <c:pt idx="907" formatCode="0.00">
                        <c:v>190.41071428571428</c:v>
                      </c:pt>
                      <c:pt idx="908" formatCode="0.00">
                        <c:v>192.57142857142858</c:v>
                      </c:pt>
                      <c:pt idx="909" formatCode="0.00">
                        <c:v>191.90357142857152</c:v>
                      </c:pt>
                      <c:pt idx="910" formatCode="0.00">
                        <c:v>180.85000000000011</c:v>
                      </c:pt>
                      <c:pt idx="911" formatCode="0.00">
                        <c:v>174.81785714285721</c:v>
                      </c:pt>
                      <c:pt idx="912" formatCode="0.00">
                        <c:v>172.61428571428573</c:v>
                      </c:pt>
                      <c:pt idx="913" formatCode="0.00">
                        <c:v>171.79285714285717</c:v>
                      </c:pt>
                      <c:pt idx="914" formatCode="0.00">
                        <c:v>161.68571428571431</c:v>
                      </c:pt>
                      <c:pt idx="915" formatCode="0.00">
                        <c:v>156.46785714285721</c:v>
                      </c:pt>
                      <c:pt idx="916" formatCode="0.00">
                        <c:v>156.60714285714297</c:v>
                      </c:pt>
                      <c:pt idx="917" formatCode="0.00">
                        <c:v>167.33928571428584</c:v>
                      </c:pt>
                      <c:pt idx="918" formatCode="0.00">
                        <c:v>161.42857142857156</c:v>
                      </c:pt>
                      <c:pt idx="919" formatCode="0.00">
                        <c:v>156.34642857142873</c:v>
                      </c:pt>
                      <c:pt idx="920" formatCode="0.00">
                        <c:v>161.50714285714301</c:v>
                      </c:pt>
                      <c:pt idx="921" formatCode="0.00">
                        <c:v>163.65000000000015</c:v>
                      </c:pt>
                      <c:pt idx="922" formatCode="0.00">
                        <c:v>169.28571428571442</c:v>
                      </c:pt>
                      <c:pt idx="923" formatCode="0.00">
                        <c:v>170.0321428571429</c:v>
                      </c:pt>
                      <c:pt idx="924" formatCode="0.00">
                        <c:v>176.06428571428583</c:v>
                      </c:pt>
                      <c:pt idx="925" formatCode="0.00">
                        <c:v>181.09642857142873</c:v>
                      </c:pt>
                      <c:pt idx="926" formatCode="0.00">
                        <c:v>179.42500000000018</c:v>
                      </c:pt>
                      <c:pt idx="927" formatCode="0.00">
                        <c:v>169.77500000000015</c:v>
                      </c:pt>
                      <c:pt idx="928" formatCode="0.00">
                        <c:v>177.51071428571439</c:v>
                      </c:pt>
                      <c:pt idx="929" formatCode="0.00">
                        <c:v>178.19285714285721</c:v>
                      </c:pt>
                      <c:pt idx="930" formatCode="0.00">
                        <c:v>186</c:v>
                      </c:pt>
                      <c:pt idx="931" formatCode="0.00">
                        <c:v>182.44642857142858</c:v>
                      </c:pt>
                      <c:pt idx="932" formatCode="0.00">
                        <c:v>188.84642857142859</c:v>
                      </c:pt>
                      <c:pt idx="933" formatCode="0.00">
                        <c:v>191.40714285714279</c:v>
                      </c:pt>
                      <c:pt idx="934" formatCode="0.00">
                        <c:v>185.33214285714271</c:v>
                      </c:pt>
                      <c:pt idx="935" formatCode="0.00">
                        <c:v>177.03928571428554</c:v>
                      </c:pt>
                      <c:pt idx="936" formatCode="0.00">
                        <c:v>168.13928571428551</c:v>
                      </c:pt>
                      <c:pt idx="937" formatCode="0.00">
                        <c:v>167.29642857142829</c:v>
                      </c:pt>
                      <c:pt idx="938" formatCode="0.00">
                        <c:v>166.72499999999971</c:v>
                      </c:pt>
                      <c:pt idx="939" formatCode="0.00">
                        <c:v>166.02142857142826</c:v>
                      </c:pt>
                      <c:pt idx="940" formatCode="0.00">
                        <c:v>165.3749999999996</c:v>
                      </c:pt>
                      <c:pt idx="941" formatCode="0.00">
                        <c:v>161.53214285714253</c:v>
                      </c:pt>
                      <c:pt idx="942" formatCode="0.00">
                        <c:v>165.84999999999971</c:v>
                      </c:pt>
                      <c:pt idx="943" formatCode="0.00">
                        <c:v>170.77857142857115</c:v>
                      </c:pt>
                      <c:pt idx="944" formatCode="0.00">
                        <c:v>163.97499999999971</c:v>
                      </c:pt>
                      <c:pt idx="945" formatCode="0.00">
                        <c:v>162.20357142857119</c:v>
                      </c:pt>
                      <c:pt idx="946" formatCode="0.00">
                        <c:v>159.49285714285685</c:v>
                      </c:pt>
                      <c:pt idx="947" formatCode="0.00">
                        <c:v>156.51428571428551</c:v>
                      </c:pt>
                      <c:pt idx="948" formatCode="0.00">
                        <c:v>155.18928571428555</c:v>
                      </c:pt>
                      <c:pt idx="949" formatCode="0.00">
                        <c:v>160.73928571428547</c:v>
                      </c:pt>
                      <c:pt idx="950" formatCode="0.00">
                        <c:v>160.67142857142841</c:v>
                      </c:pt>
                      <c:pt idx="951" formatCode="0.00">
                        <c:v>162.60357142857134</c:v>
                      </c:pt>
                      <c:pt idx="952" formatCode="0.00">
                        <c:v>156.84999999999997</c:v>
                      </c:pt>
                      <c:pt idx="953" formatCode="0.00">
                        <c:v>158.24642857142848</c:v>
                      </c:pt>
                      <c:pt idx="954" formatCode="0.00">
                        <c:v>156.07142857142858</c:v>
                      </c:pt>
                      <c:pt idx="955" formatCode="0.00">
                        <c:v>156.16785714285703</c:v>
                      </c:pt>
                      <c:pt idx="956" formatCode="0.00">
                        <c:v>144.28571428571416</c:v>
                      </c:pt>
                      <c:pt idx="957" formatCode="0.00">
                        <c:v>136.82499999999996</c:v>
                      </c:pt>
                      <c:pt idx="958" formatCode="0.00">
                        <c:v>136.1178571428571</c:v>
                      </c:pt>
                      <c:pt idx="959" formatCode="0.00">
                        <c:v>168.52500000000003</c:v>
                      </c:pt>
                      <c:pt idx="960" formatCode="0.00">
                        <c:v>177.56785714285721</c:v>
                      </c:pt>
                      <c:pt idx="961" formatCode="0.00">
                        <c:v>185.0071428571429</c:v>
                      </c:pt>
                      <c:pt idx="962" formatCode="0.00">
                        <c:v>187.63571428571427</c:v>
                      </c:pt>
                      <c:pt idx="963" formatCode="0.00">
                        <c:v>188.17857142857142</c:v>
                      </c:pt>
                      <c:pt idx="964" formatCode="0.00">
                        <c:v>186.78571428571428</c:v>
                      </c:pt>
                      <c:pt idx="965" formatCode="0.00">
                        <c:v>183.51785714285703</c:v>
                      </c:pt>
                      <c:pt idx="966" formatCode="0.00">
                        <c:v>180.17857142857116</c:v>
                      </c:pt>
                      <c:pt idx="967" formatCode="0.00">
                        <c:v>173.22142857142848</c:v>
                      </c:pt>
                      <c:pt idx="968" formatCode="0.00">
                        <c:v>179.39642857142852</c:v>
                      </c:pt>
                      <c:pt idx="969" formatCode="0.00">
                        <c:v>179.55000000000004</c:v>
                      </c:pt>
                      <c:pt idx="970" formatCode="0.00">
                        <c:v>182.92857142857142</c:v>
                      </c:pt>
                      <c:pt idx="971" formatCode="0.00">
                        <c:v>182.93928571428569</c:v>
                      </c:pt>
                      <c:pt idx="972" formatCode="0.00">
                        <c:v>187.94642857142844</c:v>
                      </c:pt>
                      <c:pt idx="973" formatCode="0.00">
                        <c:v>152.12857142857123</c:v>
                      </c:pt>
                      <c:pt idx="974" formatCode="0.00">
                        <c:v>143.83571428571409</c:v>
                      </c:pt>
                      <c:pt idx="975" formatCode="0.00">
                        <c:v>144.15714285714265</c:v>
                      </c:pt>
                      <c:pt idx="976" formatCode="0.00">
                        <c:v>141.84285714285696</c:v>
                      </c:pt>
                      <c:pt idx="977" formatCode="0.00">
                        <c:v>149.92142857142841</c:v>
                      </c:pt>
                      <c:pt idx="978" formatCode="0.00">
                        <c:v>157.88571428571413</c:v>
                      </c:pt>
                      <c:pt idx="979" formatCode="0.00">
                        <c:v>171.09642857142848</c:v>
                      </c:pt>
                      <c:pt idx="980" formatCode="0.00">
                        <c:v>174.69642857142858</c:v>
                      </c:pt>
                      <c:pt idx="981" formatCode="0.00">
                        <c:v>186.83928571428572</c:v>
                      </c:pt>
                      <c:pt idx="982" formatCode="0.00">
                        <c:v>191.16071428571416</c:v>
                      </c:pt>
                      <c:pt idx="983" formatCode="0.00">
                        <c:v>199.26071428571413</c:v>
                      </c:pt>
                      <c:pt idx="984" formatCode="0.00">
                        <c:v>209.66071428571416</c:v>
                      </c:pt>
                      <c:pt idx="985" formatCode="0.00">
                        <c:v>221.6785714285713</c:v>
                      </c:pt>
                      <c:pt idx="986" formatCode="0.00">
                        <c:v>230.90714285714279</c:v>
                      </c:pt>
                      <c:pt idx="987" formatCode="0.00">
                        <c:v>271.95357142857148</c:v>
                      </c:pt>
                      <c:pt idx="988" formatCode="0.00">
                        <c:v>289.55714285714294</c:v>
                      </c:pt>
                      <c:pt idx="989" formatCode="0.00">
                        <c:v>297.33571428571435</c:v>
                      </c:pt>
                      <c:pt idx="990" formatCode="0.00">
                        <c:v>302.18214285714294</c:v>
                      </c:pt>
                      <c:pt idx="991" formatCode="0.00">
                        <c:v>294.25357142857149</c:v>
                      </c:pt>
                      <c:pt idx="992" formatCode="0.00">
                        <c:v>296.21071428571435</c:v>
                      </c:pt>
                      <c:pt idx="993" formatCode="0.00">
                        <c:v>289.39285714285728</c:v>
                      </c:pt>
                      <c:pt idx="994" formatCode="0.00">
                        <c:v>292.22500000000008</c:v>
                      </c:pt>
                      <c:pt idx="995" formatCode="0.00">
                        <c:v>282.92500000000007</c:v>
                      </c:pt>
                      <c:pt idx="996" formatCode="0.00">
                        <c:v>275.42857142857156</c:v>
                      </c:pt>
                      <c:pt idx="997" formatCode="0.00">
                        <c:v>270.52857142857152</c:v>
                      </c:pt>
                      <c:pt idx="998" formatCode="0.00">
                        <c:v>260.80357142857156</c:v>
                      </c:pt>
                      <c:pt idx="999" formatCode="0.00">
                        <c:v>252.87142857142877</c:v>
                      </c:pt>
                      <c:pt idx="1000" formatCode="0.00">
                        <c:v>243.78571428571442</c:v>
                      </c:pt>
                      <c:pt idx="1001" formatCode="0.00">
                        <c:v>211.11071428571435</c:v>
                      </c:pt>
                      <c:pt idx="1002" formatCode="0.00">
                        <c:v>207.33214285714297</c:v>
                      </c:pt>
                      <c:pt idx="1003" formatCode="0.00">
                        <c:v>201.30000000000018</c:v>
                      </c:pt>
                      <c:pt idx="1004" formatCode="0.00">
                        <c:v>244.54642857142881</c:v>
                      </c:pt>
                      <c:pt idx="1005" formatCode="0.00">
                        <c:v>247.77142857142877</c:v>
                      </c:pt>
                      <c:pt idx="1006" formatCode="0.00">
                        <c:v>272.23928571428587</c:v>
                      </c:pt>
                      <c:pt idx="1007" formatCode="0.00">
                        <c:v>276.33928571428584</c:v>
                      </c:pt>
                      <c:pt idx="1008" formatCode="0.00">
                        <c:v>278.30714285714294</c:v>
                      </c:pt>
                      <c:pt idx="1009" formatCode="0.00">
                        <c:v>294.94285714285718</c:v>
                      </c:pt>
                      <c:pt idx="1010" formatCode="0.00">
                        <c:v>305.07142857142856</c:v>
                      </c:pt>
                      <c:pt idx="1011" formatCode="0.00">
                        <c:v>308.56071428571431</c:v>
                      </c:pt>
                      <c:pt idx="1012" formatCode="0.00">
                        <c:v>310.62857142857149</c:v>
                      </c:pt>
                      <c:pt idx="1013" formatCode="0.00">
                        <c:v>315.01428571428579</c:v>
                      </c:pt>
                      <c:pt idx="1014" formatCode="0.00">
                        <c:v>310.79285714285732</c:v>
                      </c:pt>
                      <c:pt idx="1015" formatCode="0.00">
                        <c:v>322.82857142857159</c:v>
                      </c:pt>
                      <c:pt idx="1016" formatCode="0.00">
                        <c:v>318.17500000000018</c:v>
                      </c:pt>
                      <c:pt idx="1017" formatCode="0.00">
                        <c:v>315.21428571428584</c:v>
                      </c:pt>
                      <c:pt idx="1018" formatCode="0.00">
                        <c:v>274.32142857142856</c:v>
                      </c:pt>
                      <c:pt idx="1019" formatCode="0.00">
                        <c:v>289.07857142857148</c:v>
                      </c:pt>
                      <c:pt idx="1020" formatCode="0.00">
                        <c:v>278.70714285714297</c:v>
                      </c:pt>
                      <c:pt idx="1021" formatCode="0.00">
                        <c:v>272.91428571428577</c:v>
                      </c:pt>
                      <c:pt idx="1022" formatCode="0.00">
                        <c:v>270.97857142857163</c:v>
                      </c:pt>
                      <c:pt idx="1023" formatCode="0.00">
                        <c:v>266.55357142857156</c:v>
                      </c:pt>
                      <c:pt idx="1024" formatCode="0.00">
                        <c:v>265.982142857143</c:v>
                      </c:pt>
                      <c:pt idx="1025" formatCode="0.00">
                        <c:v>272.87500000000011</c:v>
                      </c:pt>
                      <c:pt idx="1026" formatCode="0.00">
                        <c:v>281.99285714285725</c:v>
                      </c:pt>
                      <c:pt idx="1027" formatCode="0.00">
                        <c:v>279.58214285714286</c:v>
                      </c:pt>
                      <c:pt idx="1028" formatCode="0.00">
                        <c:v>286.125</c:v>
                      </c:pt>
                      <c:pt idx="1029" formatCode="0.00">
                        <c:v>289.68928571428569</c:v>
                      </c:pt>
                      <c:pt idx="1030" formatCode="0.00">
                        <c:v>285.0499999999999</c:v>
                      </c:pt>
                      <c:pt idx="1031" formatCode="0.00">
                        <c:v>290.90714285714279</c:v>
                      </c:pt>
                      <c:pt idx="1032" formatCode="0.00">
                        <c:v>286.01428571428579</c:v>
                      </c:pt>
                      <c:pt idx="1033" formatCode="0.00">
                        <c:v>269.13571428571441</c:v>
                      </c:pt>
                      <c:pt idx="1034" formatCode="0.00">
                        <c:v>281.54285714285714</c:v>
                      </c:pt>
                      <c:pt idx="1035" formatCode="0.00">
                        <c:v>287.18571428571431</c:v>
                      </c:pt>
                      <c:pt idx="1036" formatCode="0.00">
                        <c:v>291.09999999999997</c:v>
                      </c:pt>
                      <c:pt idx="1037" formatCode="0.00">
                        <c:v>280.61428571428576</c:v>
                      </c:pt>
                      <c:pt idx="1038" formatCode="0.00">
                        <c:v>290.18214285714294</c:v>
                      </c:pt>
                      <c:pt idx="1039" formatCode="0.00">
                        <c:v>287.9714285714287</c:v>
                      </c:pt>
                      <c:pt idx="1040" formatCode="0.00">
                        <c:v>283.57857142857159</c:v>
                      </c:pt>
                      <c:pt idx="1041" formatCode="0.00">
                        <c:v>284.44642857142884</c:v>
                      </c:pt>
                      <c:pt idx="1042" formatCode="0.00">
                        <c:v>283.81428571428597</c:v>
                      </c:pt>
                      <c:pt idx="1043" formatCode="0.00">
                        <c:v>263.77142857142877</c:v>
                      </c:pt>
                      <c:pt idx="1044" formatCode="0.00">
                        <c:v>264.70714285714297</c:v>
                      </c:pt>
                      <c:pt idx="1045" formatCode="0.00">
                        <c:v>262.82857142857159</c:v>
                      </c:pt>
                      <c:pt idx="1046" formatCode="0.00">
                        <c:v>267.78571428571439</c:v>
                      </c:pt>
                      <c:pt idx="1047" formatCode="0.00">
                        <c:v>276.74642857142862</c:v>
                      </c:pt>
                      <c:pt idx="1048" formatCode="0.00">
                        <c:v>251.52142857142866</c:v>
                      </c:pt>
                      <c:pt idx="1049" formatCode="0.00">
                        <c:v>243.65714285714304</c:v>
                      </c:pt>
                      <c:pt idx="1050" formatCode="0.00">
                        <c:v>235.75000000000014</c:v>
                      </c:pt>
                      <c:pt idx="1051" formatCode="0.00">
                        <c:v>234.81785714285721</c:v>
                      </c:pt>
                      <c:pt idx="1052" formatCode="0.00">
                        <c:v>214.89642857142866</c:v>
                      </c:pt>
                      <c:pt idx="1053" formatCode="0.00">
                        <c:v>207.01785714285714</c:v>
                      </c:pt>
                      <c:pt idx="1054" formatCode="0.00">
                        <c:v>202.4678571428571</c:v>
                      </c:pt>
                      <c:pt idx="1055" formatCode="0.00">
                        <c:v>197.53571428571428</c:v>
                      </c:pt>
                      <c:pt idx="1056" formatCode="0.00">
                        <c:v>199.76428571428565</c:v>
                      </c:pt>
                      <c:pt idx="1057" formatCode="0.00">
                        <c:v>202.63214285714275</c:v>
                      </c:pt>
                      <c:pt idx="1058" formatCode="0.00">
                        <c:v>193.81071428571417</c:v>
                      </c:pt>
                      <c:pt idx="1059" formatCode="0.00">
                        <c:v>190.27499999999989</c:v>
                      </c:pt>
                      <c:pt idx="1060" formatCode="0.00">
                        <c:v>193.89285714285703</c:v>
                      </c:pt>
                      <c:pt idx="1061" formatCode="0.00">
                        <c:v>181.46428571428558</c:v>
                      </c:pt>
                      <c:pt idx="1062" formatCode="0.00">
                        <c:v>173.26071428571413</c:v>
                      </c:pt>
                      <c:pt idx="1063" formatCode="0.00">
                        <c:v>171.68928571428543</c:v>
                      </c:pt>
                      <c:pt idx="1064" formatCode="0.00">
                        <c:v>168.87857142857112</c:v>
                      </c:pt>
                      <c:pt idx="1065" formatCode="0.00">
                        <c:v>170.90714285714265</c:v>
                      </c:pt>
                      <c:pt idx="1066" formatCode="0.00">
                        <c:v>173.46428571428547</c:v>
                      </c:pt>
                      <c:pt idx="1067" formatCode="0.00">
                        <c:v>167.33928571428547</c:v>
                      </c:pt>
                      <c:pt idx="1068" formatCode="0.00">
                        <c:v>161.26071428571413</c:v>
                      </c:pt>
                      <c:pt idx="1069" formatCode="0.00">
                        <c:v>158.92142857142841</c:v>
                      </c:pt>
                      <c:pt idx="1070" formatCode="0.00">
                        <c:v>148.70357142857134</c:v>
                      </c:pt>
                      <c:pt idx="1071" formatCode="0.00">
                        <c:v>140.42499999999993</c:v>
                      </c:pt>
                      <c:pt idx="1072" formatCode="0.00">
                        <c:v>138.01785714285714</c:v>
                      </c:pt>
                      <c:pt idx="1073" formatCode="0.00">
                        <c:v>141.40357142857141</c:v>
                      </c:pt>
                      <c:pt idx="1074" formatCode="0.00">
                        <c:v>128.49999999999986</c:v>
                      </c:pt>
                      <c:pt idx="1075" formatCode="0.00">
                        <c:v>128.18928571428555</c:v>
                      </c:pt>
                      <c:pt idx="1076" formatCode="0.00">
                        <c:v>133.76428571428565</c:v>
                      </c:pt>
                      <c:pt idx="1077" formatCode="0.00">
                        <c:v>130.16071428571428</c:v>
                      </c:pt>
                      <c:pt idx="1078" formatCode="0.00">
                        <c:v>132.13571428571439</c:v>
                      </c:pt>
                      <c:pt idx="1079" formatCode="0.00">
                        <c:v>131.97500000000011</c:v>
                      </c:pt>
                      <c:pt idx="1080" formatCode="0.00">
                        <c:v>140.49642857142862</c:v>
                      </c:pt>
                      <c:pt idx="1081" formatCode="0.00">
                        <c:v>150.26785714285728</c:v>
                      </c:pt>
                      <c:pt idx="1082" formatCode="0.00">
                        <c:v>150.43571428571445</c:v>
                      </c:pt>
                      <c:pt idx="1083" formatCode="0.00">
                        <c:v>156.46428571428584</c:v>
                      </c:pt>
                      <c:pt idx="1084" formatCode="0.00">
                        <c:v>158.62857142857152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23A-47E7-AC4E-2826E2726045}"/>
                  </c:ext>
                </c:extLst>
              </c15:ser>
            </c15:filteredLineSeries>
            <c15:filteredLineSeries>
              <c15:ser>
                <c:idx val="13"/>
                <c:order val="13"/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 Nifty'!$AD$3:$AD$1087</c15:sqref>
                        </c15:formulaRef>
                      </c:ext>
                    </c:extLst>
                    <c:numCache>
                      <c:formatCode>General</c:formatCode>
                      <c:ptCount val="1085"/>
                      <c:pt idx="12" formatCode="0.000">
                        <c:v>7.2586253689317197E-3</c:v>
                      </c:pt>
                      <c:pt idx="13" formatCode="0.000">
                        <c:v>7.4727891156462752E-3</c:v>
                      </c:pt>
                      <c:pt idx="14" formatCode="0.000">
                        <c:v>7.6569442423101161E-3</c:v>
                      </c:pt>
                      <c:pt idx="15" formatCode="0.000">
                        <c:v>8.0059643968258022E-3</c:v>
                      </c:pt>
                      <c:pt idx="16" formatCode="0.000">
                        <c:v>8.1898166267177202E-3</c:v>
                      </c:pt>
                      <c:pt idx="17" formatCode="0.000">
                        <c:v>8.2675952709883593E-3</c:v>
                      </c:pt>
                      <c:pt idx="18" formatCode="0.000">
                        <c:v>8.390481698752391E-3</c:v>
                      </c:pt>
                      <c:pt idx="19" formatCode="0.000">
                        <c:v>8.64562010363998E-3</c:v>
                      </c:pt>
                      <c:pt idx="20" formatCode="0.000">
                        <c:v>9.4039057458300442E-3</c:v>
                      </c:pt>
                      <c:pt idx="21" formatCode="0.000">
                        <c:v>9.5794468990345518E-3</c:v>
                      </c:pt>
                      <c:pt idx="22" formatCode="0.000">
                        <c:v>9.3168056992893305E-3</c:v>
                      </c:pt>
                      <c:pt idx="23" formatCode="0.000">
                        <c:v>9.4212242117555616E-3</c:v>
                      </c:pt>
                      <c:pt idx="24" formatCode="0.000">
                        <c:v>9.448786303947132E-3</c:v>
                      </c:pt>
                      <c:pt idx="25" formatCode="0.000">
                        <c:v>9.6155722350859917E-3</c:v>
                      </c:pt>
                      <c:pt idx="26" formatCode="0.000">
                        <c:v>1.0115192476273656E-2</c:v>
                      </c:pt>
                      <c:pt idx="27" formatCode="0.000">
                        <c:v>9.7970693730555138E-3</c:v>
                      </c:pt>
                      <c:pt idx="28" formatCode="0.000">
                        <c:v>9.7564445479096391E-3</c:v>
                      </c:pt>
                      <c:pt idx="29" formatCode="0.000">
                        <c:v>9.4328778655614499E-3</c:v>
                      </c:pt>
                      <c:pt idx="30" formatCode="0.000">
                        <c:v>9.2226464689953679E-3</c:v>
                      </c:pt>
                      <c:pt idx="31" formatCode="0.000">
                        <c:v>8.9905414220482743E-3</c:v>
                      </c:pt>
                      <c:pt idx="32" formatCode="0.000">
                        <c:v>9.1953791578921959E-3</c:v>
                      </c:pt>
                      <c:pt idx="33" formatCode="0.000">
                        <c:v>9.1755478385821994E-3</c:v>
                      </c:pt>
                      <c:pt idx="34" formatCode="0.000">
                        <c:v>8.1020296700388458E-3</c:v>
                      </c:pt>
                      <c:pt idx="35" formatCode="0.000">
                        <c:v>7.9029161824782333E-3</c:v>
                      </c:pt>
                      <c:pt idx="36" formatCode="0.000">
                        <c:v>8.0824595557225515E-3</c:v>
                      </c:pt>
                      <c:pt idx="37" formatCode="0.000">
                        <c:v>7.8220316029252324E-3</c:v>
                      </c:pt>
                      <c:pt idx="38" formatCode="0.000">
                        <c:v>7.8093850329461053E-3</c:v>
                      </c:pt>
                      <c:pt idx="39" formatCode="0.000">
                        <c:v>7.8328103989242521E-3</c:v>
                      </c:pt>
                      <c:pt idx="40" formatCode="0.000">
                        <c:v>7.8392083419302639E-3</c:v>
                      </c:pt>
                      <c:pt idx="41" formatCode="0.000">
                        <c:v>7.9983276516369661E-3</c:v>
                      </c:pt>
                      <c:pt idx="42" formatCode="0.000">
                        <c:v>7.8063794068270846E-3</c:v>
                      </c:pt>
                      <c:pt idx="43" formatCode="0.000">
                        <c:v>7.6416784430671375E-3</c:v>
                      </c:pt>
                      <c:pt idx="44" formatCode="0.000">
                        <c:v>7.4309911171957111E-3</c:v>
                      </c:pt>
                      <c:pt idx="45" formatCode="0.000">
                        <c:v>7.4974784265381617E-3</c:v>
                      </c:pt>
                      <c:pt idx="46" formatCode="0.000">
                        <c:v>7.4671707122960602E-3</c:v>
                      </c:pt>
                      <c:pt idx="47" formatCode="0.000">
                        <c:v>8.3281262204170908E-3</c:v>
                      </c:pt>
                      <c:pt idx="48" formatCode="0.000">
                        <c:v>8.0633534649462366E-3</c:v>
                      </c:pt>
                      <c:pt idx="49" formatCode="0.000">
                        <c:v>8.1523435062098235E-3</c:v>
                      </c:pt>
                      <c:pt idx="50" formatCode="0.000">
                        <c:v>7.9838021273082229E-3</c:v>
                      </c:pt>
                      <c:pt idx="51" formatCode="0.000">
                        <c:v>7.8825151411472238E-3</c:v>
                      </c:pt>
                      <c:pt idx="52" formatCode="0.000">
                        <c:v>7.9127377698595923E-3</c:v>
                      </c:pt>
                      <c:pt idx="53" formatCode="0.000">
                        <c:v>8.0910692654994065E-3</c:v>
                      </c:pt>
                      <c:pt idx="54" formatCode="0.000">
                        <c:v>7.7160894959257551E-3</c:v>
                      </c:pt>
                      <c:pt idx="55" formatCode="0.000">
                        <c:v>7.5707070667505681E-3</c:v>
                      </c:pt>
                      <c:pt idx="56" formatCode="0.000">
                        <c:v>7.7415585841318765E-3</c:v>
                      </c:pt>
                      <c:pt idx="57" formatCode="0.000">
                        <c:v>7.9653912878213749E-3</c:v>
                      </c:pt>
                      <c:pt idx="58" formatCode="0.000">
                        <c:v>7.6870960406414971E-3</c:v>
                      </c:pt>
                      <c:pt idx="59" formatCode="0.000">
                        <c:v>7.4665371894439628E-3</c:v>
                      </c:pt>
                      <c:pt idx="60" formatCode="0.000">
                        <c:v>7.0489565957843822E-3</c:v>
                      </c:pt>
                      <c:pt idx="61" formatCode="0.000">
                        <c:v>6.0680185061396646E-3</c:v>
                      </c:pt>
                      <c:pt idx="62" formatCode="0.000">
                        <c:v>6.1722598522167462E-3</c:v>
                      </c:pt>
                      <c:pt idx="63" formatCode="0.000">
                        <c:v>6.0624911242968763E-3</c:v>
                      </c:pt>
                      <c:pt idx="64" formatCode="0.000">
                        <c:v>6.263574429641895E-3</c:v>
                      </c:pt>
                      <c:pt idx="65" formatCode="0.000">
                        <c:v>6.4598973043951983E-3</c:v>
                      </c:pt>
                      <c:pt idx="66" formatCode="0.000">
                        <c:v>6.6694943365035661E-3</c:v>
                      </c:pt>
                      <c:pt idx="67" formatCode="0.000">
                        <c:v>6.6001886871113573E-3</c:v>
                      </c:pt>
                      <c:pt idx="68" formatCode="0.000">
                        <c:v>6.436970682143525E-3</c:v>
                      </c:pt>
                      <c:pt idx="69" formatCode="0.000">
                        <c:v>6.4063576860327763E-3</c:v>
                      </c:pt>
                      <c:pt idx="70" formatCode="0.000">
                        <c:v>6.7839366225099862E-3</c:v>
                      </c:pt>
                      <c:pt idx="71" formatCode="0.000">
                        <c:v>6.7798773959443668E-3</c:v>
                      </c:pt>
                      <c:pt idx="72" formatCode="0.000">
                        <c:v>6.8352044534302049E-3</c:v>
                      </c:pt>
                      <c:pt idx="73" formatCode="0.000">
                        <c:v>7.3879587946847859E-3</c:v>
                      </c:pt>
                      <c:pt idx="74" formatCode="0.000">
                        <c:v>7.9976805632292671E-3</c:v>
                      </c:pt>
                      <c:pt idx="75" formatCode="0.000">
                        <c:v>7.8688769783018964E-3</c:v>
                      </c:pt>
                      <c:pt idx="76" formatCode="0.000">
                        <c:v>7.9591453050481386E-3</c:v>
                      </c:pt>
                      <c:pt idx="77" formatCode="0.000">
                        <c:v>7.8168832141672466E-3</c:v>
                      </c:pt>
                      <c:pt idx="78" formatCode="0.000">
                        <c:v>7.6101175998002342E-3</c:v>
                      </c:pt>
                      <c:pt idx="79" formatCode="0.000">
                        <c:v>7.9040376994752252E-3</c:v>
                      </c:pt>
                      <c:pt idx="80" formatCode="0.000">
                        <c:v>7.6589185457153468E-3</c:v>
                      </c:pt>
                      <c:pt idx="81" formatCode="0.000">
                        <c:v>7.3163099022634818E-3</c:v>
                      </c:pt>
                      <c:pt idx="82" formatCode="0.000">
                        <c:v>7.576474466792645E-3</c:v>
                      </c:pt>
                      <c:pt idx="83" formatCode="0.000">
                        <c:v>7.6462028347719481E-3</c:v>
                      </c:pt>
                      <c:pt idx="84" formatCode="0.000">
                        <c:v>6.9413728433540857E-3</c:v>
                      </c:pt>
                      <c:pt idx="85" formatCode="0.000">
                        <c:v>7.1151155948711419E-3</c:v>
                      </c:pt>
                      <c:pt idx="86" formatCode="0.000">
                        <c:v>7.0257735394085585E-3</c:v>
                      </c:pt>
                      <c:pt idx="87" formatCode="0.000">
                        <c:v>6.5509809046520717E-3</c:v>
                      </c:pt>
                      <c:pt idx="88" formatCode="0.000">
                        <c:v>6.051167291641491E-3</c:v>
                      </c:pt>
                      <c:pt idx="89" formatCode="0.000">
                        <c:v>6.0851146063887586E-3</c:v>
                      </c:pt>
                      <c:pt idx="90" formatCode="0.000">
                        <c:v>5.9033861739049062E-3</c:v>
                      </c:pt>
                      <c:pt idx="91" formatCode="0.000">
                        <c:v>6.3781096252432138E-3</c:v>
                      </c:pt>
                      <c:pt idx="92" formatCode="0.000">
                        <c:v>6.878343219740935E-3</c:v>
                      </c:pt>
                      <c:pt idx="93" formatCode="0.000">
                        <c:v>6.6715641952983917E-3</c:v>
                      </c:pt>
                      <c:pt idx="94" formatCode="0.000">
                        <c:v>7.0045483688022745E-3</c:v>
                      </c:pt>
                      <c:pt idx="95" formatCode="0.000">
                        <c:v>7.4173267232700959E-3</c:v>
                      </c:pt>
                      <c:pt idx="96" formatCode="0.000">
                        <c:v>7.9865712048089177E-3</c:v>
                      </c:pt>
                      <c:pt idx="97" formatCode="0.000">
                        <c:v>8.3854302303001498E-3</c:v>
                      </c:pt>
                      <c:pt idx="98" formatCode="0.000">
                        <c:v>8.7395397489539936E-3</c:v>
                      </c:pt>
                      <c:pt idx="99" formatCode="0.000">
                        <c:v>8.5395509576318435E-3</c:v>
                      </c:pt>
                      <c:pt idx="100" formatCode="0.000">
                        <c:v>8.4396475142685095E-3</c:v>
                      </c:pt>
                      <c:pt idx="101" formatCode="0.000">
                        <c:v>8.3939330978599815E-3</c:v>
                      </c:pt>
                      <c:pt idx="102" formatCode="0.000">
                        <c:v>8.3546469627431216E-3</c:v>
                      </c:pt>
                      <c:pt idx="103" formatCode="0.000">
                        <c:v>8.1163198618649894E-3</c:v>
                      </c:pt>
                      <c:pt idx="104" formatCode="0.000">
                        <c:v>8.0872606774668628E-3</c:v>
                      </c:pt>
                      <c:pt idx="105" formatCode="0.000">
                        <c:v>7.7213989575317466E-3</c:v>
                      </c:pt>
                      <c:pt idx="106" formatCode="0.000">
                        <c:v>7.2195154311660084E-3</c:v>
                      </c:pt>
                      <c:pt idx="107" formatCode="0.000">
                        <c:v>7.3003215776141113E-3</c:v>
                      </c:pt>
                      <c:pt idx="108" formatCode="0.000">
                        <c:v>7.2425808251540998E-3</c:v>
                      </c:pt>
                      <c:pt idx="109" formatCode="0.000">
                        <c:v>6.8819000581057466E-3</c:v>
                      </c:pt>
                      <c:pt idx="110" formatCode="0.000">
                        <c:v>6.120953153265548E-3</c:v>
                      </c:pt>
                      <c:pt idx="111" formatCode="0.000">
                        <c:v>5.6891557013716825E-3</c:v>
                      </c:pt>
                      <c:pt idx="112" formatCode="0.000">
                        <c:v>5.2911154313667833E-3</c:v>
                      </c:pt>
                      <c:pt idx="113" formatCode="0.000">
                        <c:v>5.6431984803062994E-3</c:v>
                      </c:pt>
                      <c:pt idx="114" formatCode="0.000">
                        <c:v>5.5585059302531315E-3</c:v>
                      </c:pt>
                      <c:pt idx="115" formatCode="0.000">
                        <c:v>5.6525062097955549E-3</c:v>
                      </c:pt>
                      <c:pt idx="116" formatCode="0.000">
                        <c:v>6.0558388631817301E-3</c:v>
                      </c:pt>
                      <c:pt idx="117" formatCode="0.000">
                        <c:v>6.2248396368386636E-3</c:v>
                      </c:pt>
                      <c:pt idx="118" formatCode="0.000">
                        <c:v>6.9211054156452087E-3</c:v>
                      </c:pt>
                      <c:pt idx="119" formatCode="0.000">
                        <c:v>7.0343615672368272E-3</c:v>
                      </c:pt>
                      <c:pt idx="120" formatCode="0.000">
                        <c:v>7.3522629702257591E-3</c:v>
                      </c:pt>
                      <c:pt idx="121" formatCode="0.000">
                        <c:v>7.4045092189563289E-3</c:v>
                      </c:pt>
                      <c:pt idx="122" formatCode="0.000">
                        <c:v>7.6342245477220433E-3</c:v>
                      </c:pt>
                      <c:pt idx="123" formatCode="0.000">
                        <c:v>7.5452245864989758E-3</c:v>
                      </c:pt>
                      <c:pt idx="124" formatCode="0.000">
                        <c:v>7.4407309973381431E-3</c:v>
                      </c:pt>
                      <c:pt idx="125" formatCode="0.000">
                        <c:v>7.4795400393659946E-3</c:v>
                      </c:pt>
                      <c:pt idx="126" formatCode="0.000">
                        <c:v>7.4484299624137948E-3</c:v>
                      </c:pt>
                      <c:pt idx="127" formatCode="0.000">
                        <c:v>7.606288857094249E-3</c:v>
                      </c:pt>
                      <c:pt idx="128" formatCode="0.000">
                        <c:v>7.7056996963339106E-3</c:v>
                      </c:pt>
                      <c:pt idx="129" formatCode="0.000">
                        <c:v>7.5972104818258345E-3</c:v>
                      </c:pt>
                      <c:pt idx="130" formatCode="0.000">
                        <c:v>7.3348474532613358E-3</c:v>
                      </c:pt>
                      <c:pt idx="131" formatCode="0.000">
                        <c:v>7.1871980850480533E-3</c:v>
                      </c:pt>
                      <c:pt idx="132" formatCode="0.000">
                        <c:v>6.5008660385518198E-3</c:v>
                      </c:pt>
                      <c:pt idx="133" formatCode="0.000">
                        <c:v>6.8913103871374422E-3</c:v>
                      </c:pt>
                      <c:pt idx="134" formatCode="0.000">
                        <c:v>6.8132090688481448E-3</c:v>
                      </c:pt>
                      <c:pt idx="135" formatCode="0.000">
                        <c:v>6.6703360349956902E-3</c:v>
                      </c:pt>
                      <c:pt idx="136" formatCode="0.000">
                        <c:v>6.4667783063144654E-3</c:v>
                      </c:pt>
                      <c:pt idx="137" formatCode="0.000">
                        <c:v>6.5571009711504853E-3</c:v>
                      </c:pt>
                      <c:pt idx="138" formatCode="0.000">
                        <c:v>6.5745989144150481E-3</c:v>
                      </c:pt>
                      <c:pt idx="139" formatCode="0.000">
                        <c:v>6.6346350073574903E-3</c:v>
                      </c:pt>
                      <c:pt idx="140" formatCode="0.000">
                        <c:v>7.0888717551865783E-3</c:v>
                      </c:pt>
                      <c:pt idx="141" formatCode="0.000">
                        <c:v>6.663408508786316E-3</c:v>
                      </c:pt>
                      <c:pt idx="142" formatCode="0.000">
                        <c:v>6.8157156021076554E-3</c:v>
                      </c:pt>
                      <c:pt idx="143" formatCode="0.000">
                        <c:v>6.7858908269190074E-3</c:v>
                      </c:pt>
                      <c:pt idx="144" formatCode="0.000">
                        <c:v>6.7452106470729089E-3</c:v>
                      </c:pt>
                      <c:pt idx="145" formatCode="0.000">
                        <c:v>6.9904503051679608E-3</c:v>
                      </c:pt>
                      <c:pt idx="146" formatCode="0.000">
                        <c:v>7.4712443099382306E-3</c:v>
                      </c:pt>
                      <c:pt idx="147" formatCode="0.000">
                        <c:v>6.9830110477699416E-3</c:v>
                      </c:pt>
                      <c:pt idx="148" formatCode="0.000">
                        <c:v>7.475091295309327E-3</c:v>
                      </c:pt>
                      <c:pt idx="149" formatCode="0.000">
                        <c:v>7.7282668222509324E-3</c:v>
                      </c:pt>
                      <c:pt idx="150" formatCode="0.000">
                        <c:v>8.0578214105247962E-3</c:v>
                      </c:pt>
                      <c:pt idx="151" formatCode="0.000">
                        <c:v>8.7499863013198193E-3</c:v>
                      </c:pt>
                      <c:pt idx="152" formatCode="0.000">
                        <c:v>9.133974454967473E-3</c:v>
                      </c:pt>
                      <c:pt idx="153" formatCode="0.000">
                        <c:v>9.5515203660156527E-3</c:v>
                      </c:pt>
                      <c:pt idx="154" formatCode="0.000">
                        <c:v>9.1006154373029519E-3</c:v>
                      </c:pt>
                      <c:pt idx="155" formatCode="0.000">
                        <c:v>9.5309265665938104E-3</c:v>
                      </c:pt>
                      <c:pt idx="156" formatCode="0.000">
                        <c:v>9.9139306683417826E-3</c:v>
                      </c:pt>
                      <c:pt idx="157" formatCode="0.000">
                        <c:v>1.0133821634254846E-2</c:v>
                      </c:pt>
                      <c:pt idx="158" formatCode="0.000">
                        <c:v>1.0290563070605885E-2</c:v>
                      </c:pt>
                      <c:pt idx="159" formatCode="0.000">
                        <c:v>9.9393667515628673E-3</c:v>
                      </c:pt>
                      <c:pt idx="160" formatCode="0.000">
                        <c:v>9.6195932376938447E-3</c:v>
                      </c:pt>
                      <c:pt idx="161" formatCode="0.000">
                        <c:v>1.0331438983124374E-2</c:v>
                      </c:pt>
                      <c:pt idx="162" formatCode="0.000">
                        <c:v>1.0168704927721192E-2</c:v>
                      </c:pt>
                      <c:pt idx="163" formatCode="0.000">
                        <c:v>9.9997105518329146E-3</c:v>
                      </c:pt>
                      <c:pt idx="164" formatCode="0.000">
                        <c:v>9.764842258582998E-3</c:v>
                      </c:pt>
                      <c:pt idx="165" formatCode="0.000">
                        <c:v>9.5410559068266933E-3</c:v>
                      </c:pt>
                      <c:pt idx="166" formatCode="0.000">
                        <c:v>9.3869855634561294E-3</c:v>
                      </c:pt>
                      <c:pt idx="167" formatCode="0.000">
                        <c:v>8.9005503113537242E-3</c:v>
                      </c:pt>
                      <c:pt idx="168" formatCode="0.000">
                        <c:v>8.787043047580774E-3</c:v>
                      </c:pt>
                      <c:pt idx="169" formatCode="0.000">
                        <c:v>8.3566207697673214E-3</c:v>
                      </c:pt>
                      <c:pt idx="170" formatCode="0.000">
                        <c:v>8.1275453290999989E-3</c:v>
                      </c:pt>
                      <c:pt idx="171" formatCode="0.000">
                        <c:v>8.2187255807345105E-3</c:v>
                      </c:pt>
                      <c:pt idx="172" formatCode="0.000">
                        <c:v>8.0161871774934446E-3</c:v>
                      </c:pt>
                      <c:pt idx="173" formatCode="0.000">
                        <c:v>8.1629820659397112E-3</c:v>
                      </c:pt>
                      <c:pt idx="174" formatCode="0.000">
                        <c:v>8.1781056925029211E-3</c:v>
                      </c:pt>
                      <c:pt idx="175" formatCode="0.000">
                        <c:v>7.7936163619460562E-3</c:v>
                      </c:pt>
                      <c:pt idx="176" formatCode="0.000">
                        <c:v>7.1441908655438934E-3</c:v>
                      </c:pt>
                      <c:pt idx="177" formatCode="0.000">
                        <c:v>6.8657817109144493E-3</c:v>
                      </c:pt>
                      <c:pt idx="178" formatCode="0.000">
                        <c:v>6.8851605458594345E-3</c:v>
                      </c:pt>
                      <c:pt idx="179" formatCode="0.000">
                        <c:v>7.2362405545352681E-3</c:v>
                      </c:pt>
                      <c:pt idx="180" formatCode="0.000">
                        <c:v>7.86180202136047E-3</c:v>
                      </c:pt>
                      <c:pt idx="181" formatCode="0.000">
                        <c:v>8.0725124631248618E-3</c:v>
                      </c:pt>
                      <c:pt idx="182" formatCode="0.000">
                        <c:v>9.0221575964005186E-3</c:v>
                      </c:pt>
                      <c:pt idx="183" formatCode="0.000">
                        <c:v>9.3712281660631846E-3</c:v>
                      </c:pt>
                      <c:pt idx="184" formatCode="0.000">
                        <c:v>9.4026286699472363E-3</c:v>
                      </c:pt>
                      <c:pt idx="185" formatCode="0.000">
                        <c:v>9.3651194687071546E-3</c:v>
                      </c:pt>
                      <c:pt idx="186" formatCode="0.000">
                        <c:v>9.587108208171843E-3</c:v>
                      </c:pt>
                      <c:pt idx="187" formatCode="0.000">
                        <c:v>9.5954946272135029E-3</c:v>
                      </c:pt>
                      <c:pt idx="188" formatCode="0.000">
                        <c:v>9.8966777776659E-3</c:v>
                      </c:pt>
                      <c:pt idx="189" formatCode="0.000">
                        <c:v>9.5679669884228147E-3</c:v>
                      </c:pt>
                      <c:pt idx="190" formatCode="0.000">
                        <c:v>9.5635031422532119E-3</c:v>
                      </c:pt>
                      <c:pt idx="191" formatCode="0.000">
                        <c:v>1.0166065033255666E-2</c:v>
                      </c:pt>
                      <c:pt idx="192" formatCode="0.000">
                        <c:v>1.0364914582323265E-2</c:v>
                      </c:pt>
                      <c:pt idx="193" formatCode="0.000">
                        <c:v>9.8459314624171762E-3</c:v>
                      </c:pt>
                      <c:pt idx="194" formatCode="0.000">
                        <c:v>9.2469247973162184E-3</c:v>
                      </c:pt>
                      <c:pt idx="195" formatCode="0.000">
                        <c:v>8.9771784854616836E-3</c:v>
                      </c:pt>
                      <c:pt idx="196" formatCode="0.000">
                        <c:v>8.1222155496278453E-3</c:v>
                      </c:pt>
                      <c:pt idx="197" formatCode="0.000">
                        <c:v>8.4713337926548473E-3</c:v>
                      </c:pt>
                      <c:pt idx="198" formatCode="0.000">
                        <c:v>8.4517374517374694E-3</c:v>
                      </c:pt>
                      <c:pt idx="199" formatCode="0.000">
                        <c:v>8.1540743769195189E-3</c:v>
                      </c:pt>
                      <c:pt idx="200" formatCode="0.000">
                        <c:v>8.3132904831018199E-3</c:v>
                      </c:pt>
                      <c:pt idx="201" formatCode="0.000">
                        <c:v>8.5028057799901666E-3</c:v>
                      </c:pt>
                      <c:pt idx="202" formatCode="0.000">
                        <c:v>7.9882777525242116E-3</c:v>
                      </c:pt>
                      <c:pt idx="203" formatCode="0.000">
                        <c:v>7.9722137162950204E-3</c:v>
                      </c:pt>
                      <c:pt idx="204" formatCode="0.000">
                        <c:v>7.9995401099192294E-3</c:v>
                      </c:pt>
                      <c:pt idx="205" formatCode="0.000">
                        <c:v>8.0226810338849073E-3</c:v>
                      </c:pt>
                      <c:pt idx="206" formatCode="0.000">
                        <c:v>7.4290085094177215E-3</c:v>
                      </c:pt>
                      <c:pt idx="207" formatCode="0.000">
                        <c:v>7.1488608624343062E-3</c:v>
                      </c:pt>
                      <c:pt idx="208" formatCode="0.000">
                        <c:v>7.296885805582189E-3</c:v>
                      </c:pt>
                      <c:pt idx="209" formatCode="0.000">
                        <c:v>7.8757664644519432E-3</c:v>
                      </c:pt>
                      <c:pt idx="210" formatCode="0.000">
                        <c:v>8.1596973254553957E-3</c:v>
                      </c:pt>
                      <c:pt idx="211" formatCode="0.000">
                        <c:v>7.9488112374835763E-3</c:v>
                      </c:pt>
                      <c:pt idx="212" formatCode="0.000">
                        <c:v>7.9031617481998169E-3</c:v>
                      </c:pt>
                      <c:pt idx="213" formatCode="0.000">
                        <c:v>8.1694809903656868E-3</c:v>
                      </c:pt>
                      <c:pt idx="214" formatCode="0.000">
                        <c:v>7.6867648543371535E-3</c:v>
                      </c:pt>
                      <c:pt idx="215" formatCode="0.000">
                        <c:v>7.8817299329265126E-3</c:v>
                      </c:pt>
                      <c:pt idx="216" formatCode="0.000">
                        <c:v>8.360597040074141E-3</c:v>
                      </c:pt>
                      <c:pt idx="217" formatCode="0.000">
                        <c:v>8.7355828186970515E-3</c:v>
                      </c:pt>
                      <c:pt idx="218" formatCode="0.000">
                        <c:v>8.958701395810854E-3</c:v>
                      </c:pt>
                      <c:pt idx="219" formatCode="0.000">
                        <c:v>8.5586182524958285E-3</c:v>
                      </c:pt>
                      <c:pt idx="220" formatCode="0.000">
                        <c:v>8.6863383647643282E-3</c:v>
                      </c:pt>
                      <c:pt idx="221" formatCode="0.000">
                        <c:v>8.7749453008316731E-3</c:v>
                      </c:pt>
                      <c:pt idx="222" formatCode="0.000">
                        <c:v>8.5648826032282219E-3</c:v>
                      </c:pt>
                      <c:pt idx="223" formatCode="0.000">
                        <c:v>8.1309820280249419E-3</c:v>
                      </c:pt>
                      <c:pt idx="224" formatCode="0.000">
                        <c:v>7.9742771904258002E-3</c:v>
                      </c:pt>
                      <c:pt idx="225" formatCode="0.000">
                        <c:v>7.7838211373178392E-3</c:v>
                      </c:pt>
                      <c:pt idx="226" formatCode="0.000">
                        <c:v>8.1790738618433226E-3</c:v>
                      </c:pt>
                      <c:pt idx="227" formatCode="0.000">
                        <c:v>8.7284617413881868E-3</c:v>
                      </c:pt>
                      <c:pt idx="228" formatCode="0.000">
                        <c:v>8.962862271116338E-3</c:v>
                      </c:pt>
                      <c:pt idx="229" formatCode="0.000">
                        <c:v>8.8591362421518577E-3</c:v>
                      </c:pt>
                      <c:pt idx="230" formatCode="0.000">
                        <c:v>8.7549696382301454E-3</c:v>
                      </c:pt>
                      <c:pt idx="231" formatCode="0.000">
                        <c:v>8.9746315192744033E-3</c:v>
                      </c:pt>
                      <c:pt idx="232" formatCode="0.000">
                        <c:v>9.0595232271275718E-3</c:v>
                      </c:pt>
                      <c:pt idx="233" formatCode="0.000">
                        <c:v>8.9276195460593604E-3</c:v>
                      </c:pt>
                      <c:pt idx="234" formatCode="0.000">
                        <c:v>9.0892060450461446E-3</c:v>
                      </c:pt>
                      <c:pt idx="235" formatCode="0.000">
                        <c:v>9.6155053336551208E-3</c:v>
                      </c:pt>
                      <c:pt idx="236" formatCode="0.000">
                        <c:v>1.0126206860061347E-2</c:v>
                      </c:pt>
                      <c:pt idx="237" formatCode="0.000">
                        <c:v>1.0378796076196196E-2</c:v>
                      </c:pt>
                      <c:pt idx="238" formatCode="0.000">
                        <c:v>1.2869221208885496E-2</c:v>
                      </c:pt>
                      <c:pt idx="239" formatCode="0.000">
                        <c:v>1.2603913513261704E-2</c:v>
                      </c:pt>
                      <c:pt idx="240" formatCode="0.000">
                        <c:v>1.1951939866855858E-2</c:v>
                      </c:pt>
                      <c:pt idx="241" formatCode="0.000">
                        <c:v>1.1078168660495994E-2</c:v>
                      </c:pt>
                      <c:pt idx="242" formatCode="0.000">
                        <c:v>1.1002011726192192E-2</c:v>
                      </c:pt>
                      <c:pt idx="243" formatCode="0.000">
                        <c:v>1.0634008839804565E-2</c:v>
                      </c:pt>
                      <c:pt idx="244" formatCode="0.000">
                        <c:v>1.0581319620639606E-2</c:v>
                      </c:pt>
                      <c:pt idx="245" formatCode="0.000">
                        <c:v>1.0036295420252044E-2</c:v>
                      </c:pt>
                      <c:pt idx="246" formatCode="0.000">
                        <c:v>1.0070526332256647E-2</c:v>
                      </c:pt>
                      <c:pt idx="247" formatCode="0.000">
                        <c:v>1.0107413933315268E-2</c:v>
                      </c:pt>
                      <c:pt idx="248" formatCode="0.000">
                        <c:v>1.0093274703131996E-2</c:v>
                      </c:pt>
                      <c:pt idx="249" formatCode="0.000">
                        <c:v>9.7430607332659337E-3</c:v>
                      </c:pt>
                      <c:pt idx="250" formatCode="0.000">
                        <c:v>9.3257039438545842E-3</c:v>
                      </c:pt>
                      <c:pt idx="251" formatCode="0.000">
                        <c:v>8.8188896411645189E-3</c:v>
                      </c:pt>
                      <c:pt idx="252" formatCode="0.000">
                        <c:v>6.518109707841553E-3</c:v>
                      </c:pt>
                      <c:pt idx="253" formatCode="0.000">
                        <c:v>6.3238054083650363E-3</c:v>
                      </c:pt>
                      <c:pt idx="254" formatCode="0.000">
                        <c:v>6.2876093931294227E-3</c:v>
                      </c:pt>
                      <c:pt idx="255" formatCode="0.000">
                        <c:v>6.4625354372719124E-3</c:v>
                      </c:pt>
                      <c:pt idx="256" formatCode="0.000">
                        <c:v>6.6536322517575415E-3</c:v>
                      </c:pt>
                      <c:pt idx="257" formatCode="0.000">
                        <c:v>6.943963219616202E-3</c:v>
                      </c:pt>
                      <c:pt idx="258" formatCode="0.000">
                        <c:v>6.7775445681341135E-3</c:v>
                      </c:pt>
                      <c:pt idx="259" formatCode="0.000">
                        <c:v>7.2994965519312116E-3</c:v>
                      </c:pt>
                      <c:pt idx="260" formatCode="0.000">
                        <c:v>7.1941334630580434E-3</c:v>
                      </c:pt>
                      <c:pt idx="261" formatCode="0.000">
                        <c:v>7.5706363876419406E-3</c:v>
                      </c:pt>
                      <c:pt idx="262" formatCode="0.000">
                        <c:v>7.5796941159532259E-3</c:v>
                      </c:pt>
                      <c:pt idx="263" formatCode="0.000">
                        <c:v>7.7891643996346738E-3</c:v>
                      </c:pt>
                      <c:pt idx="264" formatCode="0.000">
                        <c:v>7.71472412414736E-3</c:v>
                      </c:pt>
                      <c:pt idx="265" formatCode="0.000">
                        <c:v>7.9191707310795802E-3</c:v>
                      </c:pt>
                      <c:pt idx="266" formatCode="0.000">
                        <c:v>8.2351621227420846E-3</c:v>
                      </c:pt>
                      <c:pt idx="267" formatCode="0.000">
                        <c:v>8.5240676338390817E-3</c:v>
                      </c:pt>
                      <c:pt idx="268" formatCode="0.000">
                        <c:v>8.691586970869537E-3</c:v>
                      </c:pt>
                      <c:pt idx="269" formatCode="0.000">
                        <c:v>9.9102966762320225E-3</c:v>
                      </c:pt>
                      <c:pt idx="270" formatCode="0.000">
                        <c:v>1.1364319702991016E-2</c:v>
                      </c:pt>
                      <c:pt idx="271" formatCode="0.000">
                        <c:v>1.2101998575326277E-2</c:v>
                      </c:pt>
                      <c:pt idx="272" formatCode="0.000">
                        <c:v>1.4657712137070216E-2</c:v>
                      </c:pt>
                      <c:pt idx="273" formatCode="0.000">
                        <c:v>1.4561787905346206E-2</c:v>
                      </c:pt>
                      <c:pt idx="274" formatCode="0.000">
                        <c:v>1.5202633762770906E-2</c:v>
                      </c:pt>
                      <c:pt idx="275" formatCode="0.000">
                        <c:v>1.5871983548882626E-2</c:v>
                      </c:pt>
                      <c:pt idx="276" formatCode="0.000">
                        <c:v>1.560102128121903E-2</c:v>
                      </c:pt>
                      <c:pt idx="277" formatCode="0.000">
                        <c:v>1.5554248949082911E-2</c:v>
                      </c:pt>
                      <c:pt idx="278" formatCode="0.000">
                        <c:v>1.6034162095018421E-2</c:v>
                      </c:pt>
                      <c:pt idx="279" formatCode="0.000">
                        <c:v>1.6580091891046554E-2</c:v>
                      </c:pt>
                      <c:pt idx="280" formatCode="0.000">
                        <c:v>1.7288170282439612E-2</c:v>
                      </c:pt>
                      <c:pt idx="281" formatCode="0.000">
                        <c:v>1.7476772313697462E-2</c:v>
                      </c:pt>
                      <c:pt idx="282" formatCode="0.000">
                        <c:v>1.7444163232749242E-2</c:v>
                      </c:pt>
                      <c:pt idx="283" formatCode="0.000">
                        <c:v>1.621556307394878E-2</c:v>
                      </c:pt>
                      <c:pt idx="284" formatCode="0.000">
                        <c:v>1.590149811947136E-2</c:v>
                      </c:pt>
                      <c:pt idx="285" formatCode="0.000">
                        <c:v>1.5468467491772843E-2</c:v>
                      </c:pt>
                      <c:pt idx="286" formatCode="0.000">
                        <c:v>1.3946751228177307E-2</c:v>
                      </c:pt>
                      <c:pt idx="287" formatCode="0.000">
                        <c:v>1.4210633720367381E-2</c:v>
                      </c:pt>
                      <c:pt idx="288" formatCode="0.000">
                        <c:v>1.3330777625816782E-2</c:v>
                      </c:pt>
                      <c:pt idx="289" formatCode="0.000">
                        <c:v>1.24146522835041E-2</c:v>
                      </c:pt>
                      <c:pt idx="290" formatCode="0.000">
                        <c:v>1.2035978775071668E-2</c:v>
                      </c:pt>
                      <c:pt idx="291" formatCode="0.000">
                        <c:v>1.1675669226058755E-2</c:v>
                      </c:pt>
                      <c:pt idx="292" formatCode="0.000">
                        <c:v>1.1306097563484706E-2</c:v>
                      </c:pt>
                      <c:pt idx="293" formatCode="0.000">
                        <c:v>1.0457939938147164E-2</c:v>
                      </c:pt>
                      <c:pt idx="294" formatCode="0.000">
                        <c:v>9.9716853800377453E-3</c:v>
                      </c:pt>
                      <c:pt idx="295" formatCode="0.000">
                        <c:v>9.6759928542353123E-3</c:v>
                      </c:pt>
                      <c:pt idx="296" formatCode="0.000">
                        <c:v>9.7144207399405616E-3</c:v>
                      </c:pt>
                      <c:pt idx="297" formatCode="0.000">
                        <c:v>9.5834168713770252E-3</c:v>
                      </c:pt>
                      <c:pt idx="298" formatCode="0.000">
                        <c:v>8.5701032280225894E-3</c:v>
                      </c:pt>
                      <c:pt idx="299" formatCode="0.000">
                        <c:v>8.4272299043108723E-3</c:v>
                      </c:pt>
                      <c:pt idx="300" formatCode="0.000">
                        <c:v>7.6415382164658902E-3</c:v>
                      </c:pt>
                      <c:pt idx="301" formatCode="0.000">
                        <c:v>6.7760686064731041E-3</c:v>
                      </c:pt>
                      <c:pt idx="302" formatCode="0.000">
                        <c:v>6.8090958323952103E-3</c:v>
                      </c:pt>
                      <c:pt idx="303" formatCode="0.000">
                        <c:v>7.177172854096265E-3</c:v>
                      </c:pt>
                      <c:pt idx="304" formatCode="0.000">
                        <c:v>7.251389952392032E-3</c:v>
                      </c:pt>
                      <c:pt idx="305" formatCode="0.000">
                        <c:v>7.2362927915390922E-3</c:v>
                      </c:pt>
                      <c:pt idx="306" formatCode="0.000">
                        <c:v>7.2309073064645282E-3</c:v>
                      </c:pt>
                      <c:pt idx="307" formatCode="0.000">
                        <c:v>7.2328199198799263E-3</c:v>
                      </c:pt>
                      <c:pt idx="308" formatCode="0.000">
                        <c:v>7.1198166390559568E-3</c:v>
                      </c:pt>
                      <c:pt idx="309" formatCode="0.000">
                        <c:v>7.2025630365394749E-3</c:v>
                      </c:pt>
                      <c:pt idx="310" formatCode="0.000">
                        <c:v>7.2218181769700572E-3</c:v>
                      </c:pt>
                      <c:pt idx="311" formatCode="0.000">
                        <c:v>7.4011205781918414E-3</c:v>
                      </c:pt>
                      <c:pt idx="312" formatCode="0.000">
                        <c:v>7.6566555308807422E-3</c:v>
                      </c:pt>
                      <c:pt idx="313" formatCode="0.000">
                        <c:v>7.5862939282559678E-3</c:v>
                      </c:pt>
                      <c:pt idx="314" formatCode="0.000">
                        <c:v>8.2044033776621506E-3</c:v>
                      </c:pt>
                      <c:pt idx="315" formatCode="0.000">
                        <c:v>8.3112542154811665E-3</c:v>
                      </c:pt>
                      <c:pt idx="316" formatCode="0.000">
                        <c:v>8.5861602165950325E-3</c:v>
                      </c:pt>
                      <c:pt idx="317" formatCode="0.000">
                        <c:v>8.4983120271572409E-3</c:v>
                      </c:pt>
                      <c:pt idx="318" formatCode="0.000">
                        <c:v>8.8482730815751011E-3</c:v>
                      </c:pt>
                      <c:pt idx="319" formatCode="0.000">
                        <c:v>8.8283342160424688E-3</c:v>
                      </c:pt>
                      <c:pt idx="320" formatCode="0.000">
                        <c:v>9.2768917543264873E-3</c:v>
                      </c:pt>
                      <c:pt idx="321" formatCode="0.000">
                        <c:v>9.6760082023240566E-3</c:v>
                      </c:pt>
                      <c:pt idx="322" formatCode="0.000">
                        <c:v>9.8125023322715756E-3</c:v>
                      </c:pt>
                      <c:pt idx="323" formatCode="0.000">
                        <c:v>9.7842156902276118E-3</c:v>
                      </c:pt>
                      <c:pt idx="324" formatCode="0.000">
                        <c:v>9.9705778541591822E-3</c:v>
                      </c:pt>
                      <c:pt idx="325" formatCode="0.000">
                        <c:v>1.0256550609344939E-2</c:v>
                      </c:pt>
                      <c:pt idx="326" formatCode="0.000">
                        <c:v>1.0463125806073463E-2</c:v>
                      </c:pt>
                      <c:pt idx="327" formatCode="0.000">
                        <c:v>1.0445221445221496E-2</c:v>
                      </c:pt>
                      <c:pt idx="328" formatCode="0.000">
                        <c:v>1.0329395916694014E-2</c:v>
                      </c:pt>
                      <c:pt idx="329" formatCode="0.000">
                        <c:v>1.0330781807472404E-2</c:v>
                      </c:pt>
                      <c:pt idx="330" formatCode="0.000">
                        <c:v>1.0456904419515562E-2</c:v>
                      </c:pt>
                      <c:pt idx="331" formatCode="0.000">
                        <c:v>1.0456965705095153E-2</c:v>
                      </c:pt>
                      <c:pt idx="332" formatCode="0.000">
                        <c:v>1.0227963738400203E-2</c:v>
                      </c:pt>
                      <c:pt idx="333" formatCode="0.000">
                        <c:v>1.0331629691785736E-2</c:v>
                      </c:pt>
                      <c:pt idx="334" formatCode="0.000">
                        <c:v>9.8424767135031795E-3</c:v>
                      </c:pt>
                      <c:pt idx="335" formatCode="0.000">
                        <c:v>9.3050742334125133E-3</c:v>
                      </c:pt>
                      <c:pt idx="336" formatCode="0.000">
                        <c:v>8.9540192945142295E-3</c:v>
                      </c:pt>
                      <c:pt idx="337" formatCode="0.000">
                        <c:v>9.0137731644544927E-3</c:v>
                      </c:pt>
                      <c:pt idx="338" formatCode="0.000">
                        <c:v>8.5311614365865332E-3</c:v>
                      </c:pt>
                      <c:pt idx="339" formatCode="0.000">
                        <c:v>8.4144317578332527E-3</c:v>
                      </c:pt>
                      <c:pt idx="340" formatCode="0.000">
                        <c:v>7.980870153603532E-3</c:v>
                      </c:pt>
                      <c:pt idx="341" formatCode="0.000">
                        <c:v>8.0266036672636942E-3</c:v>
                      </c:pt>
                      <c:pt idx="342" formatCode="0.000">
                        <c:v>8.0278550159864834E-3</c:v>
                      </c:pt>
                      <c:pt idx="343" formatCode="0.000">
                        <c:v>8.0492458737142433E-3</c:v>
                      </c:pt>
                      <c:pt idx="344" formatCode="0.000">
                        <c:v>7.7830488443543424E-3</c:v>
                      </c:pt>
                      <c:pt idx="345" formatCode="0.000">
                        <c:v>7.9420133596801081E-3</c:v>
                      </c:pt>
                      <c:pt idx="346" formatCode="0.000">
                        <c:v>8.3660546770302942E-3</c:v>
                      </c:pt>
                      <c:pt idx="347" formatCode="0.000">
                        <c:v>8.6191373174250366E-3</c:v>
                      </c:pt>
                      <c:pt idx="348" formatCode="0.000">
                        <c:v>8.8017625557057881E-3</c:v>
                      </c:pt>
                      <c:pt idx="349" formatCode="0.000">
                        <c:v>9.2535060055022669E-3</c:v>
                      </c:pt>
                      <c:pt idx="350" formatCode="0.000">
                        <c:v>9.4024078589359013E-3</c:v>
                      </c:pt>
                      <c:pt idx="351" formatCode="0.000">
                        <c:v>9.0809635998043044E-3</c:v>
                      </c:pt>
                      <c:pt idx="352" formatCode="0.000">
                        <c:v>9.5218120805369271E-3</c:v>
                      </c:pt>
                      <c:pt idx="353" formatCode="0.000">
                        <c:v>9.464463257614554E-3</c:v>
                      </c:pt>
                      <c:pt idx="354" formatCode="0.000">
                        <c:v>9.546095447176146E-3</c:v>
                      </c:pt>
                      <c:pt idx="355" formatCode="0.000">
                        <c:v>9.2390374394415858E-3</c:v>
                      </c:pt>
                      <c:pt idx="356" formatCode="0.000">
                        <c:v>9.1596523865898321E-3</c:v>
                      </c:pt>
                      <c:pt idx="357" formatCode="0.000">
                        <c:v>8.946674252611973E-3</c:v>
                      </c:pt>
                      <c:pt idx="358" formatCode="0.000">
                        <c:v>9.0205709463335258E-3</c:v>
                      </c:pt>
                      <c:pt idx="359" formatCode="0.000">
                        <c:v>8.6699808885237709E-3</c:v>
                      </c:pt>
                      <c:pt idx="360" formatCode="0.000">
                        <c:v>8.5732506052447408E-3</c:v>
                      </c:pt>
                      <c:pt idx="361" formatCode="0.000">
                        <c:v>8.2993518799247597E-3</c:v>
                      </c:pt>
                      <c:pt idx="362" formatCode="0.000">
                        <c:v>8.1753160887719223E-3</c:v>
                      </c:pt>
                      <c:pt idx="363" formatCode="0.000">
                        <c:v>8.1185032532337803E-3</c:v>
                      </c:pt>
                      <c:pt idx="364" formatCode="0.000">
                        <c:v>7.7202525622725275E-3</c:v>
                      </c:pt>
                      <c:pt idx="365" formatCode="0.000">
                        <c:v>7.6309758533275127E-3</c:v>
                      </c:pt>
                      <c:pt idx="366" formatCode="0.000">
                        <c:v>7.3550421487063094E-3</c:v>
                      </c:pt>
                      <c:pt idx="367" formatCode="0.000">
                        <c:v>7.7021773878720766E-3</c:v>
                      </c:pt>
                      <c:pt idx="368" formatCode="0.000">
                        <c:v>7.3934687714637543E-3</c:v>
                      </c:pt>
                      <c:pt idx="369" formatCode="0.000">
                        <c:v>7.6418484428193026E-3</c:v>
                      </c:pt>
                      <c:pt idx="370" formatCode="0.000">
                        <c:v>7.1774103953507083E-3</c:v>
                      </c:pt>
                      <c:pt idx="371" formatCode="0.000">
                        <c:v>7.434769851134582E-3</c:v>
                      </c:pt>
                      <c:pt idx="372" formatCode="0.000">
                        <c:v>7.689974981678495E-3</c:v>
                      </c:pt>
                      <c:pt idx="373" formatCode="0.000">
                        <c:v>7.3845039563528352E-3</c:v>
                      </c:pt>
                      <c:pt idx="374" formatCode="0.000">
                        <c:v>7.0649134809733002E-3</c:v>
                      </c:pt>
                      <c:pt idx="375" formatCode="0.000">
                        <c:v>7.1289505017328517E-3</c:v>
                      </c:pt>
                      <c:pt idx="376" formatCode="0.000">
                        <c:v>6.7813035807469529E-3</c:v>
                      </c:pt>
                      <c:pt idx="377" formatCode="0.000">
                        <c:v>6.5326147903557253E-3</c:v>
                      </c:pt>
                      <c:pt idx="378" formatCode="0.000">
                        <c:v>6.7817578939435783E-3</c:v>
                      </c:pt>
                      <c:pt idx="379" formatCode="0.000">
                        <c:v>7.0568212804769121E-3</c:v>
                      </c:pt>
                      <c:pt idx="380" formatCode="0.000">
                        <c:v>7.2414319364818057E-3</c:v>
                      </c:pt>
                      <c:pt idx="381" formatCode="0.000">
                        <c:v>6.8891990022259498E-3</c:v>
                      </c:pt>
                      <c:pt idx="382" formatCode="0.000">
                        <c:v>7.0694067477628433E-3</c:v>
                      </c:pt>
                      <c:pt idx="383" formatCode="0.000">
                        <c:v>6.7271088607220118E-3</c:v>
                      </c:pt>
                      <c:pt idx="384" formatCode="0.000">
                        <c:v>6.7489989809930958E-3</c:v>
                      </c:pt>
                      <c:pt idx="385" formatCode="0.000">
                        <c:v>6.5500863557858471E-3</c:v>
                      </c:pt>
                      <c:pt idx="386" formatCode="0.000">
                        <c:v>6.632363177532857E-3</c:v>
                      </c:pt>
                      <c:pt idx="387" formatCode="0.000">
                        <c:v>6.5378294479274479E-3</c:v>
                      </c:pt>
                      <c:pt idx="388" formatCode="0.000">
                        <c:v>6.5387324778319643E-3</c:v>
                      </c:pt>
                      <c:pt idx="389" formatCode="0.000">
                        <c:v>6.5303944881409844E-3</c:v>
                      </c:pt>
                      <c:pt idx="390" formatCode="0.000">
                        <c:v>7.0123104327562552E-3</c:v>
                      </c:pt>
                      <c:pt idx="391" formatCode="0.000">
                        <c:v>7.5784413032342823E-3</c:v>
                      </c:pt>
                      <c:pt idx="392" formatCode="0.000">
                        <c:v>7.7463357486395237E-3</c:v>
                      </c:pt>
                      <c:pt idx="393" formatCode="0.000">
                        <c:v>8.0769342514309082E-3</c:v>
                      </c:pt>
                      <c:pt idx="394" formatCode="0.000">
                        <c:v>8.368286242522581E-3</c:v>
                      </c:pt>
                      <c:pt idx="395" formatCode="0.000">
                        <c:v>8.6103896103896065E-3</c:v>
                      </c:pt>
                      <c:pt idx="396" formatCode="0.000">
                        <c:v>8.907009295127704E-3</c:v>
                      </c:pt>
                      <c:pt idx="397" formatCode="0.000">
                        <c:v>9.8681533707080105E-3</c:v>
                      </c:pt>
                      <c:pt idx="398" formatCode="0.000">
                        <c:v>1.0416469677542993E-2</c:v>
                      </c:pt>
                      <c:pt idx="399" formatCode="0.000">
                        <c:v>1.075767472240366E-2</c:v>
                      </c:pt>
                      <c:pt idx="400" formatCode="0.000">
                        <c:v>1.0838360594564344E-2</c:v>
                      </c:pt>
                      <c:pt idx="401" formatCode="0.000">
                        <c:v>1.1454676487320356E-2</c:v>
                      </c:pt>
                      <c:pt idx="402" formatCode="0.000">
                        <c:v>1.186484841580686E-2</c:v>
                      </c:pt>
                      <c:pt idx="403" formatCode="0.000">
                        <c:v>1.3847916178311263E-2</c:v>
                      </c:pt>
                      <c:pt idx="404" formatCode="0.000">
                        <c:v>1.4644950557071896E-2</c:v>
                      </c:pt>
                      <c:pt idx="405" formatCode="0.000">
                        <c:v>1.5176316923794153E-2</c:v>
                      </c:pt>
                      <c:pt idx="406" formatCode="0.000">
                        <c:v>1.5261265214116996E-2</c:v>
                      </c:pt>
                      <c:pt idx="407" formatCode="0.000">
                        <c:v>1.5355514129614454E-2</c:v>
                      </c:pt>
                      <c:pt idx="408" formatCode="0.000">
                        <c:v>1.584430249064395E-2</c:v>
                      </c:pt>
                      <c:pt idx="409" formatCode="0.000">
                        <c:v>1.6676359501810064E-2</c:v>
                      </c:pt>
                      <c:pt idx="410" formatCode="0.000">
                        <c:v>1.6758509965457399E-2</c:v>
                      </c:pt>
                      <c:pt idx="411" formatCode="0.000">
                        <c:v>1.7947823660714273E-2</c:v>
                      </c:pt>
                      <c:pt idx="412" formatCode="0.000">
                        <c:v>1.9687195386115013E-2</c:v>
                      </c:pt>
                      <c:pt idx="413" formatCode="0.000">
                        <c:v>2.0664707935364641E-2</c:v>
                      </c:pt>
                      <c:pt idx="414" formatCode="0.000">
                        <c:v>2.0284368204714302E-2</c:v>
                      </c:pt>
                      <c:pt idx="415" formatCode="0.000">
                        <c:v>2.0641556568917974E-2</c:v>
                      </c:pt>
                      <c:pt idx="416" formatCode="0.000">
                        <c:v>2.2158162640591939E-2</c:v>
                      </c:pt>
                      <c:pt idx="417" formatCode="0.000">
                        <c:v>2.1051052068559929E-2</c:v>
                      </c:pt>
                      <c:pt idx="418" formatCode="0.000">
                        <c:v>2.0102008262152277E-2</c:v>
                      </c:pt>
                      <c:pt idx="419" formatCode="0.000">
                        <c:v>1.9284130533721053E-2</c:v>
                      </c:pt>
                      <c:pt idx="420" formatCode="0.000">
                        <c:v>1.9853668314847018E-2</c:v>
                      </c:pt>
                      <c:pt idx="421" formatCode="0.000">
                        <c:v>2.0905830649953733E-2</c:v>
                      </c:pt>
                      <c:pt idx="422" formatCode="0.000">
                        <c:v>2.0709137090684452E-2</c:v>
                      </c:pt>
                      <c:pt idx="423" formatCode="0.000">
                        <c:v>2.0554344769403862E-2</c:v>
                      </c:pt>
                      <c:pt idx="424" formatCode="0.000">
                        <c:v>2.0212284670262797E-2</c:v>
                      </c:pt>
                      <c:pt idx="425" formatCode="0.000">
                        <c:v>1.9436460974922555E-2</c:v>
                      </c:pt>
                      <c:pt idx="426" formatCode="0.000">
                        <c:v>1.8120459031391846E-2</c:v>
                      </c:pt>
                      <c:pt idx="427" formatCode="0.000">
                        <c:v>1.8502157422844293E-2</c:v>
                      </c:pt>
                      <c:pt idx="428" formatCode="0.000">
                        <c:v>1.8095483975126274E-2</c:v>
                      </c:pt>
                      <c:pt idx="429" formatCode="0.000">
                        <c:v>1.9082922238496947E-2</c:v>
                      </c:pt>
                      <c:pt idx="430" formatCode="0.000">
                        <c:v>1.7269524726314177E-2</c:v>
                      </c:pt>
                      <c:pt idx="431" formatCode="0.000">
                        <c:v>1.6926664850878414E-2</c:v>
                      </c:pt>
                      <c:pt idx="432" formatCode="0.000">
                        <c:v>1.6465935524502529E-2</c:v>
                      </c:pt>
                      <c:pt idx="433" formatCode="0.000">
                        <c:v>1.6594134521406054E-2</c:v>
                      </c:pt>
                      <c:pt idx="434" formatCode="0.000">
                        <c:v>1.529497622298602E-2</c:v>
                      </c:pt>
                      <c:pt idx="435" formatCode="0.000">
                        <c:v>1.4481113641570207E-2</c:v>
                      </c:pt>
                      <c:pt idx="436" formatCode="0.000">
                        <c:v>1.4314889155707569E-2</c:v>
                      </c:pt>
                      <c:pt idx="437" formatCode="0.000">
                        <c:v>1.4719419070318717E-2</c:v>
                      </c:pt>
                      <c:pt idx="438" formatCode="0.000">
                        <c:v>1.4238787960045574E-2</c:v>
                      </c:pt>
                      <c:pt idx="439" formatCode="0.000">
                        <c:v>1.3888206135888122E-2</c:v>
                      </c:pt>
                      <c:pt idx="440" formatCode="0.000">
                        <c:v>1.3363264042334597E-2</c:v>
                      </c:pt>
                      <c:pt idx="441" formatCode="0.000">
                        <c:v>1.2201743296293838E-2</c:v>
                      </c:pt>
                      <c:pt idx="442" formatCode="0.000">
                        <c:v>1.2167577050356839E-2</c:v>
                      </c:pt>
                      <c:pt idx="443" formatCode="0.000">
                        <c:v>1.0908919309138593E-2</c:v>
                      </c:pt>
                      <c:pt idx="444" formatCode="0.000">
                        <c:v>1.1192636727697632E-2</c:v>
                      </c:pt>
                      <c:pt idx="445" formatCode="0.000">
                        <c:v>1.0828355516762892E-2</c:v>
                      </c:pt>
                      <c:pt idx="446" formatCode="0.000">
                        <c:v>1.1045245926358752E-2</c:v>
                      </c:pt>
                      <c:pt idx="447" formatCode="0.000">
                        <c:v>1.0648581134891828E-2</c:v>
                      </c:pt>
                      <c:pt idx="448" formatCode="0.000">
                        <c:v>1.103872925809595E-2</c:v>
                      </c:pt>
                      <c:pt idx="449" formatCode="0.000">
                        <c:v>1.1039495875223895E-2</c:v>
                      </c:pt>
                      <c:pt idx="450" formatCode="0.000">
                        <c:v>1.0538193007641935E-2</c:v>
                      </c:pt>
                      <c:pt idx="451" formatCode="0.000">
                        <c:v>9.8339205160665761E-3</c:v>
                      </c:pt>
                      <c:pt idx="452" formatCode="0.000">
                        <c:v>9.8423421495949254E-3</c:v>
                      </c:pt>
                      <c:pt idx="453" formatCode="0.000">
                        <c:v>1.0744700572284376E-2</c:v>
                      </c:pt>
                      <c:pt idx="454" formatCode="0.000">
                        <c:v>1.1119557173329948E-2</c:v>
                      </c:pt>
                      <c:pt idx="455" formatCode="0.000">
                        <c:v>1.2171662116144635E-2</c:v>
                      </c:pt>
                      <c:pt idx="456" formatCode="0.000">
                        <c:v>1.3390356625508745E-2</c:v>
                      </c:pt>
                      <c:pt idx="457" formatCode="0.000">
                        <c:v>1.3813114312643067E-2</c:v>
                      </c:pt>
                      <c:pt idx="458" formatCode="0.000">
                        <c:v>1.3328432649105538E-2</c:v>
                      </c:pt>
                      <c:pt idx="459" formatCode="0.000">
                        <c:v>1.27546889468616E-2</c:v>
                      </c:pt>
                      <c:pt idx="460" formatCode="0.000">
                        <c:v>1.2656599467928681E-2</c:v>
                      </c:pt>
                      <c:pt idx="461" formatCode="0.000">
                        <c:v>1.2927769155903959E-2</c:v>
                      </c:pt>
                      <c:pt idx="462" formatCode="0.000">
                        <c:v>1.22009159322286E-2</c:v>
                      </c:pt>
                      <c:pt idx="463" formatCode="0.000">
                        <c:v>1.2294255192334173E-2</c:v>
                      </c:pt>
                      <c:pt idx="464" formatCode="0.000">
                        <c:v>1.3040928050052162E-2</c:v>
                      </c:pt>
                      <c:pt idx="465" formatCode="0.000">
                        <c:v>1.3761480071995921E-2</c:v>
                      </c:pt>
                      <c:pt idx="466" formatCode="0.000">
                        <c:v>1.4611175534875814E-2</c:v>
                      </c:pt>
                      <c:pt idx="467" formatCode="0.000">
                        <c:v>1.3530162551086567E-2</c:v>
                      </c:pt>
                      <c:pt idx="468" formatCode="0.000">
                        <c:v>1.373693472116984E-2</c:v>
                      </c:pt>
                      <c:pt idx="469" formatCode="0.000">
                        <c:v>1.2606556308654862E-2</c:v>
                      </c:pt>
                      <c:pt idx="470" formatCode="0.000">
                        <c:v>1.1809337871785465E-2</c:v>
                      </c:pt>
                      <c:pt idx="471" formatCode="0.000">
                        <c:v>1.1714323681917665E-2</c:v>
                      </c:pt>
                      <c:pt idx="472" formatCode="0.000">
                        <c:v>1.2094915915775356E-2</c:v>
                      </c:pt>
                      <c:pt idx="473" formatCode="0.000">
                        <c:v>1.253164918964109E-2</c:v>
                      </c:pt>
                      <c:pt idx="474" formatCode="0.000">
                        <c:v>1.2482407565733227E-2</c:v>
                      </c:pt>
                      <c:pt idx="475" formatCode="0.000">
                        <c:v>1.2630411756917785E-2</c:v>
                      </c:pt>
                      <c:pt idx="476" formatCode="0.000">
                        <c:v>1.2956371429096026E-2</c:v>
                      </c:pt>
                      <c:pt idx="477" formatCode="0.000">
                        <c:v>1.2772792369039949E-2</c:v>
                      </c:pt>
                      <c:pt idx="478" formatCode="0.000">
                        <c:v>1.2033017309388822E-2</c:v>
                      </c:pt>
                      <c:pt idx="479" formatCode="0.000">
                        <c:v>1.1950947706222627E-2</c:v>
                      </c:pt>
                      <c:pt idx="480" formatCode="0.000">
                        <c:v>1.1602271668073627E-2</c:v>
                      </c:pt>
                      <c:pt idx="481" formatCode="0.000">
                        <c:v>1.1273036204417723E-2</c:v>
                      </c:pt>
                      <c:pt idx="482" formatCode="0.000">
                        <c:v>1.0874907719451462E-2</c:v>
                      </c:pt>
                      <c:pt idx="483" formatCode="0.000">
                        <c:v>1.0898396767466111E-2</c:v>
                      </c:pt>
                      <c:pt idx="484" formatCode="0.000">
                        <c:v>1.0777953570987467E-2</c:v>
                      </c:pt>
                      <c:pt idx="485" formatCode="0.000">
                        <c:v>1.0015655577299434E-2</c:v>
                      </c:pt>
                      <c:pt idx="486" formatCode="0.000">
                        <c:v>9.8921574975359659E-3</c:v>
                      </c:pt>
                      <c:pt idx="487" formatCode="0.000">
                        <c:v>9.6771943539116518E-3</c:v>
                      </c:pt>
                      <c:pt idx="488" formatCode="0.000">
                        <c:v>1.0134712282428576E-2</c:v>
                      </c:pt>
                      <c:pt idx="489" formatCode="0.000">
                        <c:v>1.0669679697672563E-2</c:v>
                      </c:pt>
                      <c:pt idx="490" formatCode="0.000">
                        <c:v>1.0569760418763867E-2</c:v>
                      </c:pt>
                      <c:pt idx="491" formatCode="0.000">
                        <c:v>1.0805664127636321E-2</c:v>
                      </c:pt>
                      <c:pt idx="492" formatCode="0.000">
                        <c:v>1.1407641937301085E-2</c:v>
                      </c:pt>
                      <c:pt idx="493" formatCode="0.000">
                        <c:v>1.1758772506242623E-2</c:v>
                      </c:pt>
                      <c:pt idx="494" formatCode="0.000">
                        <c:v>1.1436969386817847E-2</c:v>
                      </c:pt>
                      <c:pt idx="495" formatCode="0.000">
                        <c:v>1.1404866389781382E-2</c:v>
                      </c:pt>
                      <c:pt idx="496" formatCode="0.000">
                        <c:v>1.1646277202657004E-2</c:v>
                      </c:pt>
                      <c:pt idx="497" formatCode="0.000">
                        <c:v>1.1507168288951777E-2</c:v>
                      </c:pt>
                      <c:pt idx="498" formatCode="0.000">
                        <c:v>1.1910202567173865E-2</c:v>
                      </c:pt>
                      <c:pt idx="499" formatCode="0.000">
                        <c:v>1.2035256410256403E-2</c:v>
                      </c:pt>
                      <c:pt idx="500" formatCode="0.000">
                        <c:v>1.1743762925731038E-2</c:v>
                      </c:pt>
                      <c:pt idx="501" formatCode="0.000">
                        <c:v>1.1964852446281019E-2</c:v>
                      </c:pt>
                      <c:pt idx="502" formatCode="0.000">
                        <c:v>1.13234772855926E-2</c:v>
                      </c:pt>
                      <c:pt idx="503" formatCode="0.000">
                        <c:v>1.1301926476743237E-2</c:v>
                      </c:pt>
                      <c:pt idx="504" formatCode="0.000">
                        <c:v>1.1631533528128311E-2</c:v>
                      </c:pt>
                      <c:pt idx="505" formatCode="0.000">
                        <c:v>1.2116948774055015E-2</c:v>
                      </c:pt>
                      <c:pt idx="506" formatCode="0.000">
                        <c:v>1.1782757708040886E-2</c:v>
                      </c:pt>
                      <c:pt idx="507" formatCode="0.000">
                        <c:v>1.1066828882260576E-2</c:v>
                      </c:pt>
                      <c:pt idx="508" formatCode="0.000">
                        <c:v>1.0545478617767761E-2</c:v>
                      </c:pt>
                      <c:pt idx="509" formatCode="0.000">
                        <c:v>1.0745660628342859E-2</c:v>
                      </c:pt>
                      <c:pt idx="510" formatCode="0.000">
                        <c:v>1.0906853013578978E-2</c:v>
                      </c:pt>
                      <c:pt idx="511" formatCode="0.000">
                        <c:v>1.1592810588688168E-2</c:v>
                      </c:pt>
                      <c:pt idx="512" formatCode="0.000">
                        <c:v>1.104174063991795E-2</c:v>
                      </c:pt>
                      <c:pt idx="513" formatCode="0.000">
                        <c:v>1.1318574430515496E-2</c:v>
                      </c:pt>
                      <c:pt idx="514" formatCode="0.000">
                        <c:v>1.2117646439785702E-2</c:v>
                      </c:pt>
                      <c:pt idx="515" formatCode="0.000">
                        <c:v>1.1640312157321921E-2</c:v>
                      </c:pt>
                      <c:pt idx="516" formatCode="0.000">
                        <c:v>1.1471088358869638E-2</c:v>
                      </c:pt>
                      <c:pt idx="517" formatCode="0.000">
                        <c:v>1.0784873683836902E-2</c:v>
                      </c:pt>
                      <c:pt idx="518" formatCode="0.000">
                        <c:v>1.0725025252427535E-2</c:v>
                      </c:pt>
                      <c:pt idx="519" formatCode="0.000">
                        <c:v>1.0524816178220356E-2</c:v>
                      </c:pt>
                      <c:pt idx="520" formatCode="0.000">
                        <c:v>1.1435776774555569E-2</c:v>
                      </c:pt>
                      <c:pt idx="521" formatCode="0.000">
                        <c:v>1.1073890238852439E-2</c:v>
                      </c:pt>
                      <c:pt idx="522" formatCode="0.000">
                        <c:v>1.1674714661984206E-2</c:v>
                      </c:pt>
                      <c:pt idx="523" formatCode="0.000">
                        <c:v>1.170521532095597E-2</c:v>
                      </c:pt>
                      <c:pt idx="524" formatCode="0.000">
                        <c:v>1.1301159523943812E-2</c:v>
                      </c:pt>
                      <c:pt idx="525" formatCode="0.000">
                        <c:v>1.0332095119974172E-2</c:v>
                      </c:pt>
                      <c:pt idx="526" formatCode="0.000">
                        <c:v>1.0755077963665729E-2</c:v>
                      </c:pt>
                      <c:pt idx="527" formatCode="0.000">
                        <c:v>1.0896079900624595E-2</c:v>
                      </c:pt>
                      <c:pt idx="528" formatCode="0.000">
                        <c:v>1.0715228043724071E-2</c:v>
                      </c:pt>
                      <c:pt idx="529" formatCode="0.000">
                        <c:v>1.1137997714742024E-2</c:v>
                      </c:pt>
                      <c:pt idx="530" formatCode="0.000">
                        <c:v>1.1593861406012049E-2</c:v>
                      </c:pt>
                      <c:pt idx="531" formatCode="0.000">
                        <c:v>1.1878994903633444E-2</c:v>
                      </c:pt>
                      <c:pt idx="532" formatCode="0.000">
                        <c:v>1.1815470095472139E-2</c:v>
                      </c:pt>
                      <c:pt idx="533" formatCode="0.000">
                        <c:v>1.1358247624552731E-2</c:v>
                      </c:pt>
                      <c:pt idx="534" formatCode="0.000">
                        <c:v>1.0313191893657266E-2</c:v>
                      </c:pt>
                      <c:pt idx="535" formatCode="0.000">
                        <c:v>1.0652523789834681E-2</c:v>
                      </c:pt>
                      <c:pt idx="536" formatCode="0.000">
                        <c:v>1.0391941391941386E-2</c:v>
                      </c:pt>
                      <c:pt idx="537" formatCode="0.000">
                        <c:v>1.0577860376980318E-2</c:v>
                      </c:pt>
                      <c:pt idx="538" formatCode="0.000">
                        <c:v>1.0699262088299247E-2</c:v>
                      </c:pt>
                      <c:pt idx="539" formatCode="0.000">
                        <c:v>1.1023586055582631E-2</c:v>
                      </c:pt>
                      <c:pt idx="540" formatCode="0.000">
                        <c:v>1.0649087532047201E-2</c:v>
                      </c:pt>
                      <c:pt idx="541" formatCode="0.000">
                        <c:v>1.0445316812856527E-2</c:v>
                      </c:pt>
                      <c:pt idx="542" formatCode="0.000">
                        <c:v>9.7724357858062477E-3</c:v>
                      </c:pt>
                      <c:pt idx="543" formatCode="0.000">
                        <c:v>9.5133811822094485E-3</c:v>
                      </c:pt>
                      <c:pt idx="544" formatCode="0.000">
                        <c:v>9.2991459169045783E-3</c:v>
                      </c:pt>
                      <c:pt idx="545" formatCode="0.000">
                        <c:v>9.4907461034139263E-3</c:v>
                      </c:pt>
                      <c:pt idx="546" formatCode="0.000">
                        <c:v>9.242422288423759E-3</c:v>
                      </c:pt>
                      <c:pt idx="547" formatCode="0.000">
                        <c:v>9.8468776511061278E-3</c:v>
                      </c:pt>
                      <c:pt idx="548" formatCode="0.000">
                        <c:v>1.0046800920773829E-2</c:v>
                      </c:pt>
                      <c:pt idx="549" formatCode="0.000">
                        <c:v>1.0380248004452031E-2</c:v>
                      </c:pt>
                      <c:pt idx="550" formatCode="0.000">
                        <c:v>1.0487686815514026E-2</c:v>
                      </c:pt>
                      <c:pt idx="551" formatCode="0.000">
                        <c:v>1.018080982084354E-2</c:v>
                      </c:pt>
                      <c:pt idx="552" formatCode="0.000">
                        <c:v>1.0020999452188229E-2</c:v>
                      </c:pt>
                      <c:pt idx="553" formatCode="0.000">
                        <c:v>1.0296189488810592E-2</c:v>
                      </c:pt>
                      <c:pt idx="554" formatCode="0.000">
                        <c:v>1.0821871752552125E-2</c:v>
                      </c:pt>
                      <c:pt idx="555" formatCode="0.000">
                        <c:v>1.1219533991234884E-2</c:v>
                      </c:pt>
                      <c:pt idx="556" formatCode="0.000">
                        <c:v>1.1791662220101829E-2</c:v>
                      </c:pt>
                      <c:pt idx="557" formatCode="0.000">
                        <c:v>1.1672635335359319E-2</c:v>
                      </c:pt>
                      <c:pt idx="558" formatCode="0.000">
                        <c:v>1.2160812364448534E-2</c:v>
                      </c:pt>
                      <c:pt idx="559" formatCode="0.000">
                        <c:v>1.2513956263340785E-2</c:v>
                      </c:pt>
                      <c:pt idx="560" formatCode="0.000">
                        <c:v>1.272564526182959E-2</c:v>
                      </c:pt>
                      <c:pt idx="561" formatCode="0.000">
                        <c:v>1.2699852482425233E-2</c:v>
                      </c:pt>
                      <c:pt idx="562" formatCode="0.000">
                        <c:v>1.2677440814029807E-2</c:v>
                      </c:pt>
                      <c:pt idx="563" formatCode="0.000">
                        <c:v>1.3971703468832494E-2</c:v>
                      </c:pt>
                      <c:pt idx="564" formatCode="0.000">
                        <c:v>1.4183845183003783E-2</c:v>
                      </c:pt>
                      <c:pt idx="565" formatCode="0.000">
                        <c:v>1.4503890174662391E-2</c:v>
                      </c:pt>
                      <c:pt idx="566" formatCode="0.000">
                        <c:v>1.6368546914054989E-2</c:v>
                      </c:pt>
                      <c:pt idx="567" formatCode="0.000">
                        <c:v>1.6991537926336613E-2</c:v>
                      </c:pt>
                      <c:pt idx="568" formatCode="0.000">
                        <c:v>1.6653556159749828E-2</c:v>
                      </c:pt>
                      <c:pt idx="569" formatCode="0.000">
                        <c:v>1.633497784095661E-2</c:v>
                      </c:pt>
                      <c:pt idx="570" formatCode="0.000">
                        <c:v>1.6254799686874016E-2</c:v>
                      </c:pt>
                      <c:pt idx="571" formatCode="0.000">
                        <c:v>1.6420143278550375E-2</c:v>
                      </c:pt>
                      <c:pt idx="572" formatCode="0.000">
                        <c:v>1.6495946766340919E-2</c:v>
                      </c:pt>
                      <c:pt idx="573" formatCode="0.000">
                        <c:v>1.6594978798694385E-2</c:v>
                      </c:pt>
                      <c:pt idx="574" formatCode="0.000">
                        <c:v>1.6006044836081729E-2</c:v>
                      </c:pt>
                      <c:pt idx="575" formatCode="0.000">
                        <c:v>1.6262635966738201E-2</c:v>
                      </c:pt>
                      <c:pt idx="576" formatCode="0.000">
                        <c:v>1.6194111691241374E-2</c:v>
                      </c:pt>
                      <c:pt idx="577" formatCode="0.000">
                        <c:v>1.4111118483066726E-2</c:v>
                      </c:pt>
                      <c:pt idx="578" formatCode="0.000">
                        <c:v>1.3475395168505825E-2</c:v>
                      </c:pt>
                      <c:pt idx="579" formatCode="0.000">
                        <c:v>1.3350995307592491E-2</c:v>
                      </c:pt>
                      <c:pt idx="580" formatCode="0.000">
                        <c:v>1.1535209312304652E-2</c:v>
                      </c:pt>
                      <c:pt idx="581" formatCode="0.000">
                        <c:v>1.0949533825488132E-2</c:v>
                      </c:pt>
                      <c:pt idx="582" formatCode="0.000">
                        <c:v>1.1177335089909771E-2</c:v>
                      </c:pt>
                      <c:pt idx="583" formatCode="0.000">
                        <c:v>1.1212716861806679E-2</c:v>
                      </c:pt>
                      <c:pt idx="584" formatCode="0.000">
                        <c:v>1.1655138493115617E-2</c:v>
                      </c:pt>
                      <c:pt idx="585" formatCode="0.000">
                        <c:v>1.2268025462112869E-2</c:v>
                      </c:pt>
                      <c:pt idx="586" formatCode="0.000">
                        <c:v>1.1517876374009263E-2</c:v>
                      </c:pt>
                      <c:pt idx="587" formatCode="0.000">
                        <c:v>1.100395316606464E-2</c:v>
                      </c:pt>
                      <c:pt idx="588" formatCode="0.000">
                        <c:v>1.1607398853259669E-2</c:v>
                      </c:pt>
                      <c:pt idx="589" formatCode="0.000">
                        <c:v>1.1094119088666816E-2</c:v>
                      </c:pt>
                      <c:pt idx="590" formatCode="0.000">
                        <c:v>1.0733756529113014E-2</c:v>
                      </c:pt>
                      <c:pt idx="591" formatCode="0.000">
                        <c:v>1.0520803465704673E-2</c:v>
                      </c:pt>
                      <c:pt idx="592" formatCode="0.000">
                        <c:v>1.040360458010957E-2</c:v>
                      </c:pt>
                      <c:pt idx="593" formatCode="0.000">
                        <c:v>1.0433258808628238E-2</c:v>
                      </c:pt>
                      <c:pt idx="594" formatCode="0.000">
                        <c:v>1.0006155059698109E-2</c:v>
                      </c:pt>
                      <c:pt idx="595" formatCode="0.000">
                        <c:v>9.650239357742835E-3</c:v>
                      </c:pt>
                      <c:pt idx="596" formatCode="0.000">
                        <c:v>9.8382934729593051E-3</c:v>
                      </c:pt>
                      <c:pt idx="597" formatCode="0.000">
                        <c:v>1.1231434178952877E-2</c:v>
                      </c:pt>
                      <c:pt idx="598" formatCode="0.000">
                        <c:v>1.0974469530694572E-2</c:v>
                      </c:pt>
                      <c:pt idx="599" formatCode="0.000">
                        <c:v>1.0536634238959041E-2</c:v>
                      </c:pt>
                      <c:pt idx="600" formatCode="0.000">
                        <c:v>1.0478437386945882E-2</c:v>
                      </c:pt>
                      <c:pt idx="601" formatCode="0.000">
                        <c:v>1.0522144090796966E-2</c:v>
                      </c:pt>
                      <c:pt idx="602" formatCode="0.000">
                        <c:v>1.000984736886569E-2</c:v>
                      </c:pt>
                      <c:pt idx="603" formatCode="0.000">
                        <c:v>9.8801739897098444E-3</c:v>
                      </c:pt>
                      <c:pt idx="604" formatCode="0.000">
                        <c:v>9.5976604801927042E-3</c:v>
                      </c:pt>
                      <c:pt idx="605" formatCode="0.000">
                        <c:v>9.588660366870486E-3</c:v>
                      </c:pt>
                      <c:pt idx="606" formatCode="0.000">
                        <c:v>1.05644459751232E-2</c:v>
                      </c:pt>
                      <c:pt idx="607" formatCode="0.000">
                        <c:v>1.0790596618213822E-2</c:v>
                      </c:pt>
                      <c:pt idx="608" formatCode="0.000">
                        <c:v>1.1155697881384962E-2</c:v>
                      </c:pt>
                      <c:pt idx="609" formatCode="0.000">
                        <c:v>1.1662406383672832E-2</c:v>
                      </c:pt>
                      <c:pt idx="610" formatCode="0.000">
                        <c:v>1.1274782409542678E-2</c:v>
                      </c:pt>
                      <c:pt idx="611" formatCode="0.000">
                        <c:v>1.0027363732845532E-2</c:v>
                      </c:pt>
                      <c:pt idx="612" formatCode="0.000">
                        <c:v>1.0297776935707978E-2</c:v>
                      </c:pt>
                      <c:pt idx="613" formatCode="0.000">
                        <c:v>1.0889206349206357E-2</c:v>
                      </c:pt>
                      <c:pt idx="614" formatCode="0.000">
                        <c:v>1.1205292349746196E-2</c:v>
                      </c:pt>
                      <c:pt idx="615" formatCode="0.000">
                        <c:v>1.1928682126638593E-2</c:v>
                      </c:pt>
                      <c:pt idx="616" formatCode="0.000">
                        <c:v>1.3109819796291469E-2</c:v>
                      </c:pt>
                      <c:pt idx="617" formatCode="0.000">
                        <c:v>1.3884165642085449E-2</c:v>
                      </c:pt>
                      <c:pt idx="618" formatCode="0.000">
                        <c:v>1.5131808803074565E-2</c:v>
                      </c:pt>
                      <c:pt idx="619" formatCode="0.000">
                        <c:v>1.5274624918460562E-2</c:v>
                      </c:pt>
                      <c:pt idx="620" formatCode="0.000">
                        <c:v>1.5217958449519745E-2</c:v>
                      </c:pt>
                      <c:pt idx="621" formatCode="0.000">
                        <c:v>1.5009452646741098E-2</c:v>
                      </c:pt>
                      <c:pt idx="622" formatCode="0.000">
                        <c:v>1.5843099752256017E-2</c:v>
                      </c:pt>
                      <c:pt idx="623" formatCode="0.000">
                        <c:v>1.6327634598674968E-2</c:v>
                      </c:pt>
                      <c:pt idx="624" formatCode="0.000">
                        <c:v>1.6667101147028164E-2</c:v>
                      </c:pt>
                      <c:pt idx="625" formatCode="0.000">
                        <c:v>1.6622776658507383E-2</c:v>
                      </c:pt>
                      <c:pt idx="626" formatCode="0.000">
                        <c:v>1.6361876172995629E-2</c:v>
                      </c:pt>
                      <c:pt idx="627" formatCode="0.000">
                        <c:v>1.5965146670644467E-2</c:v>
                      </c:pt>
                      <c:pt idx="628" formatCode="0.000">
                        <c:v>1.6707518907254939E-2</c:v>
                      </c:pt>
                      <c:pt idx="629" formatCode="0.000">
                        <c:v>1.7038745375145263E-2</c:v>
                      </c:pt>
                      <c:pt idx="630" formatCode="0.000">
                        <c:v>1.7237026153854178E-2</c:v>
                      </c:pt>
                      <c:pt idx="631" formatCode="0.000">
                        <c:v>1.6255635707844909E-2</c:v>
                      </c:pt>
                      <c:pt idx="632" formatCode="0.000">
                        <c:v>1.5760645094050486E-2</c:v>
                      </c:pt>
                      <c:pt idx="633" formatCode="0.000">
                        <c:v>1.6933427729268768E-2</c:v>
                      </c:pt>
                      <c:pt idx="634" formatCode="0.000">
                        <c:v>1.6400102273508958E-2</c:v>
                      </c:pt>
                      <c:pt idx="635" formatCode="0.000">
                        <c:v>1.7305765671390309E-2</c:v>
                      </c:pt>
                      <c:pt idx="636" formatCode="0.000">
                        <c:v>1.671668667466988E-2</c:v>
                      </c:pt>
                      <c:pt idx="637" formatCode="0.000">
                        <c:v>1.6255458199969031E-2</c:v>
                      </c:pt>
                      <c:pt idx="638" formatCode="0.000">
                        <c:v>1.5798165137614686E-2</c:v>
                      </c:pt>
                      <c:pt idx="639" formatCode="0.000">
                        <c:v>1.5873015873015876E-2</c:v>
                      </c:pt>
                      <c:pt idx="640" formatCode="0.000">
                        <c:v>1.5484211985495221E-2</c:v>
                      </c:pt>
                      <c:pt idx="641" formatCode="0.000">
                        <c:v>1.5276621565242751E-2</c:v>
                      </c:pt>
                      <c:pt idx="642" formatCode="0.000">
                        <c:v>1.4955803977642027E-2</c:v>
                      </c:pt>
                      <c:pt idx="643" formatCode="0.000">
                        <c:v>1.421964882769507E-2</c:v>
                      </c:pt>
                      <c:pt idx="644" formatCode="0.000">
                        <c:v>1.3471547034745571E-2</c:v>
                      </c:pt>
                      <c:pt idx="645" formatCode="0.000">
                        <c:v>1.3433216645382114E-2</c:v>
                      </c:pt>
                      <c:pt idx="646" formatCode="0.000">
                        <c:v>1.3690382771522751E-2</c:v>
                      </c:pt>
                      <c:pt idx="647" formatCode="0.000">
                        <c:v>1.6851839779468608E-2</c:v>
                      </c:pt>
                      <c:pt idx="648" formatCode="0.000">
                        <c:v>1.6976545137659588E-2</c:v>
                      </c:pt>
                      <c:pt idx="649" formatCode="0.000">
                        <c:v>1.5904434009938784E-2</c:v>
                      </c:pt>
                      <c:pt idx="650" formatCode="0.000">
                        <c:v>1.627345314421964E-2</c:v>
                      </c:pt>
                      <c:pt idx="651" formatCode="0.000">
                        <c:v>1.6686731017458156E-2</c:v>
                      </c:pt>
                      <c:pt idx="652" formatCode="0.000">
                        <c:v>1.641705565750742E-2</c:v>
                      </c:pt>
                      <c:pt idx="653" formatCode="0.000">
                        <c:v>1.6441435869524883E-2</c:v>
                      </c:pt>
                      <c:pt idx="654" formatCode="0.000">
                        <c:v>1.7866099224193303E-2</c:v>
                      </c:pt>
                      <c:pt idx="655" formatCode="0.000">
                        <c:v>1.8201910566752817E-2</c:v>
                      </c:pt>
                      <c:pt idx="656" formatCode="0.000">
                        <c:v>1.8553302159407346E-2</c:v>
                      </c:pt>
                      <c:pt idx="657" formatCode="0.000">
                        <c:v>1.8817305226477732E-2</c:v>
                      </c:pt>
                      <c:pt idx="658" formatCode="0.000">
                        <c:v>1.9222555148803645E-2</c:v>
                      </c:pt>
                      <c:pt idx="659" formatCode="0.000">
                        <c:v>1.9357523534203298E-2</c:v>
                      </c:pt>
                      <c:pt idx="660" formatCode="0.000">
                        <c:v>1.9476752094680905E-2</c:v>
                      </c:pt>
                      <c:pt idx="661" formatCode="0.000">
                        <c:v>1.5874907018671919E-2</c:v>
                      </c:pt>
                      <c:pt idx="662" formatCode="0.000">
                        <c:v>1.4257495311502296E-2</c:v>
                      </c:pt>
                      <c:pt idx="663" formatCode="0.000">
                        <c:v>1.3907139864952489E-2</c:v>
                      </c:pt>
                      <c:pt idx="664" formatCode="0.000">
                        <c:v>1.3815411665670158E-2</c:v>
                      </c:pt>
                      <c:pt idx="665" formatCode="0.000">
                        <c:v>1.3599224048088292E-2</c:v>
                      </c:pt>
                      <c:pt idx="666" formatCode="0.000">
                        <c:v>1.369233382618174E-2</c:v>
                      </c:pt>
                      <c:pt idx="667" formatCode="0.000">
                        <c:v>1.3581902690664366E-2</c:v>
                      </c:pt>
                      <c:pt idx="668" formatCode="0.000">
                        <c:v>1.2499456771564358E-2</c:v>
                      </c:pt>
                      <c:pt idx="669" formatCode="0.000">
                        <c:v>1.2678811237314749E-2</c:v>
                      </c:pt>
                      <c:pt idx="670" formatCode="0.000">
                        <c:v>1.1618537779137359E-2</c:v>
                      </c:pt>
                      <c:pt idx="671" formatCode="0.000">
                        <c:v>1.2142486861118648E-2</c:v>
                      </c:pt>
                      <c:pt idx="672" formatCode="0.000">
                        <c:v>1.1009315853101454E-2</c:v>
                      </c:pt>
                      <c:pt idx="673" formatCode="0.000">
                        <c:v>1.0830281498334237E-2</c:v>
                      </c:pt>
                      <c:pt idx="674" formatCode="0.000">
                        <c:v>9.9973045822102369E-3</c:v>
                      </c:pt>
                      <c:pt idx="675" formatCode="0.000">
                        <c:v>9.6321472915856521E-3</c:v>
                      </c:pt>
                      <c:pt idx="676" formatCode="0.000">
                        <c:v>9.3690303286136176E-3</c:v>
                      </c:pt>
                      <c:pt idx="677" formatCode="0.000">
                        <c:v>9.9979661909148313E-3</c:v>
                      </c:pt>
                      <c:pt idx="678" formatCode="0.000">
                        <c:v>9.4776514236072362E-3</c:v>
                      </c:pt>
                      <c:pt idx="679" formatCode="0.000">
                        <c:v>9.4450388775093406E-3</c:v>
                      </c:pt>
                      <c:pt idx="680" formatCode="0.000">
                        <c:v>9.46960608837937E-3</c:v>
                      </c:pt>
                      <c:pt idx="681" formatCode="0.000">
                        <c:v>9.4646250313849406E-3</c:v>
                      </c:pt>
                      <c:pt idx="682" formatCode="0.000">
                        <c:v>9.3030012126111318E-3</c:v>
                      </c:pt>
                      <c:pt idx="683" formatCode="0.000">
                        <c:v>9.1032005851950232E-3</c:v>
                      </c:pt>
                      <c:pt idx="684" formatCode="0.000">
                        <c:v>9.096850139709841E-3</c:v>
                      </c:pt>
                      <c:pt idx="685" formatCode="0.000">
                        <c:v>8.4386162587202929E-3</c:v>
                      </c:pt>
                      <c:pt idx="686" formatCode="0.000">
                        <c:v>8.4221961987125411E-3</c:v>
                      </c:pt>
                      <c:pt idx="687" formatCode="0.000">
                        <c:v>8.1685086931873145E-3</c:v>
                      </c:pt>
                      <c:pt idx="688" formatCode="0.000">
                        <c:v>8.3490226116503773E-3</c:v>
                      </c:pt>
                      <c:pt idx="689" formatCode="0.000">
                        <c:v>9.0272271950982801E-3</c:v>
                      </c:pt>
                      <c:pt idx="690" formatCode="0.000">
                        <c:v>9.0262100112731801E-3</c:v>
                      </c:pt>
                      <c:pt idx="691" formatCode="0.000">
                        <c:v>8.3773321124078082E-3</c:v>
                      </c:pt>
                      <c:pt idx="692" formatCode="0.000">
                        <c:v>8.2208702488656415E-3</c:v>
                      </c:pt>
                      <c:pt idx="693" formatCode="0.000">
                        <c:v>8.1147963688610984E-3</c:v>
                      </c:pt>
                      <c:pt idx="694" formatCode="0.000">
                        <c:v>8.0447908713463367E-3</c:v>
                      </c:pt>
                      <c:pt idx="695" formatCode="0.000">
                        <c:v>8.0442022225108954E-3</c:v>
                      </c:pt>
                      <c:pt idx="696" formatCode="0.000">
                        <c:v>8.2324939068125977E-3</c:v>
                      </c:pt>
                      <c:pt idx="697" formatCode="0.000">
                        <c:v>8.0657461620680868E-3</c:v>
                      </c:pt>
                      <c:pt idx="698" formatCode="0.000">
                        <c:v>8.5695104219455243E-3</c:v>
                      </c:pt>
                      <c:pt idx="699" formatCode="0.000">
                        <c:v>9.1408785220835516E-3</c:v>
                      </c:pt>
                      <c:pt idx="700" formatCode="0.000">
                        <c:v>9.0211967247933855E-3</c:v>
                      </c:pt>
                      <c:pt idx="701" formatCode="0.000">
                        <c:v>9.1523490009375544E-3</c:v>
                      </c:pt>
                      <c:pt idx="702" formatCode="0.000">
                        <c:v>9.2228308072194575E-3</c:v>
                      </c:pt>
                      <c:pt idx="703" formatCode="0.000">
                        <c:v>8.7663293353841508E-3</c:v>
                      </c:pt>
                      <c:pt idx="704" formatCode="0.000">
                        <c:v>8.4550000264503617E-3</c:v>
                      </c:pt>
                      <c:pt idx="705" formatCode="0.000">
                        <c:v>8.8777289637641671E-3</c:v>
                      </c:pt>
                      <c:pt idx="706" formatCode="0.000">
                        <c:v>8.9148216626100171E-3</c:v>
                      </c:pt>
                      <c:pt idx="707" formatCode="0.000">
                        <c:v>8.581311887549849E-3</c:v>
                      </c:pt>
                      <c:pt idx="708" formatCode="0.000">
                        <c:v>8.3055463061494136E-3</c:v>
                      </c:pt>
                      <c:pt idx="709" formatCode="0.000">
                        <c:v>8.0741391690529046E-3</c:v>
                      </c:pt>
                      <c:pt idx="710" formatCode="0.000">
                        <c:v>7.8801882785585978E-3</c:v>
                      </c:pt>
                      <c:pt idx="711" formatCode="0.000">
                        <c:v>8.1438590287600428E-3</c:v>
                      </c:pt>
                      <c:pt idx="712" formatCode="0.000">
                        <c:v>8.3264311473360882E-3</c:v>
                      </c:pt>
                      <c:pt idx="713" formatCode="0.000">
                        <c:v>7.7705570637608898E-3</c:v>
                      </c:pt>
                      <c:pt idx="714" formatCode="0.000">
                        <c:v>7.8327222369381239E-3</c:v>
                      </c:pt>
                      <c:pt idx="715" formatCode="0.000">
                        <c:v>7.6380618960766814E-3</c:v>
                      </c:pt>
                      <c:pt idx="716" formatCode="0.000">
                        <c:v>7.5453537411079592E-3</c:v>
                      </c:pt>
                      <c:pt idx="717" formatCode="0.000">
                        <c:v>7.4787243437197991E-3</c:v>
                      </c:pt>
                      <c:pt idx="718" formatCode="0.000">
                        <c:v>8.4322347924737865E-3</c:v>
                      </c:pt>
                      <c:pt idx="719" formatCode="0.000">
                        <c:v>8.6050679294774977E-3</c:v>
                      </c:pt>
                      <c:pt idx="720" formatCode="0.000">
                        <c:v>8.9892269788743109E-3</c:v>
                      </c:pt>
                      <c:pt idx="721" formatCode="0.000">
                        <c:v>9.7120199183633269E-3</c:v>
                      </c:pt>
                      <c:pt idx="722" formatCode="0.000">
                        <c:v>9.9613594995732677E-3</c:v>
                      </c:pt>
                      <c:pt idx="723" formatCode="0.000">
                        <c:v>1.0013624530643027E-2</c:v>
                      </c:pt>
                      <c:pt idx="724" formatCode="0.000">
                        <c:v>9.9576048349905699E-3</c:v>
                      </c:pt>
                      <c:pt idx="725" formatCode="0.000">
                        <c:v>9.7208003346282417E-3</c:v>
                      </c:pt>
                      <c:pt idx="726" formatCode="0.000">
                        <c:v>9.0047135898876206E-3</c:v>
                      </c:pt>
                      <c:pt idx="727" formatCode="0.000">
                        <c:v>9.0181102817797742E-3</c:v>
                      </c:pt>
                      <c:pt idx="728" formatCode="0.000">
                        <c:v>9.3599888599646911E-3</c:v>
                      </c:pt>
                      <c:pt idx="729" formatCode="0.000">
                        <c:v>9.7379468781838303E-3</c:v>
                      </c:pt>
                      <c:pt idx="730" formatCode="0.000">
                        <c:v>9.9396812045793367E-3</c:v>
                      </c:pt>
                      <c:pt idx="731" formatCode="0.000">
                        <c:v>9.9888845672012894E-3</c:v>
                      </c:pt>
                      <c:pt idx="732" formatCode="0.000">
                        <c:v>9.3745702053942663E-3</c:v>
                      </c:pt>
                      <c:pt idx="733" formatCode="0.000">
                        <c:v>9.4958497662943845E-3</c:v>
                      </c:pt>
                      <c:pt idx="734" formatCode="0.000">
                        <c:v>9.4969855421488027E-3</c:v>
                      </c:pt>
                      <c:pt idx="735" formatCode="0.000">
                        <c:v>8.9076400222639525E-3</c:v>
                      </c:pt>
                      <c:pt idx="736" formatCode="0.000">
                        <c:v>8.9860533998670101E-3</c:v>
                      </c:pt>
                      <c:pt idx="737" formatCode="0.000">
                        <c:v>9.4164803750540118E-3</c:v>
                      </c:pt>
                      <c:pt idx="738" formatCode="0.000">
                        <c:v>1.1414380044546864E-2</c:v>
                      </c:pt>
                      <c:pt idx="739" formatCode="0.000">
                        <c:v>1.219730002709829E-2</c:v>
                      </c:pt>
                      <c:pt idx="740" formatCode="0.000">
                        <c:v>1.325294253404111E-2</c:v>
                      </c:pt>
                      <c:pt idx="741" formatCode="0.000">
                        <c:v>1.3563150312054285E-2</c:v>
                      </c:pt>
                      <c:pt idx="742" formatCode="0.000">
                        <c:v>1.2902656288565106E-2</c:v>
                      </c:pt>
                      <c:pt idx="743" formatCode="0.000">
                        <c:v>1.2785180588615242E-2</c:v>
                      </c:pt>
                      <c:pt idx="744" formatCode="0.000">
                        <c:v>1.2668267283737884E-2</c:v>
                      </c:pt>
                      <c:pt idx="745" formatCode="0.000">
                        <c:v>1.2850257052344542E-2</c:v>
                      </c:pt>
                      <c:pt idx="746" formatCode="0.000">
                        <c:v>1.269541280634363E-2</c:v>
                      </c:pt>
                      <c:pt idx="747" formatCode="0.000">
                        <c:v>1.2227420612513815E-2</c:v>
                      </c:pt>
                      <c:pt idx="748" formatCode="0.000">
                        <c:v>1.2453113454023401E-2</c:v>
                      </c:pt>
                      <c:pt idx="749" formatCode="0.000">
                        <c:v>1.2464618568904606E-2</c:v>
                      </c:pt>
                      <c:pt idx="750" formatCode="0.000">
                        <c:v>1.2797317107360881E-2</c:v>
                      </c:pt>
                      <c:pt idx="751" formatCode="0.000">
                        <c:v>1.2669281585466584E-2</c:v>
                      </c:pt>
                      <c:pt idx="752" formatCode="0.000">
                        <c:v>1.0923001925158451E-2</c:v>
                      </c:pt>
                      <c:pt idx="753" formatCode="0.000">
                        <c:v>1.1755188450598347E-2</c:v>
                      </c:pt>
                      <c:pt idx="754" formatCode="0.000">
                        <c:v>1.0779243192017396E-2</c:v>
                      </c:pt>
                      <c:pt idx="755" formatCode="0.000">
                        <c:v>1.1023996213077683E-2</c:v>
                      </c:pt>
                      <c:pt idx="756" formatCode="0.000">
                        <c:v>1.1552222118128862E-2</c:v>
                      </c:pt>
                      <c:pt idx="757" formatCode="0.000">
                        <c:v>1.464411247803166E-2</c:v>
                      </c:pt>
                      <c:pt idx="758" formatCode="0.000">
                        <c:v>1.6562527696534633E-2</c:v>
                      </c:pt>
                      <c:pt idx="759" formatCode="0.000">
                        <c:v>1.7109468139888822E-2</c:v>
                      </c:pt>
                      <c:pt idx="760" formatCode="0.000">
                        <c:v>1.7915305327682308E-2</c:v>
                      </c:pt>
                      <c:pt idx="761" formatCode="0.000">
                        <c:v>1.8354771000935338E-2</c:v>
                      </c:pt>
                      <c:pt idx="762" formatCode="0.000">
                        <c:v>2.0748238508473956E-2</c:v>
                      </c:pt>
                      <c:pt idx="763" formatCode="0.000">
                        <c:v>2.5092758272345275E-2</c:v>
                      </c:pt>
                      <c:pt idx="764" formatCode="0.000">
                        <c:v>2.5882654019437266E-2</c:v>
                      </c:pt>
                      <c:pt idx="765" formatCode="0.000">
                        <c:v>3.3451382242799955E-2</c:v>
                      </c:pt>
                      <c:pt idx="766" formatCode="0.000">
                        <c:v>5.1043521823232886E-2</c:v>
                      </c:pt>
                      <c:pt idx="767" formatCode="0.000">
                        <c:v>5.2298545963411852E-2</c:v>
                      </c:pt>
                      <c:pt idx="768" formatCode="0.000">
                        <c:v>5.7104839128047924E-2</c:v>
                      </c:pt>
                      <c:pt idx="769" formatCode="0.000">
                        <c:v>6.2294876028878919E-2</c:v>
                      </c:pt>
                      <c:pt idx="770" formatCode="0.000">
                        <c:v>7.4357996630698683E-2</c:v>
                      </c:pt>
                      <c:pt idx="771" formatCode="0.000">
                        <c:v>7.5058592089764273E-2</c:v>
                      </c:pt>
                      <c:pt idx="772" formatCode="0.000">
                        <c:v>8.5809726397309827E-2</c:v>
                      </c:pt>
                      <c:pt idx="773" formatCode="0.000">
                        <c:v>8.799988396137727E-2</c:v>
                      </c:pt>
                      <c:pt idx="774" formatCode="0.000">
                        <c:v>9.3854314094177715E-2</c:v>
                      </c:pt>
                      <c:pt idx="775" formatCode="0.000">
                        <c:v>8.9204088322059658E-2</c:v>
                      </c:pt>
                      <c:pt idx="776" formatCode="0.000">
                        <c:v>8.4477441863624353E-2</c:v>
                      </c:pt>
                      <c:pt idx="777" formatCode="0.000">
                        <c:v>8.7173747461069748E-2</c:v>
                      </c:pt>
                      <c:pt idx="778" formatCode="0.000">
                        <c:v>8.8641348650760982E-2</c:v>
                      </c:pt>
                      <c:pt idx="779" formatCode="0.000">
                        <c:v>8.3044686675792082E-2</c:v>
                      </c:pt>
                      <c:pt idx="780" formatCode="0.000">
                        <c:v>7.2676454869512741E-2</c:v>
                      </c:pt>
                      <c:pt idx="781" formatCode="0.000">
                        <c:v>7.0743095157799016E-2</c:v>
                      </c:pt>
                      <c:pt idx="782" formatCode="0.000">
                        <c:v>6.7951858383957162E-2</c:v>
                      </c:pt>
                      <c:pt idx="783" formatCode="0.000">
                        <c:v>6.4072470739137424E-2</c:v>
                      </c:pt>
                      <c:pt idx="784" formatCode="0.000">
                        <c:v>5.9310686538766477E-2</c:v>
                      </c:pt>
                      <c:pt idx="785" formatCode="0.000">
                        <c:v>5.5904237004243011E-2</c:v>
                      </c:pt>
                      <c:pt idx="786" formatCode="0.000">
                        <c:v>5.0087212667190899E-2</c:v>
                      </c:pt>
                      <c:pt idx="787" formatCode="0.000">
                        <c:v>4.6675838874875808E-2</c:v>
                      </c:pt>
                      <c:pt idx="788" formatCode="0.000">
                        <c:v>4.2359395845500206E-2</c:v>
                      </c:pt>
                      <c:pt idx="789" formatCode="0.000">
                        <c:v>4.2937184174914038E-2</c:v>
                      </c:pt>
                      <c:pt idx="790" formatCode="0.000">
                        <c:v>4.1234704080499014E-2</c:v>
                      </c:pt>
                      <c:pt idx="791" formatCode="0.000">
                        <c:v>3.8530667701863371E-2</c:v>
                      </c:pt>
                      <c:pt idx="792" formatCode="0.000">
                        <c:v>3.6783181357649457E-2</c:v>
                      </c:pt>
                      <c:pt idx="793" formatCode="0.000">
                        <c:v>3.4939877441136857E-2</c:v>
                      </c:pt>
                      <c:pt idx="794" formatCode="0.000">
                        <c:v>3.3464198132606288E-2</c:v>
                      </c:pt>
                      <c:pt idx="795" formatCode="0.000">
                        <c:v>2.8670329670329679E-2</c:v>
                      </c:pt>
                      <c:pt idx="796" formatCode="0.000">
                        <c:v>2.6884288415299672E-2</c:v>
                      </c:pt>
                      <c:pt idx="797" formatCode="0.000">
                        <c:v>2.9493246573991921E-2</c:v>
                      </c:pt>
                      <c:pt idx="798" formatCode="0.000">
                        <c:v>2.9716744842661329E-2</c:v>
                      </c:pt>
                      <c:pt idx="799" formatCode="0.000">
                        <c:v>2.8894428541198204E-2</c:v>
                      </c:pt>
                      <c:pt idx="800" formatCode="0.000">
                        <c:v>2.8093204871002076E-2</c:v>
                      </c:pt>
                      <c:pt idx="801" formatCode="0.000">
                        <c:v>2.6373232603377345E-2</c:v>
                      </c:pt>
                      <c:pt idx="802" formatCode="0.000">
                        <c:v>2.6952171315030634E-2</c:v>
                      </c:pt>
                      <c:pt idx="803" formatCode="0.000">
                        <c:v>2.6566457180377097E-2</c:v>
                      </c:pt>
                      <c:pt idx="804" formatCode="0.000">
                        <c:v>2.5905963010538675E-2</c:v>
                      </c:pt>
                      <c:pt idx="805" formatCode="0.000">
                        <c:v>2.759719182401605E-2</c:v>
                      </c:pt>
                      <c:pt idx="806" formatCode="0.000">
                        <c:v>2.7422282811607308E-2</c:v>
                      </c:pt>
                      <c:pt idx="807" formatCode="0.000">
                        <c:v>2.8313413639500636E-2</c:v>
                      </c:pt>
                      <c:pt idx="808" formatCode="0.000">
                        <c:v>2.9104893545870054E-2</c:v>
                      </c:pt>
                      <c:pt idx="809" formatCode="0.000">
                        <c:v>2.9497184383376375E-2</c:v>
                      </c:pt>
                      <c:pt idx="810" formatCode="0.000">
                        <c:v>2.7341479436000297E-2</c:v>
                      </c:pt>
                      <c:pt idx="811" formatCode="0.000">
                        <c:v>2.4265273021022153E-2</c:v>
                      </c:pt>
                      <c:pt idx="812" formatCode="0.000">
                        <c:v>2.3600598510301305E-2</c:v>
                      </c:pt>
                      <c:pt idx="813" formatCode="0.000">
                        <c:v>2.4541069491201412E-2</c:v>
                      </c:pt>
                      <c:pt idx="814" formatCode="0.000">
                        <c:v>2.4327277516497443E-2</c:v>
                      </c:pt>
                      <c:pt idx="815" formatCode="0.000">
                        <c:v>2.4017379303216731E-2</c:v>
                      </c:pt>
                      <c:pt idx="816" formatCode="0.000">
                        <c:v>2.4675748158302799E-2</c:v>
                      </c:pt>
                      <c:pt idx="817" formatCode="0.000">
                        <c:v>2.4107783152016369E-2</c:v>
                      </c:pt>
                      <c:pt idx="818" formatCode="0.000">
                        <c:v>2.269897875675167E-2</c:v>
                      </c:pt>
                      <c:pt idx="819" formatCode="0.000">
                        <c:v>2.1994024543675661E-2</c:v>
                      </c:pt>
                      <c:pt idx="820" formatCode="0.000">
                        <c:v>2.2244951682748787E-2</c:v>
                      </c:pt>
                      <c:pt idx="821" formatCode="0.000">
                        <c:v>2.0907666537602728E-2</c:v>
                      </c:pt>
                      <c:pt idx="822" formatCode="0.000">
                        <c:v>2.1675645332086834E-2</c:v>
                      </c:pt>
                      <c:pt idx="823" formatCode="0.000">
                        <c:v>2.1222895874934537E-2</c:v>
                      </c:pt>
                      <c:pt idx="824" formatCode="0.000">
                        <c:v>2.2097502175817428E-2</c:v>
                      </c:pt>
                      <c:pt idx="825" formatCode="0.000">
                        <c:v>2.4773869795433657E-2</c:v>
                      </c:pt>
                      <c:pt idx="826" formatCode="0.000">
                        <c:v>2.4708417171382589E-2</c:v>
                      </c:pt>
                      <c:pt idx="827" formatCode="0.000">
                        <c:v>2.4269878741512745E-2</c:v>
                      </c:pt>
                      <c:pt idx="828" formatCode="0.000">
                        <c:v>2.4591540466647535E-2</c:v>
                      </c:pt>
                      <c:pt idx="829" formatCode="0.000">
                        <c:v>2.5596510714303872E-2</c:v>
                      </c:pt>
                      <c:pt idx="830" formatCode="0.000">
                        <c:v>2.3519640122837793E-2</c:v>
                      </c:pt>
                      <c:pt idx="831" formatCode="0.000">
                        <c:v>2.2603365116538449E-2</c:v>
                      </c:pt>
                      <c:pt idx="832" formatCode="0.000">
                        <c:v>2.2204786272059414E-2</c:v>
                      </c:pt>
                      <c:pt idx="833" formatCode="0.000">
                        <c:v>2.2415099782162381E-2</c:v>
                      </c:pt>
                      <c:pt idx="834" formatCode="0.000">
                        <c:v>2.3189766294905597E-2</c:v>
                      </c:pt>
                      <c:pt idx="835" formatCode="0.000">
                        <c:v>2.2320973370484699E-2</c:v>
                      </c:pt>
                      <c:pt idx="836" formatCode="0.000">
                        <c:v>2.1556407641997264E-2</c:v>
                      </c:pt>
                      <c:pt idx="837" formatCode="0.000">
                        <c:v>2.1673360570597631E-2</c:v>
                      </c:pt>
                      <c:pt idx="838" formatCode="0.000">
                        <c:v>2.1413577923437815E-2</c:v>
                      </c:pt>
                      <c:pt idx="839" formatCode="0.000">
                        <c:v>1.9484713429341029E-2</c:v>
                      </c:pt>
                      <c:pt idx="840" formatCode="0.000">
                        <c:v>1.7864472649259867E-2</c:v>
                      </c:pt>
                      <c:pt idx="841" formatCode="0.000">
                        <c:v>1.6836427159631837E-2</c:v>
                      </c:pt>
                      <c:pt idx="842" formatCode="0.000">
                        <c:v>1.6396135573511317E-2</c:v>
                      </c:pt>
                      <c:pt idx="843" formatCode="0.000">
                        <c:v>1.5510753986074955E-2</c:v>
                      </c:pt>
                      <c:pt idx="844" formatCode="0.000">
                        <c:v>1.5268710796845851E-2</c:v>
                      </c:pt>
                      <c:pt idx="845" formatCode="0.000">
                        <c:v>1.5122641459390934E-2</c:v>
                      </c:pt>
                      <c:pt idx="846" formatCode="0.000">
                        <c:v>1.459035717252374E-2</c:v>
                      </c:pt>
                      <c:pt idx="847" formatCode="0.000">
                        <c:v>1.4652857767273417E-2</c:v>
                      </c:pt>
                      <c:pt idx="848" formatCode="0.000">
                        <c:v>1.5086126193596708E-2</c:v>
                      </c:pt>
                      <c:pt idx="849" formatCode="0.000">
                        <c:v>1.5420013061500357E-2</c:v>
                      </c:pt>
                      <c:pt idx="850" formatCode="0.000">
                        <c:v>1.5680163594834377E-2</c:v>
                      </c:pt>
                      <c:pt idx="851" formatCode="0.000">
                        <c:v>1.5120623329203895E-2</c:v>
                      </c:pt>
                      <c:pt idx="852" formatCode="0.000">
                        <c:v>1.4802805857545519E-2</c:v>
                      </c:pt>
                      <c:pt idx="853" formatCode="0.000">
                        <c:v>1.6152471876680091E-2</c:v>
                      </c:pt>
                      <c:pt idx="854" formatCode="0.000">
                        <c:v>1.6619899048740876E-2</c:v>
                      </c:pt>
                      <c:pt idx="855" formatCode="0.000">
                        <c:v>1.6229639711913758E-2</c:v>
                      </c:pt>
                      <c:pt idx="856" formatCode="0.000">
                        <c:v>1.6251432346382648E-2</c:v>
                      </c:pt>
                      <c:pt idx="857" formatCode="0.000">
                        <c:v>1.6649688425757824E-2</c:v>
                      </c:pt>
                      <c:pt idx="858" formatCode="0.000">
                        <c:v>1.6574753390290447E-2</c:v>
                      </c:pt>
                      <c:pt idx="859" formatCode="0.000">
                        <c:v>1.7174427852296802E-2</c:v>
                      </c:pt>
                      <c:pt idx="860" formatCode="0.000">
                        <c:v>1.7340788063527443E-2</c:v>
                      </c:pt>
                      <c:pt idx="861" formatCode="0.000">
                        <c:v>1.727222993948482E-2</c:v>
                      </c:pt>
                      <c:pt idx="862" formatCode="0.000">
                        <c:v>1.7160485766518668E-2</c:v>
                      </c:pt>
                      <c:pt idx="863" formatCode="0.000">
                        <c:v>1.6900593275695448E-2</c:v>
                      </c:pt>
                      <c:pt idx="864" formatCode="0.000">
                        <c:v>1.6484354913889981E-2</c:v>
                      </c:pt>
                      <c:pt idx="865" formatCode="0.000">
                        <c:v>1.6391538562943057E-2</c:v>
                      </c:pt>
                      <c:pt idx="866" formatCode="0.000">
                        <c:v>1.5797979465224089E-2</c:v>
                      </c:pt>
                      <c:pt idx="867" formatCode="0.000">
                        <c:v>1.3714079288788622E-2</c:v>
                      </c:pt>
                      <c:pt idx="868" formatCode="0.000">
                        <c:v>1.3740786506283841E-2</c:v>
                      </c:pt>
                      <c:pt idx="869" formatCode="0.000">
                        <c:v>1.3330725209594855E-2</c:v>
                      </c:pt>
                      <c:pt idx="870" formatCode="0.000">
                        <c:v>1.4156358852376722E-2</c:v>
                      </c:pt>
                      <c:pt idx="871" formatCode="0.000">
                        <c:v>1.3775123228091248E-2</c:v>
                      </c:pt>
                      <c:pt idx="872" formatCode="0.000">
                        <c:v>1.3657502125077438E-2</c:v>
                      </c:pt>
                      <c:pt idx="873" formatCode="0.000">
                        <c:v>1.2561745416208924E-2</c:v>
                      </c:pt>
                      <c:pt idx="874" formatCode="0.000">
                        <c:v>1.2942240093063249E-2</c:v>
                      </c:pt>
                      <c:pt idx="875" formatCode="0.000">
                        <c:v>1.2283333469153132E-2</c:v>
                      </c:pt>
                      <c:pt idx="876" formatCode="0.000">
                        <c:v>1.187549572525975E-2</c:v>
                      </c:pt>
                      <c:pt idx="877" formatCode="0.000">
                        <c:v>1.1397354637511157E-2</c:v>
                      </c:pt>
                      <c:pt idx="878" formatCode="0.000">
                        <c:v>1.1070968175438263E-2</c:v>
                      </c:pt>
                      <c:pt idx="879" formatCode="0.000">
                        <c:v>1.0677524044535563E-2</c:v>
                      </c:pt>
                      <c:pt idx="880" formatCode="0.000">
                        <c:v>1.0815040670373526E-2</c:v>
                      </c:pt>
                      <c:pt idx="881" formatCode="0.000">
                        <c:v>1.2883358853150385E-2</c:v>
                      </c:pt>
                      <c:pt idx="882" formatCode="0.000">
                        <c:v>1.388283235108251E-2</c:v>
                      </c:pt>
                      <c:pt idx="883" formatCode="0.000">
                        <c:v>1.4036967353053936E-2</c:v>
                      </c:pt>
                      <c:pt idx="884" formatCode="0.000">
                        <c:v>1.2665224394267217E-2</c:v>
                      </c:pt>
                      <c:pt idx="885" formatCode="0.000">
                        <c:v>1.3550178863992499E-2</c:v>
                      </c:pt>
                      <c:pt idx="886" formatCode="0.000">
                        <c:v>1.3409965302292947E-2</c:v>
                      </c:pt>
                      <c:pt idx="887" formatCode="0.000">
                        <c:v>1.3907107608640947E-2</c:v>
                      </c:pt>
                      <c:pt idx="888" formatCode="0.000">
                        <c:v>1.3788032776472116E-2</c:v>
                      </c:pt>
                      <c:pt idx="889" formatCode="0.000">
                        <c:v>1.3899447083030789E-2</c:v>
                      </c:pt>
                      <c:pt idx="890" formatCode="0.000">
                        <c:v>1.3370673192289266E-2</c:v>
                      </c:pt>
                      <c:pt idx="891" formatCode="0.000">
                        <c:v>1.3708942779876214E-2</c:v>
                      </c:pt>
                      <c:pt idx="892" formatCode="0.000">
                        <c:v>1.369401193988596E-2</c:v>
                      </c:pt>
                      <c:pt idx="893" formatCode="0.000">
                        <c:v>1.397888935327409E-2</c:v>
                      </c:pt>
                      <c:pt idx="894" formatCode="0.000">
                        <c:v>1.3950921918980274E-2</c:v>
                      </c:pt>
                      <c:pt idx="895" formatCode="0.000">
                        <c:v>1.2031156669447578E-2</c:v>
                      </c:pt>
                      <c:pt idx="896" formatCode="0.000">
                        <c:v>1.2647109831440261E-2</c:v>
                      </c:pt>
                      <c:pt idx="897" formatCode="0.000">
                        <c:v>1.3249894588362824E-2</c:v>
                      </c:pt>
                      <c:pt idx="898" formatCode="0.000">
                        <c:v>1.414759747944775E-2</c:v>
                      </c:pt>
                      <c:pt idx="899" formatCode="0.000">
                        <c:v>1.5180249655274411E-2</c:v>
                      </c:pt>
                      <c:pt idx="900" formatCode="0.000">
                        <c:v>1.62384547828291E-2</c:v>
                      </c:pt>
                      <c:pt idx="901" formatCode="0.000">
                        <c:v>1.6310119909127459E-2</c:v>
                      </c:pt>
                      <c:pt idx="902" formatCode="0.000">
                        <c:v>1.6032457163134953E-2</c:v>
                      </c:pt>
                      <c:pt idx="903" formatCode="0.000">
                        <c:v>1.5674672839815797E-2</c:v>
                      </c:pt>
                      <c:pt idx="904" formatCode="0.000">
                        <c:v>1.6269502332795366E-2</c:v>
                      </c:pt>
                      <c:pt idx="905" formatCode="0.000">
                        <c:v>1.5988150138960999E-2</c:v>
                      </c:pt>
                      <c:pt idx="906" formatCode="0.000">
                        <c:v>1.6286550537087996E-2</c:v>
                      </c:pt>
                      <c:pt idx="907" formatCode="0.000">
                        <c:v>1.6307662567345768E-2</c:v>
                      </c:pt>
                      <c:pt idx="908" formatCode="0.000">
                        <c:v>1.6287589533411306E-2</c:v>
                      </c:pt>
                      <c:pt idx="909" formatCode="0.000">
                        <c:v>1.6174466179101826E-2</c:v>
                      </c:pt>
                      <c:pt idx="910" formatCode="0.000">
                        <c:v>1.5133891213389131E-2</c:v>
                      </c:pt>
                      <c:pt idx="911" formatCode="0.000">
                        <c:v>1.4663897794588602E-2</c:v>
                      </c:pt>
                      <c:pt idx="912" formatCode="0.000">
                        <c:v>1.450211176575783E-2</c:v>
                      </c:pt>
                      <c:pt idx="913" formatCode="0.000">
                        <c:v>1.4335304628948603E-2</c:v>
                      </c:pt>
                      <c:pt idx="914" formatCode="0.000">
                        <c:v>1.3794355868299127E-2</c:v>
                      </c:pt>
                      <c:pt idx="915" formatCode="0.000">
                        <c:v>1.320376001711839E-2</c:v>
                      </c:pt>
                      <c:pt idx="916" formatCode="0.000">
                        <c:v>1.3209773002778731E-2</c:v>
                      </c:pt>
                      <c:pt idx="917" formatCode="0.000">
                        <c:v>1.4001822881647178E-2</c:v>
                      </c:pt>
                      <c:pt idx="918" formatCode="0.000">
                        <c:v>1.3577520432365936E-2</c:v>
                      </c:pt>
                      <c:pt idx="919" formatCode="0.000">
                        <c:v>1.3100924130335909E-2</c:v>
                      </c:pt>
                      <c:pt idx="920" formatCode="0.000">
                        <c:v>1.3534439464943416E-2</c:v>
                      </c:pt>
                      <c:pt idx="921" formatCode="0.000">
                        <c:v>1.385584502451127E-2</c:v>
                      </c:pt>
                      <c:pt idx="922" formatCode="0.000">
                        <c:v>1.4247960197090783E-2</c:v>
                      </c:pt>
                      <c:pt idx="923" formatCode="0.000">
                        <c:v>1.4620132661835159E-2</c:v>
                      </c:pt>
                      <c:pt idx="924" formatCode="0.000">
                        <c:v>1.5112879086544219E-2</c:v>
                      </c:pt>
                      <c:pt idx="925" formatCode="0.000">
                        <c:v>1.5500650815185009E-2</c:v>
                      </c:pt>
                      <c:pt idx="926" formatCode="0.000">
                        <c:v>1.5270667636908349E-2</c:v>
                      </c:pt>
                      <c:pt idx="927" formatCode="0.000">
                        <c:v>1.4358933155159376E-2</c:v>
                      </c:pt>
                      <c:pt idx="928" formatCode="0.000">
                        <c:v>1.4682866276998456E-2</c:v>
                      </c:pt>
                      <c:pt idx="929" formatCode="0.000">
                        <c:v>1.465413836814918E-2</c:v>
                      </c:pt>
                      <c:pt idx="930" formatCode="0.000">
                        <c:v>1.5007685387274936E-2</c:v>
                      </c:pt>
                      <c:pt idx="931" formatCode="0.000">
                        <c:v>1.4499841334808533E-2</c:v>
                      </c:pt>
                      <c:pt idx="932" formatCode="0.000">
                        <c:v>1.4879170230966639E-2</c:v>
                      </c:pt>
                      <c:pt idx="933" formatCode="0.000">
                        <c:v>1.5059511399022254E-2</c:v>
                      </c:pt>
                      <c:pt idx="934" formatCode="0.000">
                        <c:v>1.4679657417140673E-2</c:v>
                      </c:pt>
                      <c:pt idx="935" formatCode="0.000">
                        <c:v>1.3825793495844244E-2</c:v>
                      </c:pt>
                      <c:pt idx="936" formatCode="0.000">
                        <c:v>1.30363774715093E-2</c:v>
                      </c:pt>
                      <c:pt idx="937" formatCode="0.000">
                        <c:v>1.3005362286087408E-2</c:v>
                      </c:pt>
                      <c:pt idx="938" formatCode="0.000">
                        <c:v>1.2966938099349005E-2</c:v>
                      </c:pt>
                      <c:pt idx="939" formatCode="0.000">
                        <c:v>1.2975441953835919E-2</c:v>
                      </c:pt>
                      <c:pt idx="940" formatCode="0.000">
                        <c:v>1.2784140322125518E-2</c:v>
                      </c:pt>
                      <c:pt idx="941" formatCode="0.000">
                        <c:v>1.2447380240509703E-2</c:v>
                      </c:pt>
                      <c:pt idx="942" formatCode="0.000">
                        <c:v>1.2631234220477277E-2</c:v>
                      </c:pt>
                      <c:pt idx="943" formatCode="0.000">
                        <c:v>1.3217490716687718E-2</c:v>
                      </c:pt>
                      <c:pt idx="944" formatCode="0.000">
                        <c:v>1.257187763551328E-2</c:v>
                      </c:pt>
                      <c:pt idx="945" formatCode="0.000">
                        <c:v>1.2447515265794734E-2</c:v>
                      </c:pt>
                      <c:pt idx="946" formatCode="0.000">
                        <c:v>1.2133901672412347E-2</c:v>
                      </c:pt>
                      <c:pt idx="947" formatCode="0.000">
                        <c:v>1.184798759400202E-2</c:v>
                      </c:pt>
                      <c:pt idx="948" formatCode="0.000">
                        <c:v>1.1738800147825716E-2</c:v>
                      </c:pt>
                      <c:pt idx="949" formatCode="0.000">
                        <c:v>1.2114626378430041E-2</c:v>
                      </c:pt>
                      <c:pt idx="950" formatCode="0.000">
                        <c:v>1.1989465644216567E-2</c:v>
                      </c:pt>
                      <c:pt idx="951" formatCode="0.000">
                        <c:v>1.2082567706857139E-2</c:v>
                      </c:pt>
                      <c:pt idx="952" formatCode="0.000">
                        <c:v>1.1614904992520842E-2</c:v>
                      </c:pt>
                      <c:pt idx="953" formatCode="0.000">
                        <c:v>1.1695880190939348E-2</c:v>
                      </c:pt>
                      <c:pt idx="954" formatCode="0.000">
                        <c:v>1.1518186610437534E-2</c:v>
                      </c:pt>
                      <c:pt idx="955" formatCode="0.000">
                        <c:v>1.1542297119586183E-2</c:v>
                      </c:pt>
                      <c:pt idx="956" formatCode="0.000">
                        <c:v>1.0568833451927495E-2</c:v>
                      </c:pt>
                      <c:pt idx="957" formatCode="0.000">
                        <c:v>9.9798324598928505E-3</c:v>
                      </c:pt>
                      <c:pt idx="958" formatCode="0.000">
                        <c:v>9.89235802170489E-3</c:v>
                      </c:pt>
                      <c:pt idx="959" formatCode="0.000">
                        <c:v>1.2272295306998542E-2</c:v>
                      </c:pt>
                      <c:pt idx="960" formatCode="0.000">
                        <c:v>1.3311033601665471E-2</c:v>
                      </c:pt>
                      <c:pt idx="961" formatCode="0.000">
                        <c:v>1.372471821697889E-2</c:v>
                      </c:pt>
                      <c:pt idx="962" formatCode="0.000">
                        <c:v>1.3721025830670768E-2</c:v>
                      </c:pt>
                      <c:pt idx="963" formatCode="0.000">
                        <c:v>1.3591807253779084E-2</c:v>
                      </c:pt>
                      <c:pt idx="964" formatCode="0.000">
                        <c:v>1.3389944893848203E-2</c:v>
                      </c:pt>
                      <c:pt idx="965" formatCode="0.000">
                        <c:v>1.312811053314665E-2</c:v>
                      </c:pt>
                      <c:pt idx="966" formatCode="0.000">
                        <c:v>1.2899289912627426E-2</c:v>
                      </c:pt>
                      <c:pt idx="967" formatCode="0.000">
                        <c:v>1.2371103518145741E-2</c:v>
                      </c:pt>
                      <c:pt idx="968" formatCode="0.000">
                        <c:v>1.2723150962512661E-2</c:v>
                      </c:pt>
                      <c:pt idx="969" formatCode="0.000">
                        <c:v>1.2724837351703025E-2</c:v>
                      </c:pt>
                      <c:pt idx="970" formatCode="0.000">
                        <c:v>1.2837137774418255E-2</c:v>
                      </c:pt>
                      <c:pt idx="971" formatCode="0.000">
                        <c:v>1.2882957564685157E-2</c:v>
                      </c:pt>
                      <c:pt idx="972" formatCode="0.000">
                        <c:v>1.3160592995688569E-2</c:v>
                      </c:pt>
                      <c:pt idx="973" formatCode="0.000">
                        <c:v>1.0525743543110167E-2</c:v>
                      </c:pt>
                      <c:pt idx="974" formatCode="0.000">
                        <c:v>9.9347778896058912E-3</c:v>
                      </c:pt>
                      <c:pt idx="975" formatCode="0.000">
                        <c:v>9.8374927310667607E-3</c:v>
                      </c:pt>
                      <c:pt idx="976" formatCode="0.000">
                        <c:v>9.7285910248873092E-3</c:v>
                      </c:pt>
                      <c:pt idx="977" formatCode="0.000">
                        <c:v>1.0265075561207012E-2</c:v>
                      </c:pt>
                      <c:pt idx="978" formatCode="0.000">
                        <c:v>1.0919923524965531E-2</c:v>
                      </c:pt>
                      <c:pt idx="979" formatCode="0.000">
                        <c:v>1.1897808043630505E-2</c:v>
                      </c:pt>
                      <c:pt idx="980" formatCode="0.000">
                        <c:v>1.198110064957332E-2</c:v>
                      </c:pt>
                      <c:pt idx="981" formatCode="0.000">
                        <c:v>1.2700608434767453E-2</c:v>
                      </c:pt>
                      <c:pt idx="982" formatCode="0.000">
                        <c:v>1.3099480181300223E-2</c:v>
                      </c:pt>
                      <c:pt idx="983" formatCode="0.000">
                        <c:v>1.3765852454971614E-2</c:v>
                      </c:pt>
                      <c:pt idx="984" formatCode="0.000">
                        <c:v>1.4765878884830915E-2</c:v>
                      </c:pt>
                      <c:pt idx="985" formatCode="0.000">
                        <c:v>1.6005730809755363E-2</c:v>
                      </c:pt>
                      <c:pt idx="986" formatCode="0.000">
                        <c:v>1.6582200564247238E-2</c:v>
                      </c:pt>
                      <c:pt idx="987" formatCode="0.000">
                        <c:v>1.9728224260324372E-2</c:v>
                      </c:pt>
                      <c:pt idx="988" formatCode="0.000">
                        <c:v>1.9943325494672013E-2</c:v>
                      </c:pt>
                      <c:pt idx="989" formatCode="0.000">
                        <c:v>2.0131057162201378E-2</c:v>
                      </c:pt>
                      <c:pt idx="990" formatCode="0.000">
                        <c:v>2.0466111944269755E-2</c:v>
                      </c:pt>
                      <c:pt idx="991" formatCode="0.000">
                        <c:v>1.9682578967058183E-2</c:v>
                      </c:pt>
                      <c:pt idx="992" formatCode="0.000">
                        <c:v>1.9658263491220757E-2</c:v>
                      </c:pt>
                      <c:pt idx="993" formatCode="0.000">
                        <c:v>1.909805696184632E-2</c:v>
                      </c:pt>
                      <c:pt idx="994" formatCode="0.000">
                        <c:v>1.9346242965905334E-2</c:v>
                      </c:pt>
                      <c:pt idx="995" formatCode="0.000">
                        <c:v>1.8749171636845599E-2</c:v>
                      </c:pt>
                      <c:pt idx="996" formatCode="0.000">
                        <c:v>1.8153682029031778E-2</c:v>
                      </c:pt>
                      <c:pt idx="997" formatCode="0.000">
                        <c:v>1.7740741781662503E-2</c:v>
                      </c:pt>
                      <c:pt idx="998" formatCode="0.000">
                        <c:v>1.696399243060967E-2</c:v>
                      </c:pt>
                      <c:pt idx="999" formatCode="0.000">
                        <c:v>1.6550260394752849E-2</c:v>
                      </c:pt>
                      <c:pt idx="1000" formatCode="0.000">
                        <c:v>1.6016300680352563E-2</c:v>
                      </c:pt>
                      <c:pt idx="1001" formatCode="0.000">
                        <c:v>1.4015928236626412E-2</c:v>
                      </c:pt>
                      <c:pt idx="1002" formatCode="0.000">
                        <c:v>1.3838749356370509E-2</c:v>
                      </c:pt>
                      <c:pt idx="1003" formatCode="0.000">
                        <c:v>1.3642601785805064E-2</c:v>
                      </c:pt>
                      <c:pt idx="1004" formatCode="0.000">
                        <c:v>1.6573632160393408E-2</c:v>
                      </c:pt>
                      <c:pt idx="1005" formatCode="0.000">
                        <c:v>1.6432645481590978E-2</c:v>
                      </c:pt>
                      <c:pt idx="1006" formatCode="0.000">
                        <c:v>1.8212422110936974E-2</c:v>
                      </c:pt>
                      <c:pt idx="1007" formatCode="0.000">
                        <c:v>1.8785875255475773E-2</c:v>
                      </c:pt>
                      <c:pt idx="1008" formatCode="0.000">
                        <c:v>1.8747534042246071E-2</c:v>
                      </c:pt>
                      <c:pt idx="1009" formatCode="0.000">
                        <c:v>1.958191854619952E-2</c:v>
                      </c:pt>
                      <c:pt idx="1010" formatCode="0.000">
                        <c:v>2.0273288293184689E-2</c:v>
                      </c:pt>
                      <c:pt idx="1011" formatCode="0.000">
                        <c:v>2.0611938162038365E-2</c:v>
                      </c:pt>
                      <c:pt idx="1012" formatCode="0.000">
                        <c:v>2.0706914875381403E-2</c:v>
                      </c:pt>
                      <c:pt idx="1013" formatCode="0.000">
                        <c:v>2.0896192801043156E-2</c:v>
                      </c:pt>
                      <c:pt idx="1014" formatCode="0.000">
                        <c:v>2.0378389568152942E-2</c:v>
                      </c:pt>
                      <c:pt idx="1015" formatCode="0.000">
                        <c:v>2.1014612027559488E-2</c:v>
                      </c:pt>
                      <c:pt idx="1016" formatCode="0.000">
                        <c:v>2.1141196013289048E-2</c:v>
                      </c:pt>
                      <c:pt idx="1017" formatCode="0.000">
                        <c:v>2.1003084069448685E-2</c:v>
                      </c:pt>
                      <c:pt idx="1018" formatCode="0.000">
                        <c:v>1.8327193250362677E-2</c:v>
                      </c:pt>
                      <c:pt idx="1019" formatCode="0.000">
                        <c:v>1.9442676268462765E-2</c:v>
                      </c:pt>
                      <c:pt idx="1020" formatCode="0.000">
                        <c:v>1.9221447389422129E-2</c:v>
                      </c:pt>
                      <c:pt idx="1021" formatCode="0.000">
                        <c:v>1.8513897294581173E-2</c:v>
                      </c:pt>
                      <c:pt idx="1022" formatCode="0.000">
                        <c:v>1.8368813350544778E-2</c:v>
                      </c:pt>
                      <c:pt idx="1023" formatCode="0.000">
                        <c:v>1.8091359730453657E-2</c:v>
                      </c:pt>
                      <c:pt idx="1024" formatCode="0.000">
                        <c:v>1.826800431711147E-2</c:v>
                      </c:pt>
                      <c:pt idx="1025" formatCode="0.000">
                        <c:v>1.8747852971487469E-2</c:v>
                      </c:pt>
                      <c:pt idx="1026" formatCode="0.000">
                        <c:v>1.9183187560738588E-2</c:v>
                      </c:pt>
                      <c:pt idx="1027" formatCode="0.000">
                        <c:v>1.8800430558510856E-2</c:v>
                      </c:pt>
                      <c:pt idx="1028" formatCode="0.000">
                        <c:v>1.9302642497183449E-2</c:v>
                      </c:pt>
                      <c:pt idx="1029" formatCode="0.000">
                        <c:v>1.9455291182960757E-2</c:v>
                      </c:pt>
                      <c:pt idx="1030" formatCode="0.000">
                        <c:v>1.9325292709879927E-2</c:v>
                      </c:pt>
                      <c:pt idx="1031" formatCode="0.000">
                        <c:v>1.9722518159806291E-2</c:v>
                      </c:pt>
                      <c:pt idx="1032" formatCode="0.000">
                        <c:v>1.9144452115442363E-2</c:v>
                      </c:pt>
                      <c:pt idx="1033" formatCode="0.000">
                        <c:v>1.8061466219655892E-2</c:v>
                      </c:pt>
                      <c:pt idx="1034" formatCode="0.000">
                        <c:v>1.9166004557128951E-2</c:v>
                      </c:pt>
                      <c:pt idx="1035" formatCode="0.000">
                        <c:v>1.9959392173313016E-2</c:v>
                      </c:pt>
                      <c:pt idx="1036" formatCode="0.000">
                        <c:v>1.9973926169891586E-2</c:v>
                      </c:pt>
                      <c:pt idx="1037" formatCode="0.000">
                        <c:v>1.9212721495742113E-2</c:v>
                      </c:pt>
                      <c:pt idx="1038" formatCode="0.000">
                        <c:v>2.0152937207941032E-2</c:v>
                      </c:pt>
                      <c:pt idx="1039" formatCode="0.000">
                        <c:v>1.9856948799254513E-2</c:v>
                      </c:pt>
                      <c:pt idx="1040" formatCode="0.000">
                        <c:v>1.9970321931589548E-2</c:v>
                      </c:pt>
                      <c:pt idx="1041" formatCode="0.000">
                        <c:v>1.9842723155582217E-2</c:v>
                      </c:pt>
                      <c:pt idx="1042" formatCode="0.000">
                        <c:v>1.965153079064598E-2</c:v>
                      </c:pt>
                      <c:pt idx="1043" formatCode="0.000">
                        <c:v>1.8191133004926124E-2</c:v>
                      </c:pt>
                      <c:pt idx="1044" formatCode="0.000">
                        <c:v>1.8004532833895696E-2</c:v>
                      </c:pt>
                      <c:pt idx="1045" formatCode="0.000">
                        <c:v>1.7510231274388513E-2</c:v>
                      </c:pt>
                      <c:pt idx="1046" formatCode="0.000">
                        <c:v>1.8091184588955169E-2</c:v>
                      </c:pt>
                      <c:pt idx="1047" formatCode="0.000">
                        <c:v>1.903129483734161E-2</c:v>
                      </c:pt>
                      <c:pt idx="1048" formatCode="0.000">
                        <c:v>1.7100703929524494E-2</c:v>
                      </c:pt>
                      <c:pt idx="1049" formatCode="0.000">
                        <c:v>1.6660260502161912E-2</c:v>
                      </c:pt>
                      <c:pt idx="1050" formatCode="0.000">
                        <c:v>1.6017855747573549E-2</c:v>
                      </c:pt>
                      <c:pt idx="1051" formatCode="0.000">
                        <c:v>1.5828638836727821E-2</c:v>
                      </c:pt>
                      <c:pt idx="1052" formatCode="0.000">
                        <c:v>1.4356817167767018E-2</c:v>
                      </c:pt>
                      <c:pt idx="1053" formatCode="0.000">
                        <c:v>1.3989583534454463E-2</c:v>
                      </c:pt>
                      <c:pt idx="1054" formatCode="0.000">
                        <c:v>1.3641456205176969E-2</c:v>
                      </c:pt>
                      <c:pt idx="1055" formatCode="0.000">
                        <c:v>1.3428668544236185E-2</c:v>
                      </c:pt>
                      <c:pt idx="1056" formatCode="0.000">
                        <c:v>1.3532057044924278E-2</c:v>
                      </c:pt>
                      <c:pt idx="1057" formatCode="0.000">
                        <c:v>1.3436877439914509E-2</c:v>
                      </c:pt>
                      <c:pt idx="1058" formatCode="0.000">
                        <c:v>1.2850805901609521E-2</c:v>
                      </c:pt>
                      <c:pt idx="1059" formatCode="0.000">
                        <c:v>1.2651263297872334E-2</c:v>
                      </c:pt>
                      <c:pt idx="1060" formatCode="0.000">
                        <c:v>1.2916718216165281E-2</c:v>
                      </c:pt>
                      <c:pt idx="1061" formatCode="0.000">
                        <c:v>1.19148844366424E-2</c:v>
                      </c:pt>
                      <c:pt idx="1062" formatCode="0.000">
                        <c:v>1.1338272846807919E-2</c:v>
                      </c:pt>
                      <c:pt idx="1063" formatCode="0.000">
                        <c:v>1.1254476225436927E-2</c:v>
                      </c:pt>
                      <c:pt idx="1064" formatCode="0.000">
                        <c:v>1.101693335694247E-2</c:v>
                      </c:pt>
                      <c:pt idx="1065" formatCode="0.000">
                        <c:v>1.1072665320626927E-2</c:v>
                      </c:pt>
                      <c:pt idx="1066" formatCode="0.000">
                        <c:v>1.1221651294752586E-2</c:v>
                      </c:pt>
                      <c:pt idx="1067" formatCode="0.000">
                        <c:v>1.0718288916847748E-2</c:v>
                      </c:pt>
                      <c:pt idx="1068" formatCode="0.000">
                        <c:v>1.0347838442358454E-2</c:v>
                      </c:pt>
                      <c:pt idx="1069" formatCode="0.000">
                        <c:v>1.0128900029409265E-2</c:v>
                      </c:pt>
                      <c:pt idx="1070" formatCode="0.000">
                        <c:v>9.4625545374672736E-3</c:v>
                      </c:pt>
                      <c:pt idx="1071" formatCode="0.000">
                        <c:v>8.9051303189802734E-3</c:v>
                      </c:pt>
                      <c:pt idx="1072" formatCode="0.000">
                        <c:v>8.7425006108099793E-3</c:v>
                      </c:pt>
                      <c:pt idx="1073" formatCode="0.000">
                        <c:v>8.9619583620800473E-3</c:v>
                      </c:pt>
                      <c:pt idx="1074" formatCode="0.000">
                        <c:v>8.1940033923811623E-3</c:v>
                      </c:pt>
                      <c:pt idx="1075" formatCode="0.000">
                        <c:v>8.1086270930663257E-3</c:v>
                      </c:pt>
                      <c:pt idx="1076" formatCode="0.000">
                        <c:v>8.5048503124545809E-3</c:v>
                      </c:pt>
                      <c:pt idx="1077" formatCode="0.000">
                        <c:v>8.2034408307838022E-3</c:v>
                      </c:pt>
                      <c:pt idx="1078" formatCode="0.000">
                        <c:v>8.3319070739463017E-3</c:v>
                      </c:pt>
                      <c:pt idx="1079" formatCode="0.000">
                        <c:v>8.4215799196607835E-3</c:v>
                      </c:pt>
                      <c:pt idx="1080" formatCode="0.000">
                        <c:v>8.9158794625859E-3</c:v>
                      </c:pt>
                      <c:pt idx="1081" formatCode="0.000">
                        <c:v>9.6647708478812249E-3</c:v>
                      </c:pt>
                      <c:pt idx="1082" formatCode="0.000">
                        <c:v>9.515225445016727E-3</c:v>
                      </c:pt>
                      <c:pt idx="1083" formatCode="0.000">
                        <c:v>9.9076940334016685E-3</c:v>
                      </c:pt>
                      <c:pt idx="1084" formatCode="0.000">
                        <c:v>1.0089271517161489E-2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23A-47E7-AC4E-2826E2726045}"/>
                  </c:ext>
                </c:extLst>
              </c15:ser>
            </c15:filteredLineSeries>
          </c:ext>
        </c:extLst>
      </c:lineChart>
      <c:catAx>
        <c:axId val="65756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64112"/>
        <c:crosses val="autoZero"/>
        <c:auto val="1"/>
        <c:lblAlgn val="ctr"/>
        <c:lblOffset val="100"/>
        <c:noMultiLvlLbl val="0"/>
      </c:catAx>
      <c:valAx>
        <c:axId val="65756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6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[1]Sheet1!$B$1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[1]Sheet1!$A$2:$A$783</c:f>
              <c:numCache>
                <c:formatCode>General</c:formatCode>
                <c:ptCount val="782"/>
                <c:pt idx="0">
                  <c:v>42737</c:v>
                </c:pt>
                <c:pt idx="1">
                  <c:v>42738</c:v>
                </c:pt>
                <c:pt idx="2">
                  <c:v>42739</c:v>
                </c:pt>
                <c:pt idx="3">
                  <c:v>42740</c:v>
                </c:pt>
                <c:pt idx="4">
                  <c:v>42741</c:v>
                </c:pt>
                <c:pt idx="5">
                  <c:v>42744</c:v>
                </c:pt>
                <c:pt idx="6">
                  <c:v>42745</c:v>
                </c:pt>
                <c:pt idx="7">
                  <c:v>42746</c:v>
                </c:pt>
                <c:pt idx="8">
                  <c:v>42747</c:v>
                </c:pt>
                <c:pt idx="9">
                  <c:v>42748</c:v>
                </c:pt>
                <c:pt idx="10">
                  <c:v>42751</c:v>
                </c:pt>
                <c:pt idx="11">
                  <c:v>42752</c:v>
                </c:pt>
                <c:pt idx="12">
                  <c:v>42753</c:v>
                </c:pt>
                <c:pt idx="13">
                  <c:v>42754</c:v>
                </c:pt>
                <c:pt idx="14">
                  <c:v>42755</c:v>
                </c:pt>
                <c:pt idx="15">
                  <c:v>42758</c:v>
                </c:pt>
                <c:pt idx="16">
                  <c:v>42759</c:v>
                </c:pt>
                <c:pt idx="17">
                  <c:v>42760</c:v>
                </c:pt>
                <c:pt idx="18">
                  <c:v>42762</c:v>
                </c:pt>
                <c:pt idx="19">
                  <c:v>42765</c:v>
                </c:pt>
                <c:pt idx="20">
                  <c:v>42766</c:v>
                </c:pt>
                <c:pt idx="21">
                  <c:v>42767</c:v>
                </c:pt>
                <c:pt idx="22">
                  <c:v>42768</c:v>
                </c:pt>
                <c:pt idx="23">
                  <c:v>42769</c:v>
                </c:pt>
                <c:pt idx="24">
                  <c:v>42772</c:v>
                </c:pt>
                <c:pt idx="25">
                  <c:v>42773</c:v>
                </c:pt>
                <c:pt idx="26">
                  <c:v>42774</c:v>
                </c:pt>
                <c:pt idx="27">
                  <c:v>42775</c:v>
                </c:pt>
                <c:pt idx="28">
                  <c:v>42776</c:v>
                </c:pt>
                <c:pt idx="29">
                  <c:v>42779</c:v>
                </c:pt>
                <c:pt idx="30">
                  <c:v>42780</c:v>
                </c:pt>
                <c:pt idx="31">
                  <c:v>42781</c:v>
                </c:pt>
                <c:pt idx="32">
                  <c:v>42782</c:v>
                </c:pt>
                <c:pt idx="33">
                  <c:v>42783</c:v>
                </c:pt>
                <c:pt idx="34">
                  <c:v>42786</c:v>
                </c:pt>
                <c:pt idx="35">
                  <c:v>42787</c:v>
                </c:pt>
                <c:pt idx="36">
                  <c:v>42788</c:v>
                </c:pt>
                <c:pt idx="37">
                  <c:v>42789</c:v>
                </c:pt>
                <c:pt idx="38">
                  <c:v>42793</c:v>
                </c:pt>
                <c:pt idx="39">
                  <c:v>42794</c:v>
                </c:pt>
                <c:pt idx="40">
                  <c:v>42795</c:v>
                </c:pt>
                <c:pt idx="41">
                  <c:v>42796</c:v>
                </c:pt>
                <c:pt idx="42">
                  <c:v>42797</c:v>
                </c:pt>
                <c:pt idx="43">
                  <c:v>42800</c:v>
                </c:pt>
                <c:pt idx="44">
                  <c:v>42801</c:v>
                </c:pt>
                <c:pt idx="45">
                  <c:v>42802</c:v>
                </c:pt>
                <c:pt idx="46">
                  <c:v>42803</c:v>
                </c:pt>
                <c:pt idx="47">
                  <c:v>42804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42830</c:v>
                </c:pt>
                <c:pt idx="64">
                  <c:v>42831</c:v>
                </c:pt>
                <c:pt idx="65">
                  <c:v>42832</c:v>
                </c:pt>
                <c:pt idx="66">
                  <c:v>42835</c:v>
                </c:pt>
                <c:pt idx="67">
                  <c:v>42836</c:v>
                </c:pt>
                <c:pt idx="68">
                  <c:v>42837</c:v>
                </c:pt>
                <c:pt idx="69">
                  <c:v>42838</c:v>
                </c:pt>
                <c:pt idx="70">
                  <c:v>42842</c:v>
                </c:pt>
                <c:pt idx="71">
                  <c:v>42843</c:v>
                </c:pt>
                <c:pt idx="72">
                  <c:v>42844</c:v>
                </c:pt>
                <c:pt idx="73">
                  <c:v>42845</c:v>
                </c:pt>
                <c:pt idx="74">
                  <c:v>42846</c:v>
                </c:pt>
                <c:pt idx="75">
                  <c:v>42849</c:v>
                </c:pt>
                <c:pt idx="76">
                  <c:v>42850</c:v>
                </c:pt>
                <c:pt idx="77">
                  <c:v>42851</c:v>
                </c:pt>
                <c:pt idx="78">
                  <c:v>42852</c:v>
                </c:pt>
                <c:pt idx="79">
                  <c:v>42853</c:v>
                </c:pt>
                <c:pt idx="80">
                  <c:v>42857</c:v>
                </c:pt>
                <c:pt idx="81">
                  <c:v>42858</c:v>
                </c:pt>
                <c:pt idx="82">
                  <c:v>42859</c:v>
                </c:pt>
                <c:pt idx="83">
                  <c:v>42860</c:v>
                </c:pt>
                <c:pt idx="84">
                  <c:v>42863</c:v>
                </c:pt>
                <c:pt idx="85">
                  <c:v>42864</c:v>
                </c:pt>
                <c:pt idx="86">
                  <c:v>42865</c:v>
                </c:pt>
                <c:pt idx="87">
                  <c:v>42866</c:v>
                </c:pt>
                <c:pt idx="88">
                  <c:v>42867</c:v>
                </c:pt>
                <c:pt idx="89">
                  <c:v>42870</c:v>
                </c:pt>
                <c:pt idx="90">
                  <c:v>42871</c:v>
                </c:pt>
                <c:pt idx="91">
                  <c:v>42872</c:v>
                </c:pt>
                <c:pt idx="92">
                  <c:v>42873</c:v>
                </c:pt>
                <c:pt idx="93">
                  <c:v>42874</c:v>
                </c:pt>
                <c:pt idx="94">
                  <c:v>42877</c:v>
                </c:pt>
                <c:pt idx="95">
                  <c:v>42878</c:v>
                </c:pt>
                <c:pt idx="96">
                  <c:v>42879</c:v>
                </c:pt>
                <c:pt idx="97">
                  <c:v>42880</c:v>
                </c:pt>
                <c:pt idx="98">
                  <c:v>42881</c:v>
                </c:pt>
                <c:pt idx="99">
                  <c:v>42884</c:v>
                </c:pt>
                <c:pt idx="100">
                  <c:v>42885</c:v>
                </c:pt>
                <c:pt idx="101">
                  <c:v>42886</c:v>
                </c:pt>
                <c:pt idx="102">
                  <c:v>42887</c:v>
                </c:pt>
                <c:pt idx="103">
                  <c:v>42888</c:v>
                </c:pt>
                <c:pt idx="104">
                  <c:v>42891</c:v>
                </c:pt>
                <c:pt idx="105">
                  <c:v>42892</c:v>
                </c:pt>
                <c:pt idx="106">
                  <c:v>42893</c:v>
                </c:pt>
                <c:pt idx="107">
                  <c:v>42894</c:v>
                </c:pt>
                <c:pt idx="108">
                  <c:v>42895</c:v>
                </c:pt>
                <c:pt idx="109">
                  <c:v>42898</c:v>
                </c:pt>
                <c:pt idx="110">
                  <c:v>42899</c:v>
                </c:pt>
                <c:pt idx="111">
                  <c:v>42900</c:v>
                </c:pt>
                <c:pt idx="112">
                  <c:v>42901</c:v>
                </c:pt>
                <c:pt idx="113">
                  <c:v>42902</c:v>
                </c:pt>
                <c:pt idx="114">
                  <c:v>42905</c:v>
                </c:pt>
                <c:pt idx="115">
                  <c:v>42906</c:v>
                </c:pt>
                <c:pt idx="116">
                  <c:v>42907</c:v>
                </c:pt>
                <c:pt idx="117">
                  <c:v>42908</c:v>
                </c:pt>
                <c:pt idx="118">
                  <c:v>42909</c:v>
                </c:pt>
                <c:pt idx="119">
                  <c:v>42913</c:v>
                </c:pt>
                <c:pt idx="120">
                  <c:v>42914</c:v>
                </c:pt>
                <c:pt idx="121">
                  <c:v>42915</c:v>
                </c:pt>
                <c:pt idx="122">
                  <c:v>42916</c:v>
                </c:pt>
                <c:pt idx="123">
                  <c:v>42919</c:v>
                </c:pt>
                <c:pt idx="124">
                  <c:v>42920</c:v>
                </c:pt>
                <c:pt idx="125">
                  <c:v>42921</c:v>
                </c:pt>
                <c:pt idx="126">
                  <c:v>42922</c:v>
                </c:pt>
                <c:pt idx="127">
                  <c:v>42923</c:v>
                </c:pt>
                <c:pt idx="128">
                  <c:v>42926</c:v>
                </c:pt>
                <c:pt idx="129">
                  <c:v>42927</c:v>
                </c:pt>
                <c:pt idx="130">
                  <c:v>42928</c:v>
                </c:pt>
                <c:pt idx="131">
                  <c:v>42929</c:v>
                </c:pt>
                <c:pt idx="132">
                  <c:v>42930</c:v>
                </c:pt>
                <c:pt idx="133">
                  <c:v>42933</c:v>
                </c:pt>
                <c:pt idx="134">
                  <c:v>42934</c:v>
                </c:pt>
                <c:pt idx="135">
                  <c:v>42935</c:v>
                </c:pt>
                <c:pt idx="136">
                  <c:v>42936</c:v>
                </c:pt>
                <c:pt idx="137">
                  <c:v>42937</c:v>
                </c:pt>
                <c:pt idx="138">
                  <c:v>42940</c:v>
                </c:pt>
                <c:pt idx="139">
                  <c:v>42941</c:v>
                </c:pt>
                <c:pt idx="140">
                  <c:v>42942</c:v>
                </c:pt>
                <c:pt idx="141">
                  <c:v>42943</c:v>
                </c:pt>
                <c:pt idx="142">
                  <c:v>42944</c:v>
                </c:pt>
                <c:pt idx="143">
                  <c:v>42947</c:v>
                </c:pt>
                <c:pt idx="144">
                  <c:v>42948</c:v>
                </c:pt>
                <c:pt idx="145">
                  <c:v>42949</c:v>
                </c:pt>
                <c:pt idx="146">
                  <c:v>42950</c:v>
                </c:pt>
                <c:pt idx="147">
                  <c:v>42951</c:v>
                </c:pt>
                <c:pt idx="148">
                  <c:v>42954</c:v>
                </c:pt>
                <c:pt idx="149">
                  <c:v>42955</c:v>
                </c:pt>
                <c:pt idx="150">
                  <c:v>42956</c:v>
                </c:pt>
                <c:pt idx="151">
                  <c:v>42957</c:v>
                </c:pt>
                <c:pt idx="152">
                  <c:v>42958</c:v>
                </c:pt>
                <c:pt idx="153">
                  <c:v>42961</c:v>
                </c:pt>
                <c:pt idx="154">
                  <c:v>42963</c:v>
                </c:pt>
                <c:pt idx="155">
                  <c:v>42964</c:v>
                </c:pt>
                <c:pt idx="156">
                  <c:v>42965</c:v>
                </c:pt>
                <c:pt idx="157">
                  <c:v>42968</c:v>
                </c:pt>
                <c:pt idx="158">
                  <c:v>42969</c:v>
                </c:pt>
                <c:pt idx="159">
                  <c:v>42970</c:v>
                </c:pt>
                <c:pt idx="160">
                  <c:v>42971</c:v>
                </c:pt>
                <c:pt idx="161">
                  <c:v>42975</c:v>
                </c:pt>
                <c:pt idx="162">
                  <c:v>42976</c:v>
                </c:pt>
                <c:pt idx="163">
                  <c:v>42977</c:v>
                </c:pt>
                <c:pt idx="164">
                  <c:v>42978</c:v>
                </c:pt>
                <c:pt idx="165">
                  <c:v>42979</c:v>
                </c:pt>
                <c:pt idx="166">
                  <c:v>42982</c:v>
                </c:pt>
                <c:pt idx="167">
                  <c:v>42983</c:v>
                </c:pt>
                <c:pt idx="168">
                  <c:v>42984</c:v>
                </c:pt>
                <c:pt idx="169">
                  <c:v>42985</c:v>
                </c:pt>
                <c:pt idx="170">
                  <c:v>42986</c:v>
                </c:pt>
                <c:pt idx="171">
                  <c:v>42989</c:v>
                </c:pt>
                <c:pt idx="172">
                  <c:v>42990</c:v>
                </c:pt>
                <c:pt idx="173">
                  <c:v>42991</c:v>
                </c:pt>
                <c:pt idx="174">
                  <c:v>42992</c:v>
                </c:pt>
                <c:pt idx="175">
                  <c:v>42993</c:v>
                </c:pt>
                <c:pt idx="176">
                  <c:v>42996</c:v>
                </c:pt>
                <c:pt idx="177">
                  <c:v>42997</c:v>
                </c:pt>
                <c:pt idx="178">
                  <c:v>42998</c:v>
                </c:pt>
                <c:pt idx="179">
                  <c:v>42999</c:v>
                </c:pt>
                <c:pt idx="180">
                  <c:v>43000</c:v>
                </c:pt>
                <c:pt idx="181">
                  <c:v>43003</c:v>
                </c:pt>
                <c:pt idx="182">
                  <c:v>43004</c:v>
                </c:pt>
                <c:pt idx="183">
                  <c:v>43005</c:v>
                </c:pt>
                <c:pt idx="184">
                  <c:v>43006</c:v>
                </c:pt>
                <c:pt idx="185">
                  <c:v>43007</c:v>
                </c:pt>
                <c:pt idx="186">
                  <c:v>43011</c:v>
                </c:pt>
                <c:pt idx="187">
                  <c:v>43012</c:v>
                </c:pt>
                <c:pt idx="188">
                  <c:v>43013</c:v>
                </c:pt>
                <c:pt idx="189">
                  <c:v>43014</c:v>
                </c:pt>
                <c:pt idx="190">
                  <c:v>43017</c:v>
                </c:pt>
                <c:pt idx="191">
                  <c:v>43018</c:v>
                </c:pt>
                <c:pt idx="192">
                  <c:v>43019</c:v>
                </c:pt>
                <c:pt idx="193">
                  <c:v>43020</c:v>
                </c:pt>
                <c:pt idx="194">
                  <c:v>43021</c:v>
                </c:pt>
                <c:pt idx="195">
                  <c:v>43024</c:v>
                </c:pt>
                <c:pt idx="196">
                  <c:v>43025</c:v>
                </c:pt>
                <c:pt idx="197">
                  <c:v>43026</c:v>
                </c:pt>
                <c:pt idx="198">
                  <c:v>43027</c:v>
                </c:pt>
                <c:pt idx="199">
                  <c:v>43031</c:v>
                </c:pt>
                <c:pt idx="200">
                  <c:v>43032</c:v>
                </c:pt>
                <c:pt idx="201">
                  <c:v>43033</c:v>
                </c:pt>
                <c:pt idx="202">
                  <c:v>43034</c:v>
                </c:pt>
                <c:pt idx="203">
                  <c:v>43035</c:v>
                </c:pt>
                <c:pt idx="204">
                  <c:v>43038</c:v>
                </c:pt>
                <c:pt idx="205">
                  <c:v>43039</c:v>
                </c:pt>
                <c:pt idx="206">
                  <c:v>43040</c:v>
                </c:pt>
                <c:pt idx="207">
                  <c:v>43041</c:v>
                </c:pt>
                <c:pt idx="208">
                  <c:v>43042</c:v>
                </c:pt>
                <c:pt idx="209">
                  <c:v>43045</c:v>
                </c:pt>
                <c:pt idx="210">
                  <c:v>43046</c:v>
                </c:pt>
                <c:pt idx="211">
                  <c:v>43047</c:v>
                </c:pt>
                <c:pt idx="212">
                  <c:v>43048</c:v>
                </c:pt>
                <c:pt idx="213">
                  <c:v>43049</c:v>
                </c:pt>
                <c:pt idx="214">
                  <c:v>43052</c:v>
                </c:pt>
                <c:pt idx="215">
                  <c:v>43053</c:v>
                </c:pt>
                <c:pt idx="216">
                  <c:v>43054</c:v>
                </c:pt>
                <c:pt idx="217">
                  <c:v>43055</c:v>
                </c:pt>
                <c:pt idx="218">
                  <c:v>43056</c:v>
                </c:pt>
                <c:pt idx="219">
                  <c:v>43059</c:v>
                </c:pt>
                <c:pt idx="220">
                  <c:v>43060</c:v>
                </c:pt>
                <c:pt idx="221">
                  <c:v>43061</c:v>
                </c:pt>
                <c:pt idx="222">
                  <c:v>43062</c:v>
                </c:pt>
                <c:pt idx="223">
                  <c:v>43063</c:v>
                </c:pt>
                <c:pt idx="224">
                  <c:v>43066</c:v>
                </c:pt>
                <c:pt idx="225">
                  <c:v>43067</c:v>
                </c:pt>
                <c:pt idx="226">
                  <c:v>43068</c:v>
                </c:pt>
                <c:pt idx="227">
                  <c:v>43069</c:v>
                </c:pt>
                <c:pt idx="228">
                  <c:v>43070</c:v>
                </c:pt>
                <c:pt idx="229">
                  <c:v>43073</c:v>
                </c:pt>
                <c:pt idx="230">
                  <c:v>43074</c:v>
                </c:pt>
                <c:pt idx="231">
                  <c:v>43075</c:v>
                </c:pt>
                <c:pt idx="232">
                  <c:v>43076</c:v>
                </c:pt>
                <c:pt idx="233">
                  <c:v>43077</c:v>
                </c:pt>
                <c:pt idx="234">
                  <c:v>43080</c:v>
                </c:pt>
                <c:pt idx="235">
                  <c:v>43081</c:v>
                </c:pt>
                <c:pt idx="236">
                  <c:v>43082</c:v>
                </c:pt>
                <c:pt idx="237">
                  <c:v>43083</c:v>
                </c:pt>
                <c:pt idx="238">
                  <c:v>43084</c:v>
                </c:pt>
                <c:pt idx="239">
                  <c:v>43087</c:v>
                </c:pt>
                <c:pt idx="240">
                  <c:v>43088</c:v>
                </c:pt>
                <c:pt idx="241">
                  <c:v>43089</c:v>
                </c:pt>
                <c:pt idx="242">
                  <c:v>43090</c:v>
                </c:pt>
                <c:pt idx="243">
                  <c:v>43091</c:v>
                </c:pt>
                <c:pt idx="244">
                  <c:v>43095</c:v>
                </c:pt>
                <c:pt idx="245">
                  <c:v>43096</c:v>
                </c:pt>
                <c:pt idx="246">
                  <c:v>43097</c:v>
                </c:pt>
                <c:pt idx="247">
                  <c:v>43098</c:v>
                </c:pt>
                <c:pt idx="248">
                  <c:v>43101</c:v>
                </c:pt>
                <c:pt idx="249">
                  <c:v>43102</c:v>
                </c:pt>
                <c:pt idx="250">
                  <c:v>43103</c:v>
                </c:pt>
                <c:pt idx="251">
                  <c:v>43104</c:v>
                </c:pt>
                <c:pt idx="252">
                  <c:v>43105</c:v>
                </c:pt>
                <c:pt idx="253">
                  <c:v>43108</c:v>
                </c:pt>
                <c:pt idx="254">
                  <c:v>43109</c:v>
                </c:pt>
                <c:pt idx="255">
                  <c:v>43110</c:v>
                </c:pt>
                <c:pt idx="256">
                  <c:v>43111</c:v>
                </c:pt>
                <c:pt idx="257">
                  <c:v>43112</c:v>
                </c:pt>
                <c:pt idx="258">
                  <c:v>43115</c:v>
                </c:pt>
                <c:pt idx="259">
                  <c:v>43116</c:v>
                </c:pt>
                <c:pt idx="260">
                  <c:v>43117</c:v>
                </c:pt>
                <c:pt idx="261">
                  <c:v>43118</c:v>
                </c:pt>
                <c:pt idx="262">
                  <c:v>43119</c:v>
                </c:pt>
                <c:pt idx="263">
                  <c:v>43122</c:v>
                </c:pt>
                <c:pt idx="264">
                  <c:v>43123</c:v>
                </c:pt>
                <c:pt idx="265">
                  <c:v>43124</c:v>
                </c:pt>
                <c:pt idx="266">
                  <c:v>43125</c:v>
                </c:pt>
                <c:pt idx="267">
                  <c:v>43129</c:v>
                </c:pt>
                <c:pt idx="268">
                  <c:v>43130</c:v>
                </c:pt>
                <c:pt idx="269">
                  <c:v>43131</c:v>
                </c:pt>
                <c:pt idx="270">
                  <c:v>43132</c:v>
                </c:pt>
                <c:pt idx="271">
                  <c:v>43133</c:v>
                </c:pt>
                <c:pt idx="272">
                  <c:v>43136</c:v>
                </c:pt>
                <c:pt idx="273">
                  <c:v>43137</c:v>
                </c:pt>
                <c:pt idx="274">
                  <c:v>43138</c:v>
                </c:pt>
                <c:pt idx="275">
                  <c:v>43139</c:v>
                </c:pt>
                <c:pt idx="276">
                  <c:v>43140</c:v>
                </c:pt>
                <c:pt idx="277">
                  <c:v>43143</c:v>
                </c:pt>
                <c:pt idx="278">
                  <c:v>43145</c:v>
                </c:pt>
                <c:pt idx="279">
                  <c:v>43146</c:v>
                </c:pt>
                <c:pt idx="280">
                  <c:v>43147</c:v>
                </c:pt>
                <c:pt idx="281">
                  <c:v>43150</c:v>
                </c:pt>
                <c:pt idx="282">
                  <c:v>43151</c:v>
                </c:pt>
                <c:pt idx="283">
                  <c:v>43152</c:v>
                </c:pt>
                <c:pt idx="284">
                  <c:v>43153</c:v>
                </c:pt>
                <c:pt idx="285">
                  <c:v>43154</c:v>
                </c:pt>
                <c:pt idx="286">
                  <c:v>43157</c:v>
                </c:pt>
                <c:pt idx="287">
                  <c:v>43158</c:v>
                </c:pt>
                <c:pt idx="288">
                  <c:v>43159</c:v>
                </c:pt>
                <c:pt idx="289">
                  <c:v>43160</c:v>
                </c:pt>
                <c:pt idx="290">
                  <c:v>43164</c:v>
                </c:pt>
                <c:pt idx="291">
                  <c:v>43165</c:v>
                </c:pt>
                <c:pt idx="292">
                  <c:v>43166</c:v>
                </c:pt>
                <c:pt idx="293">
                  <c:v>43167</c:v>
                </c:pt>
                <c:pt idx="294">
                  <c:v>43168</c:v>
                </c:pt>
                <c:pt idx="295">
                  <c:v>43171</c:v>
                </c:pt>
                <c:pt idx="296">
                  <c:v>43172</c:v>
                </c:pt>
                <c:pt idx="297">
                  <c:v>43173</c:v>
                </c:pt>
                <c:pt idx="298">
                  <c:v>43174</c:v>
                </c:pt>
                <c:pt idx="299">
                  <c:v>43175</c:v>
                </c:pt>
                <c:pt idx="300">
                  <c:v>43178</c:v>
                </c:pt>
                <c:pt idx="301">
                  <c:v>43179</c:v>
                </c:pt>
                <c:pt idx="302">
                  <c:v>43180</c:v>
                </c:pt>
                <c:pt idx="303">
                  <c:v>43181</c:v>
                </c:pt>
                <c:pt idx="304">
                  <c:v>43182</c:v>
                </c:pt>
                <c:pt idx="305">
                  <c:v>43185</c:v>
                </c:pt>
                <c:pt idx="306">
                  <c:v>43186</c:v>
                </c:pt>
                <c:pt idx="307">
                  <c:v>43187</c:v>
                </c:pt>
                <c:pt idx="308">
                  <c:v>43192</c:v>
                </c:pt>
                <c:pt idx="309">
                  <c:v>43193</c:v>
                </c:pt>
                <c:pt idx="310">
                  <c:v>43194</c:v>
                </c:pt>
                <c:pt idx="311">
                  <c:v>43195</c:v>
                </c:pt>
                <c:pt idx="312">
                  <c:v>43196</c:v>
                </c:pt>
                <c:pt idx="313">
                  <c:v>43199</c:v>
                </c:pt>
                <c:pt idx="314">
                  <c:v>43200</c:v>
                </c:pt>
                <c:pt idx="315">
                  <c:v>43201</c:v>
                </c:pt>
                <c:pt idx="316">
                  <c:v>43202</c:v>
                </c:pt>
                <c:pt idx="317">
                  <c:v>43203</c:v>
                </c:pt>
                <c:pt idx="318">
                  <c:v>43206</c:v>
                </c:pt>
                <c:pt idx="319">
                  <c:v>43207</c:v>
                </c:pt>
                <c:pt idx="320">
                  <c:v>43208</c:v>
                </c:pt>
                <c:pt idx="321">
                  <c:v>43209</c:v>
                </c:pt>
                <c:pt idx="322">
                  <c:v>43210</c:v>
                </c:pt>
                <c:pt idx="323">
                  <c:v>43213</c:v>
                </c:pt>
                <c:pt idx="324">
                  <c:v>43214</c:v>
                </c:pt>
                <c:pt idx="325">
                  <c:v>43215</c:v>
                </c:pt>
                <c:pt idx="326">
                  <c:v>43216</c:v>
                </c:pt>
                <c:pt idx="327">
                  <c:v>43217</c:v>
                </c:pt>
                <c:pt idx="328">
                  <c:v>43220</c:v>
                </c:pt>
                <c:pt idx="329">
                  <c:v>43222</c:v>
                </c:pt>
                <c:pt idx="330">
                  <c:v>43223</c:v>
                </c:pt>
                <c:pt idx="331">
                  <c:v>43224</c:v>
                </c:pt>
                <c:pt idx="332">
                  <c:v>43227</c:v>
                </c:pt>
                <c:pt idx="333">
                  <c:v>43228</c:v>
                </c:pt>
                <c:pt idx="334">
                  <c:v>43229</c:v>
                </c:pt>
                <c:pt idx="335">
                  <c:v>43230</c:v>
                </c:pt>
                <c:pt idx="336">
                  <c:v>43231</c:v>
                </c:pt>
                <c:pt idx="337">
                  <c:v>43234</c:v>
                </c:pt>
                <c:pt idx="338">
                  <c:v>43235</c:v>
                </c:pt>
                <c:pt idx="339">
                  <c:v>43236</c:v>
                </c:pt>
                <c:pt idx="340">
                  <c:v>43237</c:v>
                </c:pt>
                <c:pt idx="341">
                  <c:v>43238</c:v>
                </c:pt>
                <c:pt idx="342">
                  <c:v>43241</c:v>
                </c:pt>
                <c:pt idx="343">
                  <c:v>43242</c:v>
                </c:pt>
                <c:pt idx="344">
                  <c:v>43243</c:v>
                </c:pt>
                <c:pt idx="345">
                  <c:v>43244</c:v>
                </c:pt>
                <c:pt idx="346">
                  <c:v>43245</c:v>
                </c:pt>
                <c:pt idx="347">
                  <c:v>43248</c:v>
                </c:pt>
                <c:pt idx="348">
                  <c:v>43249</c:v>
                </c:pt>
                <c:pt idx="349">
                  <c:v>43250</c:v>
                </c:pt>
                <c:pt idx="350">
                  <c:v>43251</c:v>
                </c:pt>
                <c:pt idx="351">
                  <c:v>43252</c:v>
                </c:pt>
                <c:pt idx="352">
                  <c:v>43255</c:v>
                </c:pt>
                <c:pt idx="353">
                  <c:v>43256</c:v>
                </c:pt>
                <c:pt idx="354">
                  <c:v>43257</c:v>
                </c:pt>
                <c:pt idx="355">
                  <c:v>43258</c:v>
                </c:pt>
                <c:pt idx="356">
                  <c:v>43259</c:v>
                </c:pt>
                <c:pt idx="357">
                  <c:v>43262</c:v>
                </c:pt>
                <c:pt idx="358">
                  <c:v>43263</c:v>
                </c:pt>
                <c:pt idx="359">
                  <c:v>43264</c:v>
                </c:pt>
                <c:pt idx="360">
                  <c:v>43265</c:v>
                </c:pt>
                <c:pt idx="361">
                  <c:v>43266</c:v>
                </c:pt>
                <c:pt idx="362">
                  <c:v>43269</c:v>
                </c:pt>
                <c:pt idx="363">
                  <c:v>43270</c:v>
                </c:pt>
                <c:pt idx="364">
                  <c:v>43271</c:v>
                </c:pt>
                <c:pt idx="365">
                  <c:v>43272</c:v>
                </c:pt>
                <c:pt idx="366">
                  <c:v>43273</c:v>
                </c:pt>
                <c:pt idx="367">
                  <c:v>43276</c:v>
                </c:pt>
                <c:pt idx="368">
                  <c:v>43277</c:v>
                </c:pt>
                <c:pt idx="369">
                  <c:v>43278</c:v>
                </c:pt>
                <c:pt idx="370">
                  <c:v>43279</c:v>
                </c:pt>
                <c:pt idx="371">
                  <c:v>43280</c:v>
                </c:pt>
                <c:pt idx="372">
                  <c:v>43283</c:v>
                </c:pt>
                <c:pt idx="373">
                  <c:v>43284</c:v>
                </c:pt>
                <c:pt idx="374">
                  <c:v>43285</c:v>
                </c:pt>
                <c:pt idx="375">
                  <c:v>43286</c:v>
                </c:pt>
                <c:pt idx="376">
                  <c:v>43287</c:v>
                </c:pt>
                <c:pt idx="377">
                  <c:v>43290</c:v>
                </c:pt>
                <c:pt idx="378">
                  <c:v>43291</c:v>
                </c:pt>
                <c:pt idx="379">
                  <c:v>43292</c:v>
                </c:pt>
                <c:pt idx="380">
                  <c:v>43293</c:v>
                </c:pt>
                <c:pt idx="381">
                  <c:v>43294</c:v>
                </c:pt>
                <c:pt idx="382">
                  <c:v>43297</c:v>
                </c:pt>
                <c:pt idx="383">
                  <c:v>43298</c:v>
                </c:pt>
                <c:pt idx="384">
                  <c:v>43299</c:v>
                </c:pt>
                <c:pt idx="385">
                  <c:v>43300</c:v>
                </c:pt>
                <c:pt idx="386">
                  <c:v>43301</c:v>
                </c:pt>
                <c:pt idx="387">
                  <c:v>43304</c:v>
                </c:pt>
                <c:pt idx="388">
                  <c:v>43305</c:v>
                </c:pt>
                <c:pt idx="389">
                  <c:v>43306</c:v>
                </c:pt>
                <c:pt idx="390">
                  <c:v>43307</c:v>
                </c:pt>
                <c:pt idx="391">
                  <c:v>43308</c:v>
                </c:pt>
                <c:pt idx="392">
                  <c:v>43311</c:v>
                </c:pt>
                <c:pt idx="393">
                  <c:v>43312</c:v>
                </c:pt>
                <c:pt idx="394">
                  <c:v>43313</c:v>
                </c:pt>
                <c:pt idx="395">
                  <c:v>43314</c:v>
                </c:pt>
                <c:pt idx="396">
                  <c:v>43315</c:v>
                </c:pt>
                <c:pt idx="397">
                  <c:v>43318</c:v>
                </c:pt>
                <c:pt idx="398">
                  <c:v>43319</c:v>
                </c:pt>
                <c:pt idx="399">
                  <c:v>43320</c:v>
                </c:pt>
                <c:pt idx="400">
                  <c:v>43321</c:v>
                </c:pt>
                <c:pt idx="401">
                  <c:v>43322</c:v>
                </c:pt>
                <c:pt idx="402">
                  <c:v>43325</c:v>
                </c:pt>
                <c:pt idx="403">
                  <c:v>43326</c:v>
                </c:pt>
                <c:pt idx="404">
                  <c:v>43328</c:v>
                </c:pt>
                <c:pt idx="405">
                  <c:v>43329</c:v>
                </c:pt>
                <c:pt idx="406">
                  <c:v>43332</c:v>
                </c:pt>
                <c:pt idx="407">
                  <c:v>43333</c:v>
                </c:pt>
                <c:pt idx="408">
                  <c:v>43335</c:v>
                </c:pt>
                <c:pt idx="409">
                  <c:v>43336</c:v>
                </c:pt>
                <c:pt idx="410">
                  <c:v>43339</c:v>
                </c:pt>
                <c:pt idx="411">
                  <c:v>43340</c:v>
                </c:pt>
                <c:pt idx="412">
                  <c:v>43341</c:v>
                </c:pt>
                <c:pt idx="413">
                  <c:v>43342</c:v>
                </c:pt>
                <c:pt idx="414">
                  <c:v>43343</c:v>
                </c:pt>
                <c:pt idx="415">
                  <c:v>43346</c:v>
                </c:pt>
                <c:pt idx="416">
                  <c:v>43347</c:v>
                </c:pt>
                <c:pt idx="417">
                  <c:v>43348</c:v>
                </c:pt>
                <c:pt idx="418">
                  <c:v>43349</c:v>
                </c:pt>
                <c:pt idx="419">
                  <c:v>43350</c:v>
                </c:pt>
                <c:pt idx="420">
                  <c:v>43353</c:v>
                </c:pt>
                <c:pt idx="421">
                  <c:v>43354</c:v>
                </c:pt>
                <c:pt idx="422">
                  <c:v>43355</c:v>
                </c:pt>
                <c:pt idx="423">
                  <c:v>43357</c:v>
                </c:pt>
                <c:pt idx="424">
                  <c:v>43360</c:v>
                </c:pt>
                <c:pt idx="425">
                  <c:v>43361</c:v>
                </c:pt>
                <c:pt idx="426">
                  <c:v>43362</c:v>
                </c:pt>
                <c:pt idx="427">
                  <c:v>43364</c:v>
                </c:pt>
                <c:pt idx="428">
                  <c:v>43367</c:v>
                </c:pt>
                <c:pt idx="429">
                  <c:v>43368</c:v>
                </c:pt>
                <c:pt idx="430">
                  <c:v>43369</c:v>
                </c:pt>
                <c:pt idx="431">
                  <c:v>43370</c:v>
                </c:pt>
                <c:pt idx="432">
                  <c:v>43371</c:v>
                </c:pt>
                <c:pt idx="433">
                  <c:v>43374</c:v>
                </c:pt>
                <c:pt idx="434">
                  <c:v>43376</c:v>
                </c:pt>
                <c:pt idx="435">
                  <c:v>43377</c:v>
                </c:pt>
                <c:pt idx="436">
                  <c:v>43378</c:v>
                </c:pt>
                <c:pt idx="437">
                  <c:v>43381</c:v>
                </c:pt>
                <c:pt idx="438">
                  <c:v>43382</c:v>
                </c:pt>
                <c:pt idx="439">
                  <c:v>43383</c:v>
                </c:pt>
                <c:pt idx="440">
                  <c:v>43384</c:v>
                </c:pt>
                <c:pt idx="441">
                  <c:v>43385</c:v>
                </c:pt>
                <c:pt idx="442">
                  <c:v>43388</c:v>
                </c:pt>
                <c:pt idx="443">
                  <c:v>43389</c:v>
                </c:pt>
                <c:pt idx="444">
                  <c:v>43390</c:v>
                </c:pt>
                <c:pt idx="445">
                  <c:v>43392</c:v>
                </c:pt>
                <c:pt idx="446">
                  <c:v>43395</c:v>
                </c:pt>
                <c:pt idx="447">
                  <c:v>43396</c:v>
                </c:pt>
                <c:pt idx="448">
                  <c:v>43397</c:v>
                </c:pt>
                <c:pt idx="449">
                  <c:v>43398</c:v>
                </c:pt>
                <c:pt idx="450">
                  <c:v>43399</c:v>
                </c:pt>
                <c:pt idx="451">
                  <c:v>43402</c:v>
                </c:pt>
                <c:pt idx="452">
                  <c:v>43403</c:v>
                </c:pt>
                <c:pt idx="453">
                  <c:v>43404</c:v>
                </c:pt>
                <c:pt idx="454">
                  <c:v>43405</c:v>
                </c:pt>
                <c:pt idx="455">
                  <c:v>43406</c:v>
                </c:pt>
                <c:pt idx="456">
                  <c:v>43409</c:v>
                </c:pt>
                <c:pt idx="457">
                  <c:v>43410</c:v>
                </c:pt>
                <c:pt idx="458">
                  <c:v>43411</c:v>
                </c:pt>
                <c:pt idx="459">
                  <c:v>43413</c:v>
                </c:pt>
                <c:pt idx="460">
                  <c:v>43416</c:v>
                </c:pt>
                <c:pt idx="461">
                  <c:v>43417</c:v>
                </c:pt>
                <c:pt idx="462">
                  <c:v>43418</c:v>
                </c:pt>
                <c:pt idx="463">
                  <c:v>43419</c:v>
                </c:pt>
                <c:pt idx="464">
                  <c:v>43420</c:v>
                </c:pt>
                <c:pt idx="465">
                  <c:v>43423</c:v>
                </c:pt>
                <c:pt idx="466">
                  <c:v>43424</c:v>
                </c:pt>
                <c:pt idx="467">
                  <c:v>43425</c:v>
                </c:pt>
                <c:pt idx="468">
                  <c:v>43426</c:v>
                </c:pt>
                <c:pt idx="469">
                  <c:v>43430</c:v>
                </c:pt>
                <c:pt idx="470">
                  <c:v>43431</c:v>
                </c:pt>
                <c:pt idx="471">
                  <c:v>43432</c:v>
                </c:pt>
                <c:pt idx="472">
                  <c:v>43433</c:v>
                </c:pt>
                <c:pt idx="473">
                  <c:v>43434</c:v>
                </c:pt>
                <c:pt idx="474">
                  <c:v>43437</c:v>
                </c:pt>
                <c:pt idx="475">
                  <c:v>43438</c:v>
                </c:pt>
                <c:pt idx="476">
                  <c:v>43439</c:v>
                </c:pt>
                <c:pt idx="477">
                  <c:v>43440</c:v>
                </c:pt>
                <c:pt idx="478">
                  <c:v>43441</c:v>
                </c:pt>
                <c:pt idx="479">
                  <c:v>43444</c:v>
                </c:pt>
                <c:pt idx="480">
                  <c:v>43445</c:v>
                </c:pt>
                <c:pt idx="481">
                  <c:v>43446</c:v>
                </c:pt>
                <c:pt idx="482">
                  <c:v>43447</c:v>
                </c:pt>
                <c:pt idx="483">
                  <c:v>43448</c:v>
                </c:pt>
                <c:pt idx="484">
                  <c:v>43451</c:v>
                </c:pt>
                <c:pt idx="485">
                  <c:v>43452</c:v>
                </c:pt>
                <c:pt idx="486">
                  <c:v>43453</c:v>
                </c:pt>
                <c:pt idx="487">
                  <c:v>43454</c:v>
                </c:pt>
                <c:pt idx="488">
                  <c:v>43455</c:v>
                </c:pt>
                <c:pt idx="489">
                  <c:v>43458</c:v>
                </c:pt>
                <c:pt idx="490">
                  <c:v>43460</c:v>
                </c:pt>
                <c:pt idx="491">
                  <c:v>43461</c:v>
                </c:pt>
                <c:pt idx="492">
                  <c:v>43462</c:v>
                </c:pt>
                <c:pt idx="493">
                  <c:v>43465</c:v>
                </c:pt>
                <c:pt idx="494">
                  <c:v>43466</c:v>
                </c:pt>
                <c:pt idx="495">
                  <c:v>43467</c:v>
                </c:pt>
                <c:pt idx="496">
                  <c:v>43468</c:v>
                </c:pt>
                <c:pt idx="497">
                  <c:v>43469</c:v>
                </c:pt>
                <c:pt idx="498">
                  <c:v>43472</c:v>
                </c:pt>
                <c:pt idx="499">
                  <c:v>43473</c:v>
                </c:pt>
                <c:pt idx="500">
                  <c:v>43474</c:v>
                </c:pt>
                <c:pt idx="501">
                  <c:v>43475</c:v>
                </c:pt>
                <c:pt idx="502">
                  <c:v>43476</c:v>
                </c:pt>
                <c:pt idx="503">
                  <c:v>43479</c:v>
                </c:pt>
                <c:pt idx="504">
                  <c:v>43480</c:v>
                </c:pt>
                <c:pt idx="505">
                  <c:v>43481</c:v>
                </c:pt>
                <c:pt idx="506">
                  <c:v>43482</c:v>
                </c:pt>
                <c:pt idx="507">
                  <c:v>43483</c:v>
                </c:pt>
                <c:pt idx="508">
                  <c:v>43486</c:v>
                </c:pt>
                <c:pt idx="509">
                  <c:v>43487</c:v>
                </c:pt>
                <c:pt idx="510">
                  <c:v>43488</c:v>
                </c:pt>
                <c:pt idx="511">
                  <c:v>43489</c:v>
                </c:pt>
                <c:pt idx="512">
                  <c:v>43490</c:v>
                </c:pt>
                <c:pt idx="513">
                  <c:v>43493</c:v>
                </c:pt>
                <c:pt idx="514">
                  <c:v>43494</c:v>
                </c:pt>
                <c:pt idx="515">
                  <c:v>43495</c:v>
                </c:pt>
                <c:pt idx="516">
                  <c:v>43496</c:v>
                </c:pt>
                <c:pt idx="517">
                  <c:v>43497</c:v>
                </c:pt>
                <c:pt idx="518">
                  <c:v>43500</c:v>
                </c:pt>
                <c:pt idx="519">
                  <c:v>43501</c:v>
                </c:pt>
                <c:pt idx="520">
                  <c:v>43502</c:v>
                </c:pt>
                <c:pt idx="521">
                  <c:v>43503</c:v>
                </c:pt>
                <c:pt idx="522">
                  <c:v>43504</c:v>
                </c:pt>
                <c:pt idx="523">
                  <c:v>43507</c:v>
                </c:pt>
                <c:pt idx="524">
                  <c:v>43508</c:v>
                </c:pt>
                <c:pt idx="525">
                  <c:v>43509</c:v>
                </c:pt>
                <c:pt idx="526">
                  <c:v>43510</c:v>
                </c:pt>
                <c:pt idx="527">
                  <c:v>43511</c:v>
                </c:pt>
                <c:pt idx="528">
                  <c:v>43514</c:v>
                </c:pt>
                <c:pt idx="529">
                  <c:v>43515</c:v>
                </c:pt>
                <c:pt idx="530">
                  <c:v>43516</c:v>
                </c:pt>
                <c:pt idx="531">
                  <c:v>43517</c:v>
                </c:pt>
                <c:pt idx="532">
                  <c:v>43518</c:v>
                </c:pt>
                <c:pt idx="533">
                  <c:v>43521</c:v>
                </c:pt>
                <c:pt idx="534">
                  <c:v>43522</c:v>
                </c:pt>
                <c:pt idx="535">
                  <c:v>43523</c:v>
                </c:pt>
                <c:pt idx="536">
                  <c:v>43524</c:v>
                </c:pt>
                <c:pt idx="537">
                  <c:v>43525</c:v>
                </c:pt>
                <c:pt idx="538">
                  <c:v>43529</c:v>
                </c:pt>
                <c:pt idx="539">
                  <c:v>43530</c:v>
                </c:pt>
                <c:pt idx="540">
                  <c:v>43531</c:v>
                </c:pt>
                <c:pt idx="541">
                  <c:v>43532</c:v>
                </c:pt>
                <c:pt idx="542">
                  <c:v>43535</c:v>
                </c:pt>
                <c:pt idx="543">
                  <c:v>43536</c:v>
                </c:pt>
                <c:pt idx="544">
                  <c:v>43537</c:v>
                </c:pt>
                <c:pt idx="545">
                  <c:v>43538</c:v>
                </c:pt>
                <c:pt idx="546">
                  <c:v>43539</c:v>
                </c:pt>
                <c:pt idx="547">
                  <c:v>43542</c:v>
                </c:pt>
                <c:pt idx="548">
                  <c:v>43543</c:v>
                </c:pt>
                <c:pt idx="549">
                  <c:v>43544</c:v>
                </c:pt>
                <c:pt idx="550">
                  <c:v>43546</c:v>
                </c:pt>
                <c:pt idx="551">
                  <c:v>43549</c:v>
                </c:pt>
                <c:pt idx="552">
                  <c:v>43550</c:v>
                </c:pt>
                <c:pt idx="553">
                  <c:v>43551</c:v>
                </c:pt>
                <c:pt idx="554">
                  <c:v>43552</c:v>
                </c:pt>
                <c:pt idx="555">
                  <c:v>43553</c:v>
                </c:pt>
                <c:pt idx="556">
                  <c:v>43556</c:v>
                </c:pt>
                <c:pt idx="557">
                  <c:v>43557</c:v>
                </c:pt>
                <c:pt idx="558">
                  <c:v>43558</c:v>
                </c:pt>
                <c:pt idx="559">
                  <c:v>43559</c:v>
                </c:pt>
                <c:pt idx="560">
                  <c:v>43560</c:v>
                </c:pt>
                <c:pt idx="561">
                  <c:v>43563</c:v>
                </c:pt>
                <c:pt idx="562">
                  <c:v>43564</c:v>
                </c:pt>
                <c:pt idx="563">
                  <c:v>43565</c:v>
                </c:pt>
                <c:pt idx="564">
                  <c:v>43566</c:v>
                </c:pt>
                <c:pt idx="565">
                  <c:v>43567</c:v>
                </c:pt>
                <c:pt idx="566">
                  <c:v>43570</c:v>
                </c:pt>
                <c:pt idx="567">
                  <c:v>43571</c:v>
                </c:pt>
                <c:pt idx="568">
                  <c:v>43573</c:v>
                </c:pt>
                <c:pt idx="569">
                  <c:v>43577</c:v>
                </c:pt>
                <c:pt idx="570">
                  <c:v>43578</c:v>
                </c:pt>
                <c:pt idx="571">
                  <c:v>43579</c:v>
                </c:pt>
                <c:pt idx="572">
                  <c:v>43580</c:v>
                </c:pt>
                <c:pt idx="573">
                  <c:v>43581</c:v>
                </c:pt>
                <c:pt idx="574">
                  <c:v>43585</c:v>
                </c:pt>
                <c:pt idx="575">
                  <c:v>43587</c:v>
                </c:pt>
                <c:pt idx="576">
                  <c:v>43588</c:v>
                </c:pt>
                <c:pt idx="577">
                  <c:v>43591</c:v>
                </c:pt>
                <c:pt idx="578">
                  <c:v>43592</c:v>
                </c:pt>
                <c:pt idx="579">
                  <c:v>43593</c:v>
                </c:pt>
                <c:pt idx="580">
                  <c:v>43594</c:v>
                </c:pt>
                <c:pt idx="581">
                  <c:v>43595</c:v>
                </c:pt>
                <c:pt idx="582">
                  <c:v>43598</c:v>
                </c:pt>
                <c:pt idx="583">
                  <c:v>43599</c:v>
                </c:pt>
                <c:pt idx="584">
                  <c:v>43600</c:v>
                </c:pt>
                <c:pt idx="585">
                  <c:v>43601</c:v>
                </c:pt>
                <c:pt idx="586">
                  <c:v>43602</c:v>
                </c:pt>
                <c:pt idx="587">
                  <c:v>43605</c:v>
                </c:pt>
                <c:pt idx="588">
                  <c:v>43606</c:v>
                </c:pt>
                <c:pt idx="589">
                  <c:v>43607</c:v>
                </c:pt>
                <c:pt idx="590">
                  <c:v>43608</c:v>
                </c:pt>
                <c:pt idx="591">
                  <c:v>43609</c:v>
                </c:pt>
                <c:pt idx="592">
                  <c:v>43612</c:v>
                </c:pt>
                <c:pt idx="593">
                  <c:v>43613</c:v>
                </c:pt>
                <c:pt idx="594">
                  <c:v>43614</c:v>
                </c:pt>
                <c:pt idx="595">
                  <c:v>43615</c:v>
                </c:pt>
                <c:pt idx="596">
                  <c:v>43616</c:v>
                </c:pt>
                <c:pt idx="597">
                  <c:v>43619</c:v>
                </c:pt>
                <c:pt idx="598">
                  <c:v>43620</c:v>
                </c:pt>
                <c:pt idx="599">
                  <c:v>43622</c:v>
                </c:pt>
                <c:pt idx="600">
                  <c:v>43623</c:v>
                </c:pt>
                <c:pt idx="601">
                  <c:v>43626</c:v>
                </c:pt>
                <c:pt idx="602">
                  <c:v>43627</c:v>
                </c:pt>
                <c:pt idx="603">
                  <c:v>43628</c:v>
                </c:pt>
                <c:pt idx="604">
                  <c:v>43629</c:v>
                </c:pt>
                <c:pt idx="605">
                  <c:v>43630</c:v>
                </c:pt>
                <c:pt idx="606">
                  <c:v>43633</c:v>
                </c:pt>
                <c:pt idx="607">
                  <c:v>43634</c:v>
                </c:pt>
                <c:pt idx="608">
                  <c:v>43635</c:v>
                </c:pt>
                <c:pt idx="609">
                  <c:v>43636</c:v>
                </c:pt>
                <c:pt idx="610">
                  <c:v>43637</c:v>
                </c:pt>
                <c:pt idx="611">
                  <c:v>43640</c:v>
                </c:pt>
                <c:pt idx="612">
                  <c:v>43641</c:v>
                </c:pt>
                <c:pt idx="613">
                  <c:v>43642</c:v>
                </c:pt>
                <c:pt idx="614">
                  <c:v>43643</c:v>
                </c:pt>
                <c:pt idx="615">
                  <c:v>43644</c:v>
                </c:pt>
                <c:pt idx="616">
                  <c:v>43647</c:v>
                </c:pt>
                <c:pt idx="617">
                  <c:v>43648</c:v>
                </c:pt>
                <c:pt idx="618">
                  <c:v>43649</c:v>
                </c:pt>
                <c:pt idx="619">
                  <c:v>43650</c:v>
                </c:pt>
                <c:pt idx="620">
                  <c:v>43651</c:v>
                </c:pt>
                <c:pt idx="621">
                  <c:v>43654</c:v>
                </c:pt>
                <c:pt idx="622">
                  <c:v>43655</c:v>
                </c:pt>
                <c:pt idx="623">
                  <c:v>43656</c:v>
                </c:pt>
                <c:pt idx="624">
                  <c:v>43657</c:v>
                </c:pt>
                <c:pt idx="625">
                  <c:v>43658</c:v>
                </c:pt>
                <c:pt idx="626">
                  <c:v>43661</c:v>
                </c:pt>
                <c:pt idx="627">
                  <c:v>43662</c:v>
                </c:pt>
                <c:pt idx="628">
                  <c:v>43663</c:v>
                </c:pt>
                <c:pt idx="629">
                  <c:v>43664</c:v>
                </c:pt>
                <c:pt idx="630">
                  <c:v>43665</c:v>
                </c:pt>
                <c:pt idx="631">
                  <c:v>43668</c:v>
                </c:pt>
                <c:pt idx="632">
                  <c:v>43669</c:v>
                </c:pt>
                <c:pt idx="633">
                  <c:v>43670</c:v>
                </c:pt>
                <c:pt idx="634">
                  <c:v>43671</c:v>
                </c:pt>
                <c:pt idx="635">
                  <c:v>43672</c:v>
                </c:pt>
                <c:pt idx="636">
                  <c:v>43675</c:v>
                </c:pt>
                <c:pt idx="637">
                  <c:v>43676</c:v>
                </c:pt>
                <c:pt idx="638">
                  <c:v>43677</c:v>
                </c:pt>
                <c:pt idx="639">
                  <c:v>43678</c:v>
                </c:pt>
                <c:pt idx="640">
                  <c:v>43679</c:v>
                </c:pt>
                <c:pt idx="641">
                  <c:v>43682</c:v>
                </c:pt>
                <c:pt idx="642">
                  <c:v>43683</c:v>
                </c:pt>
                <c:pt idx="643">
                  <c:v>43684</c:v>
                </c:pt>
                <c:pt idx="644">
                  <c:v>43685</c:v>
                </c:pt>
                <c:pt idx="645">
                  <c:v>43686</c:v>
                </c:pt>
                <c:pt idx="646">
                  <c:v>43690</c:v>
                </c:pt>
                <c:pt idx="647">
                  <c:v>43691</c:v>
                </c:pt>
                <c:pt idx="648">
                  <c:v>43693</c:v>
                </c:pt>
                <c:pt idx="649">
                  <c:v>43696</c:v>
                </c:pt>
                <c:pt idx="650">
                  <c:v>43697</c:v>
                </c:pt>
                <c:pt idx="651">
                  <c:v>43698</c:v>
                </c:pt>
                <c:pt idx="652">
                  <c:v>43699</c:v>
                </c:pt>
                <c:pt idx="653">
                  <c:v>43700</c:v>
                </c:pt>
                <c:pt idx="654">
                  <c:v>43703</c:v>
                </c:pt>
                <c:pt idx="655">
                  <c:v>43704</c:v>
                </c:pt>
                <c:pt idx="656">
                  <c:v>43705</c:v>
                </c:pt>
                <c:pt idx="657">
                  <c:v>43706</c:v>
                </c:pt>
                <c:pt idx="658">
                  <c:v>43707</c:v>
                </c:pt>
                <c:pt idx="659">
                  <c:v>43711</c:v>
                </c:pt>
                <c:pt idx="660">
                  <c:v>43712</c:v>
                </c:pt>
                <c:pt idx="661">
                  <c:v>43713</c:v>
                </c:pt>
                <c:pt idx="662">
                  <c:v>43714</c:v>
                </c:pt>
                <c:pt idx="663">
                  <c:v>43717</c:v>
                </c:pt>
                <c:pt idx="664">
                  <c:v>43719</c:v>
                </c:pt>
                <c:pt idx="665">
                  <c:v>43720</c:v>
                </c:pt>
                <c:pt idx="666">
                  <c:v>43721</c:v>
                </c:pt>
                <c:pt idx="667">
                  <c:v>43724</c:v>
                </c:pt>
                <c:pt idx="668">
                  <c:v>43725</c:v>
                </c:pt>
                <c:pt idx="669">
                  <c:v>43726</c:v>
                </c:pt>
                <c:pt idx="670">
                  <c:v>43727</c:v>
                </c:pt>
                <c:pt idx="671">
                  <c:v>43728</c:v>
                </c:pt>
                <c:pt idx="672">
                  <c:v>43731</c:v>
                </c:pt>
                <c:pt idx="673">
                  <c:v>43732</c:v>
                </c:pt>
                <c:pt idx="674">
                  <c:v>43733</c:v>
                </c:pt>
                <c:pt idx="675">
                  <c:v>43734</c:v>
                </c:pt>
                <c:pt idx="676">
                  <c:v>43735</c:v>
                </c:pt>
                <c:pt idx="677">
                  <c:v>43738</c:v>
                </c:pt>
                <c:pt idx="678">
                  <c:v>43739</c:v>
                </c:pt>
                <c:pt idx="679">
                  <c:v>43741</c:v>
                </c:pt>
                <c:pt idx="680">
                  <c:v>43742</c:v>
                </c:pt>
                <c:pt idx="681">
                  <c:v>43745</c:v>
                </c:pt>
                <c:pt idx="682">
                  <c:v>43747</c:v>
                </c:pt>
                <c:pt idx="683">
                  <c:v>43748</c:v>
                </c:pt>
                <c:pt idx="684">
                  <c:v>43749</c:v>
                </c:pt>
                <c:pt idx="685">
                  <c:v>43752</c:v>
                </c:pt>
                <c:pt idx="686">
                  <c:v>43753</c:v>
                </c:pt>
                <c:pt idx="687">
                  <c:v>43754</c:v>
                </c:pt>
                <c:pt idx="688">
                  <c:v>43755</c:v>
                </c:pt>
                <c:pt idx="689">
                  <c:v>43756</c:v>
                </c:pt>
                <c:pt idx="690">
                  <c:v>43760</c:v>
                </c:pt>
                <c:pt idx="691">
                  <c:v>43761</c:v>
                </c:pt>
                <c:pt idx="692">
                  <c:v>43762</c:v>
                </c:pt>
                <c:pt idx="693">
                  <c:v>43763</c:v>
                </c:pt>
                <c:pt idx="694">
                  <c:v>43765</c:v>
                </c:pt>
                <c:pt idx="695">
                  <c:v>43767</c:v>
                </c:pt>
                <c:pt idx="696">
                  <c:v>43768</c:v>
                </c:pt>
                <c:pt idx="697">
                  <c:v>43769</c:v>
                </c:pt>
                <c:pt idx="698">
                  <c:v>43770</c:v>
                </c:pt>
                <c:pt idx="699">
                  <c:v>43773</c:v>
                </c:pt>
                <c:pt idx="700">
                  <c:v>43774</c:v>
                </c:pt>
                <c:pt idx="701">
                  <c:v>43775</c:v>
                </c:pt>
                <c:pt idx="702">
                  <c:v>43776</c:v>
                </c:pt>
                <c:pt idx="703">
                  <c:v>43777</c:v>
                </c:pt>
                <c:pt idx="704">
                  <c:v>43780</c:v>
                </c:pt>
                <c:pt idx="705">
                  <c:v>43782</c:v>
                </c:pt>
                <c:pt idx="706">
                  <c:v>43783</c:v>
                </c:pt>
                <c:pt idx="707">
                  <c:v>43784</c:v>
                </c:pt>
                <c:pt idx="708">
                  <c:v>43787</c:v>
                </c:pt>
                <c:pt idx="709">
                  <c:v>43788</c:v>
                </c:pt>
                <c:pt idx="710">
                  <c:v>43789</c:v>
                </c:pt>
                <c:pt idx="711">
                  <c:v>43790</c:v>
                </c:pt>
                <c:pt idx="712">
                  <c:v>43791</c:v>
                </c:pt>
                <c:pt idx="713">
                  <c:v>43794</c:v>
                </c:pt>
                <c:pt idx="714">
                  <c:v>43795</c:v>
                </c:pt>
                <c:pt idx="715">
                  <c:v>43796</c:v>
                </c:pt>
                <c:pt idx="716">
                  <c:v>43797</c:v>
                </c:pt>
                <c:pt idx="717">
                  <c:v>43798</c:v>
                </c:pt>
                <c:pt idx="718">
                  <c:v>43801</c:v>
                </c:pt>
                <c:pt idx="719">
                  <c:v>43802</c:v>
                </c:pt>
                <c:pt idx="720">
                  <c:v>43803</c:v>
                </c:pt>
                <c:pt idx="721">
                  <c:v>43804</c:v>
                </c:pt>
                <c:pt idx="722">
                  <c:v>43805</c:v>
                </c:pt>
                <c:pt idx="723">
                  <c:v>43808</c:v>
                </c:pt>
                <c:pt idx="724">
                  <c:v>43809</c:v>
                </c:pt>
                <c:pt idx="725">
                  <c:v>43810</c:v>
                </c:pt>
                <c:pt idx="726">
                  <c:v>43811</c:v>
                </c:pt>
                <c:pt idx="727">
                  <c:v>43812</c:v>
                </c:pt>
                <c:pt idx="728">
                  <c:v>43815</c:v>
                </c:pt>
                <c:pt idx="729">
                  <c:v>43816</c:v>
                </c:pt>
                <c:pt idx="730">
                  <c:v>43817</c:v>
                </c:pt>
                <c:pt idx="731">
                  <c:v>43818</c:v>
                </c:pt>
                <c:pt idx="732">
                  <c:v>43819</c:v>
                </c:pt>
                <c:pt idx="733">
                  <c:v>43822</c:v>
                </c:pt>
                <c:pt idx="734">
                  <c:v>43823</c:v>
                </c:pt>
                <c:pt idx="735">
                  <c:v>43825</c:v>
                </c:pt>
                <c:pt idx="736">
                  <c:v>43826</c:v>
                </c:pt>
                <c:pt idx="737">
                  <c:v>43829</c:v>
                </c:pt>
                <c:pt idx="738">
                  <c:v>43830</c:v>
                </c:pt>
                <c:pt idx="739">
                  <c:v>43831</c:v>
                </c:pt>
                <c:pt idx="740">
                  <c:v>43832</c:v>
                </c:pt>
                <c:pt idx="741">
                  <c:v>43833</c:v>
                </c:pt>
                <c:pt idx="742">
                  <c:v>43836</c:v>
                </c:pt>
                <c:pt idx="743">
                  <c:v>43837</c:v>
                </c:pt>
                <c:pt idx="744">
                  <c:v>43838</c:v>
                </c:pt>
                <c:pt idx="745">
                  <c:v>43839</c:v>
                </c:pt>
                <c:pt idx="746">
                  <c:v>43840</c:v>
                </c:pt>
                <c:pt idx="747">
                  <c:v>43843</c:v>
                </c:pt>
                <c:pt idx="748">
                  <c:v>43844</c:v>
                </c:pt>
                <c:pt idx="749">
                  <c:v>43845</c:v>
                </c:pt>
                <c:pt idx="750">
                  <c:v>43846</c:v>
                </c:pt>
                <c:pt idx="751">
                  <c:v>43847</c:v>
                </c:pt>
                <c:pt idx="752">
                  <c:v>43850</c:v>
                </c:pt>
                <c:pt idx="753">
                  <c:v>43851</c:v>
                </c:pt>
                <c:pt idx="754">
                  <c:v>43852</c:v>
                </c:pt>
                <c:pt idx="755">
                  <c:v>43853</c:v>
                </c:pt>
                <c:pt idx="756">
                  <c:v>43854</c:v>
                </c:pt>
                <c:pt idx="757">
                  <c:v>43857</c:v>
                </c:pt>
                <c:pt idx="758">
                  <c:v>43858</c:v>
                </c:pt>
                <c:pt idx="759">
                  <c:v>43859</c:v>
                </c:pt>
                <c:pt idx="760">
                  <c:v>43860</c:v>
                </c:pt>
                <c:pt idx="761">
                  <c:v>43861</c:v>
                </c:pt>
                <c:pt idx="762">
                  <c:v>43862</c:v>
                </c:pt>
                <c:pt idx="763">
                  <c:v>43864</c:v>
                </c:pt>
                <c:pt idx="764">
                  <c:v>43865</c:v>
                </c:pt>
                <c:pt idx="765">
                  <c:v>43866</c:v>
                </c:pt>
                <c:pt idx="766">
                  <c:v>43867</c:v>
                </c:pt>
                <c:pt idx="767">
                  <c:v>43868</c:v>
                </c:pt>
                <c:pt idx="768">
                  <c:v>43871</c:v>
                </c:pt>
                <c:pt idx="769">
                  <c:v>43872</c:v>
                </c:pt>
                <c:pt idx="770">
                  <c:v>43873</c:v>
                </c:pt>
                <c:pt idx="771">
                  <c:v>43874</c:v>
                </c:pt>
                <c:pt idx="772">
                  <c:v>43875</c:v>
                </c:pt>
                <c:pt idx="773">
                  <c:v>43878</c:v>
                </c:pt>
                <c:pt idx="774">
                  <c:v>43879</c:v>
                </c:pt>
                <c:pt idx="775">
                  <c:v>43880</c:v>
                </c:pt>
                <c:pt idx="776">
                  <c:v>43881</c:v>
                </c:pt>
                <c:pt idx="777">
                  <c:v>43885</c:v>
                </c:pt>
                <c:pt idx="778">
                  <c:v>43886</c:v>
                </c:pt>
                <c:pt idx="779">
                  <c:v>43887</c:v>
                </c:pt>
                <c:pt idx="780">
                  <c:v>43888</c:v>
                </c:pt>
                <c:pt idx="781">
                  <c:v>43889</c:v>
                </c:pt>
              </c:numCache>
            </c:numRef>
          </c:cat>
          <c:val>
            <c:numRef>
              <c:f>[1]Sheet1!$B$2:$B$783</c:f>
              <c:numCache>
                <c:formatCode>General</c:formatCode>
                <c:ptCount val="782"/>
                <c:pt idx="0">
                  <c:v>8210.1</c:v>
                </c:pt>
                <c:pt idx="1">
                  <c:v>8196.0499999999993</c:v>
                </c:pt>
                <c:pt idx="2">
                  <c:v>8202.65</c:v>
                </c:pt>
                <c:pt idx="3">
                  <c:v>8226.65</c:v>
                </c:pt>
                <c:pt idx="4">
                  <c:v>8281.85</c:v>
                </c:pt>
                <c:pt idx="5">
                  <c:v>8259.35</c:v>
                </c:pt>
                <c:pt idx="6">
                  <c:v>8262.7000000000007</c:v>
                </c:pt>
                <c:pt idx="7">
                  <c:v>8327.7999999999993</c:v>
                </c:pt>
                <c:pt idx="8">
                  <c:v>8391.0499999999993</c:v>
                </c:pt>
                <c:pt idx="9">
                  <c:v>8457.65</c:v>
                </c:pt>
                <c:pt idx="10">
                  <c:v>8390.9500000000007</c:v>
                </c:pt>
                <c:pt idx="11">
                  <c:v>8415.0499999999993</c:v>
                </c:pt>
                <c:pt idx="12">
                  <c:v>8403.85</c:v>
                </c:pt>
                <c:pt idx="13">
                  <c:v>8418.4</c:v>
                </c:pt>
                <c:pt idx="14">
                  <c:v>8404.35</c:v>
                </c:pt>
                <c:pt idx="15">
                  <c:v>8329.6</c:v>
                </c:pt>
                <c:pt idx="16">
                  <c:v>8407.0499999999993</c:v>
                </c:pt>
                <c:pt idx="17">
                  <c:v>8499.4500000000007</c:v>
                </c:pt>
                <c:pt idx="18">
                  <c:v>8610.5</c:v>
                </c:pt>
                <c:pt idx="19">
                  <c:v>8635.5499999999993</c:v>
                </c:pt>
                <c:pt idx="20">
                  <c:v>8629.4500000000007</c:v>
                </c:pt>
                <c:pt idx="21">
                  <c:v>8570.35</c:v>
                </c:pt>
                <c:pt idx="22">
                  <c:v>8724.75</c:v>
                </c:pt>
                <c:pt idx="23">
                  <c:v>8735.15</c:v>
                </c:pt>
                <c:pt idx="24">
                  <c:v>8785.4500000000007</c:v>
                </c:pt>
                <c:pt idx="25">
                  <c:v>8805.7000000000007</c:v>
                </c:pt>
                <c:pt idx="26">
                  <c:v>8774.5499999999993</c:v>
                </c:pt>
                <c:pt idx="27">
                  <c:v>8795.5499999999993</c:v>
                </c:pt>
                <c:pt idx="28">
                  <c:v>8812.35</c:v>
                </c:pt>
                <c:pt idx="29">
                  <c:v>8819.7999999999993</c:v>
                </c:pt>
                <c:pt idx="30">
                  <c:v>8819.9</c:v>
                </c:pt>
                <c:pt idx="31">
                  <c:v>8778.9500000000007</c:v>
                </c:pt>
                <c:pt idx="32">
                  <c:v>8739</c:v>
                </c:pt>
                <c:pt idx="33">
                  <c:v>8883.7000000000007</c:v>
                </c:pt>
                <c:pt idx="34">
                  <c:v>8818.5499999999993</c:v>
                </c:pt>
                <c:pt idx="35">
                  <c:v>8890.75</c:v>
                </c:pt>
                <c:pt idx="36">
                  <c:v>8931.6</c:v>
                </c:pt>
                <c:pt idx="37">
                  <c:v>8956.4</c:v>
                </c:pt>
                <c:pt idx="38">
                  <c:v>8943.7000000000007</c:v>
                </c:pt>
                <c:pt idx="39">
                  <c:v>8898.9500000000007</c:v>
                </c:pt>
                <c:pt idx="40">
                  <c:v>8904.4</c:v>
                </c:pt>
                <c:pt idx="41">
                  <c:v>8982.85</c:v>
                </c:pt>
                <c:pt idx="42">
                  <c:v>8883.5</c:v>
                </c:pt>
                <c:pt idx="43">
                  <c:v>8915.1</c:v>
                </c:pt>
                <c:pt idx="44">
                  <c:v>8977.75</c:v>
                </c:pt>
                <c:pt idx="45">
                  <c:v>8950.7000000000007</c:v>
                </c:pt>
                <c:pt idx="46">
                  <c:v>8914.5</c:v>
                </c:pt>
                <c:pt idx="47">
                  <c:v>8953.7000000000007</c:v>
                </c:pt>
                <c:pt idx="48">
                  <c:v>9091.65</c:v>
                </c:pt>
                <c:pt idx="49">
                  <c:v>9086.85</c:v>
                </c:pt>
                <c:pt idx="50">
                  <c:v>9129.65</c:v>
                </c:pt>
                <c:pt idx="51">
                  <c:v>9207.7999999999993</c:v>
                </c:pt>
                <c:pt idx="52">
                  <c:v>9166.9500000000007</c:v>
                </c:pt>
                <c:pt idx="53">
                  <c:v>9133.9500000000007</c:v>
                </c:pt>
                <c:pt idx="54">
                  <c:v>9047.2000000000007</c:v>
                </c:pt>
                <c:pt idx="55">
                  <c:v>9048.75</c:v>
                </c:pt>
                <c:pt idx="56">
                  <c:v>9104</c:v>
                </c:pt>
                <c:pt idx="57">
                  <c:v>9093.4500000000007</c:v>
                </c:pt>
                <c:pt idx="58">
                  <c:v>9081.5</c:v>
                </c:pt>
                <c:pt idx="59">
                  <c:v>9128.7000000000007</c:v>
                </c:pt>
                <c:pt idx="60">
                  <c:v>9142.6</c:v>
                </c:pt>
                <c:pt idx="61">
                  <c:v>9158.9</c:v>
                </c:pt>
                <c:pt idx="62">
                  <c:v>9220.6</c:v>
                </c:pt>
                <c:pt idx="63">
                  <c:v>9264.4</c:v>
                </c:pt>
                <c:pt idx="64">
                  <c:v>9245.7999999999993</c:v>
                </c:pt>
                <c:pt idx="65">
                  <c:v>9223.7000000000007</c:v>
                </c:pt>
                <c:pt idx="66">
                  <c:v>9225.6</c:v>
                </c:pt>
                <c:pt idx="67">
                  <c:v>9184.5499999999993</c:v>
                </c:pt>
                <c:pt idx="68">
                  <c:v>9242.5</c:v>
                </c:pt>
                <c:pt idx="69">
                  <c:v>9202.5</c:v>
                </c:pt>
                <c:pt idx="70">
                  <c:v>9144.75</c:v>
                </c:pt>
                <c:pt idx="71">
                  <c:v>9163</c:v>
                </c:pt>
                <c:pt idx="72">
                  <c:v>9112.2000000000007</c:v>
                </c:pt>
                <c:pt idx="73">
                  <c:v>9108.1</c:v>
                </c:pt>
                <c:pt idx="74">
                  <c:v>9179.1</c:v>
                </c:pt>
                <c:pt idx="75">
                  <c:v>9135.35</c:v>
                </c:pt>
                <c:pt idx="76">
                  <c:v>9273.0499999999993</c:v>
                </c:pt>
                <c:pt idx="77">
                  <c:v>9336.2000000000007</c:v>
                </c:pt>
                <c:pt idx="78">
                  <c:v>9359.15</c:v>
                </c:pt>
                <c:pt idx="79">
                  <c:v>9340.9500000000007</c:v>
                </c:pt>
                <c:pt idx="80">
                  <c:v>9339.85</c:v>
                </c:pt>
                <c:pt idx="81">
                  <c:v>9344.7000000000007</c:v>
                </c:pt>
                <c:pt idx="82">
                  <c:v>9360.9500000000007</c:v>
                </c:pt>
                <c:pt idx="83">
                  <c:v>9374.5499999999993</c:v>
                </c:pt>
                <c:pt idx="84">
                  <c:v>9311.4500000000007</c:v>
                </c:pt>
                <c:pt idx="85">
                  <c:v>9337.35</c:v>
                </c:pt>
                <c:pt idx="86">
                  <c:v>9339.65</c:v>
                </c:pt>
                <c:pt idx="87">
                  <c:v>9448.6</c:v>
                </c:pt>
                <c:pt idx="88">
                  <c:v>9436.65</c:v>
                </c:pt>
                <c:pt idx="89">
                  <c:v>9433.5499999999993</c:v>
                </c:pt>
                <c:pt idx="90">
                  <c:v>9461</c:v>
                </c:pt>
                <c:pt idx="91">
                  <c:v>9517.6</c:v>
                </c:pt>
                <c:pt idx="92">
                  <c:v>9453.2000000000007</c:v>
                </c:pt>
                <c:pt idx="93">
                  <c:v>9469.9</c:v>
                </c:pt>
                <c:pt idx="94">
                  <c:v>9480.25</c:v>
                </c:pt>
                <c:pt idx="95">
                  <c:v>9445.0499999999993</c:v>
                </c:pt>
                <c:pt idx="96">
                  <c:v>9410.9</c:v>
                </c:pt>
                <c:pt idx="97">
                  <c:v>9384.0499999999993</c:v>
                </c:pt>
                <c:pt idx="98">
                  <c:v>9507.75</c:v>
                </c:pt>
                <c:pt idx="99">
                  <c:v>9560.0499999999993</c:v>
                </c:pt>
                <c:pt idx="100">
                  <c:v>9590.65</c:v>
                </c:pt>
                <c:pt idx="101">
                  <c:v>9636.5499999999993</c:v>
                </c:pt>
                <c:pt idx="102">
                  <c:v>9603.5499999999993</c:v>
                </c:pt>
                <c:pt idx="103">
                  <c:v>9657.15</c:v>
                </c:pt>
                <c:pt idx="104">
                  <c:v>9656.2999999999993</c:v>
                </c:pt>
                <c:pt idx="105">
                  <c:v>9704.25</c:v>
                </c:pt>
                <c:pt idx="106">
                  <c:v>9663.9500000000007</c:v>
                </c:pt>
                <c:pt idx="107">
                  <c:v>9682.4</c:v>
                </c:pt>
                <c:pt idx="108">
                  <c:v>9638.5499999999993</c:v>
                </c:pt>
                <c:pt idx="109">
                  <c:v>9646.7000000000007</c:v>
                </c:pt>
                <c:pt idx="110">
                  <c:v>9615.5499999999993</c:v>
                </c:pt>
                <c:pt idx="111">
                  <c:v>9621.5499999999993</c:v>
                </c:pt>
                <c:pt idx="112">
                  <c:v>9617.9</c:v>
                </c:pt>
                <c:pt idx="113">
                  <c:v>9595.4500000000007</c:v>
                </c:pt>
                <c:pt idx="114">
                  <c:v>9626.4</c:v>
                </c:pt>
                <c:pt idx="115">
                  <c:v>9670.5</c:v>
                </c:pt>
                <c:pt idx="116">
                  <c:v>9648.1</c:v>
                </c:pt>
                <c:pt idx="117">
                  <c:v>9642.65</c:v>
                </c:pt>
                <c:pt idx="118">
                  <c:v>9643.25</c:v>
                </c:pt>
                <c:pt idx="119">
                  <c:v>9594.0499999999993</c:v>
                </c:pt>
                <c:pt idx="120">
                  <c:v>9520.2000000000007</c:v>
                </c:pt>
                <c:pt idx="121">
                  <c:v>9522.9500000000007</c:v>
                </c:pt>
                <c:pt idx="122">
                  <c:v>9478.5</c:v>
                </c:pt>
                <c:pt idx="123">
                  <c:v>9587.9500000000007</c:v>
                </c:pt>
                <c:pt idx="124">
                  <c:v>9645.9</c:v>
                </c:pt>
                <c:pt idx="125">
                  <c:v>9619.75</c:v>
                </c:pt>
                <c:pt idx="126">
                  <c:v>9653.6</c:v>
                </c:pt>
                <c:pt idx="127">
                  <c:v>9670.35</c:v>
                </c:pt>
                <c:pt idx="128">
                  <c:v>9719.2999999999993</c:v>
                </c:pt>
                <c:pt idx="129">
                  <c:v>9797.4500000000007</c:v>
                </c:pt>
                <c:pt idx="130">
                  <c:v>9807.2999999999993</c:v>
                </c:pt>
                <c:pt idx="131">
                  <c:v>9855.7999999999993</c:v>
                </c:pt>
                <c:pt idx="132">
                  <c:v>9913.2999999999993</c:v>
                </c:pt>
                <c:pt idx="133">
                  <c:v>9908.15</c:v>
                </c:pt>
                <c:pt idx="134">
                  <c:v>9832.7000000000007</c:v>
                </c:pt>
                <c:pt idx="135">
                  <c:v>9855.9500000000007</c:v>
                </c:pt>
                <c:pt idx="136">
                  <c:v>9920.2000000000007</c:v>
                </c:pt>
                <c:pt idx="137">
                  <c:v>9899.6</c:v>
                </c:pt>
                <c:pt idx="138">
                  <c:v>9936.7999999999993</c:v>
                </c:pt>
                <c:pt idx="139">
                  <c:v>10010.549999999999</c:v>
                </c:pt>
                <c:pt idx="140">
                  <c:v>9983.65</c:v>
                </c:pt>
                <c:pt idx="141">
                  <c:v>10063.25</c:v>
                </c:pt>
                <c:pt idx="142">
                  <c:v>9996.5499999999993</c:v>
                </c:pt>
                <c:pt idx="143">
                  <c:v>10034.700000000001</c:v>
                </c:pt>
                <c:pt idx="144">
                  <c:v>10101.049999999999</c:v>
                </c:pt>
                <c:pt idx="145">
                  <c:v>10136.299999999999</c:v>
                </c:pt>
                <c:pt idx="146">
                  <c:v>10081.15</c:v>
                </c:pt>
                <c:pt idx="147">
                  <c:v>10008.6</c:v>
                </c:pt>
                <c:pt idx="148">
                  <c:v>10074.799999999999</c:v>
                </c:pt>
                <c:pt idx="149">
                  <c:v>10068.35</c:v>
                </c:pt>
                <c:pt idx="150">
                  <c:v>9961.15</c:v>
                </c:pt>
                <c:pt idx="151">
                  <c:v>9872.85</c:v>
                </c:pt>
                <c:pt idx="152">
                  <c:v>9712.15</c:v>
                </c:pt>
                <c:pt idx="153">
                  <c:v>9755.75</c:v>
                </c:pt>
                <c:pt idx="154">
                  <c:v>9825.85</c:v>
                </c:pt>
                <c:pt idx="155">
                  <c:v>9945.5499999999993</c:v>
                </c:pt>
                <c:pt idx="156">
                  <c:v>9865.9500000000007</c:v>
                </c:pt>
                <c:pt idx="157">
                  <c:v>9864.25</c:v>
                </c:pt>
                <c:pt idx="158">
                  <c:v>9815.75</c:v>
                </c:pt>
                <c:pt idx="159">
                  <c:v>9803.0499999999993</c:v>
                </c:pt>
                <c:pt idx="160">
                  <c:v>9881.2000000000007</c:v>
                </c:pt>
                <c:pt idx="161">
                  <c:v>9907.15</c:v>
                </c:pt>
                <c:pt idx="162">
                  <c:v>9886.4</c:v>
                </c:pt>
                <c:pt idx="163">
                  <c:v>9859.5</c:v>
                </c:pt>
                <c:pt idx="164">
                  <c:v>9905.7000000000007</c:v>
                </c:pt>
                <c:pt idx="165">
                  <c:v>9937.65</c:v>
                </c:pt>
                <c:pt idx="166">
                  <c:v>9984.15</c:v>
                </c:pt>
                <c:pt idx="167">
                  <c:v>9933.25</c:v>
                </c:pt>
                <c:pt idx="168">
                  <c:v>9899.25</c:v>
                </c:pt>
                <c:pt idx="169">
                  <c:v>9945.85</c:v>
                </c:pt>
                <c:pt idx="170">
                  <c:v>9958.65</c:v>
                </c:pt>
                <c:pt idx="171">
                  <c:v>9971.75</c:v>
                </c:pt>
                <c:pt idx="172">
                  <c:v>10056.85</c:v>
                </c:pt>
                <c:pt idx="173">
                  <c:v>10099.25</c:v>
                </c:pt>
                <c:pt idx="174">
                  <c:v>10107.4</c:v>
                </c:pt>
                <c:pt idx="175">
                  <c:v>10062.35</c:v>
                </c:pt>
                <c:pt idx="176">
                  <c:v>10133.1</c:v>
                </c:pt>
                <c:pt idx="177">
                  <c:v>10175.6</c:v>
                </c:pt>
                <c:pt idx="178">
                  <c:v>10160.950000000001</c:v>
                </c:pt>
                <c:pt idx="179">
                  <c:v>10139.6</c:v>
                </c:pt>
                <c:pt idx="180">
                  <c:v>10094.35</c:v>
                </c:pt>
                <c:pt idx="181">
                  <c:v>9960.1</c:v>
                </c:pt>
                <c:pt idx="182">
                  <c:v>9875.25</c:v>
                </c:pt>
                <c:pt idx="183">
                  <c:v>9920.6</c:v>
                </c:pt>
                <c:pt idx="184">
                  <c:v>9736.4</c:v>
                </c:pt>
                <c:pt idx="185">
                  <c:v>9814.2999999999993</c:v>
                </c:pt>
                <c:pt idx="186">
                  <c:v>9893.2999999999993</c:v>
                </c:pt>
                <c:pt idx="187">
                  <c:v>9884.35</c:v>
                </c:pt>
                <c:pt idx="188">
                  <c:v>9927</c:v>
                </c:pt>
                <c:pt idx="189">
                  <c:v>9908.15</c:v>
                </c:pt>
                <c:pt idx="190">
                  <c:v>9988.2000000000007</c:v>
                </c:pt>
                <c:pt idx="191">
                  <c:v>10013.700000000001</c:v>
                </c:pt>
                <c:pt idx="192">
                  <c:v>10042.6</c:v>
                </c:pt>
                <c:pt idx="193">
                  <c:v>10011.200000000001</c:v>
                </c:pt>
                <c:pt idx="194">
                  <c:v>10123.700000000001</c:v>
                </c:pt>
                <c:pt idx="195">
                  <c:v>10207.4</c:v>
                </c:pt>
                <c:pt idx="196">
                  <c:v>10227.65</c:v>
                </c:pt>
                <c:pt idx="197">
                  <c:v>10209.4</c:v>
                </c:pt>
                <c:pt idx="198">
                  <c:v>10210.35</c:v>
                </c:pt>
                <c:pt idx="199">
                  <c:v>10176.65</c:v>
                </c:pt>
                <c:pt idx="200">
                  <c:v>10218.549999999999</c:v>
                </c:pt>
                <c:pt idx="201">
                  <c:v>10321.15</c:v>
                </c:pt>
                <c:pt idx="202">
                  <c:v>10291.799999999999</c:v>
                </c:pt>
                <c:pt idx="203">
                  <c:v>10362.299999999999</c:v>
                </c:pt>
                <c:pt idx="204">
                  <c:v>10353.85</c:v>
                </c:pt>
                <c:pt idx="205">
                  <c:v>10364.9</c:v>
                </c:pt>
                <c:pt idx="206">
                  <c:v>10390.35</c:v>
                </c:pt>
                <c:pt idx="207">
                  <c:v>10440.5</c:v>
                </c:pt>
                <c:pt idx="208">
                  <c:v>10461.549999999999</c:v>
                </c:pt>
                <c:pt idx="209">
                  <c:v>10431.75</c:v>
                </c:pt>
                <c:pt idx="210">
                  <c:v>10477.15</c:v>
                </c:pt>
                <c:pt idx="211">
                  <c:v>10361.950000000001</c:v>
                </c:pt>
                <c:pt idx="212">
                  <c:v>10358.65</c:v>
                </c:pt>
                <c:pt idx="213">
                  <c:v>10304.35</c:v>
                </c:pt>
                <c:pt idx="214">
                  <c:v>10322</c:v>
                </c:pt>
                <c:pt idx="215">
                  <c:v>10223.4</c:v>
                </c:pt>
                <c:pt idx="216">
                  <c:v>10171.950000000001</c:v>
                </c:pt>
                <c:pt idx="217">
                  <c:v>10152.9</c:v>
                </c:pt>
                <c:pt idx="218">
                  <c:v>10324.549999999999</c:v>
                </c:pt>
                <c:pt idx="219">
                  <c:v>10287.200000000001</c:v>
                </c:pt>
                <c:pt idx="220">
                  <c:v>10329.25</c:v>
                </c:pt>
                <c:pt idx="221">
                  <c:v>10350.799999999999</c:v>
                </c:pt>
                <c:pt idx="222">
                  <c:v>10358.450000000001</c:v>
                </c:pt>
                <c:pt idx="223">
                  <c:v>10366.799999999999</c:v>
                </c:pt>
                <c:pt idx="224">
                  <c:v>10361.049999999999</c:v>
                </c:pt>
                <c:pt idx="225">
                  <c:v>10387.9</c:v>
                </c:pt>
                <c:pt idx="226">
                  <c:v>10376.65</c:v>
                </c:pt>
                <c:pt idx="227">
                  <c:v>10332.700000000001</c:v>
                </c:pt>
                <c:pt idx="228">
                  <c:v>10263.700000000001</c:v>
                </c:pt>
                <c:pt idx="229">
                  <c:v>10175.049999999999</c:v>
                </c:pt>
                <c:pt idx="230">
                  <c:v>10118.25</c:v>
                </c:pt>
                <c:pt idx="231">
                  <c:v>10088.799999999999</c:v>
                </c:pt>
                <c:pt idx="232">
                  <c:v>10063.450000000001</c:v>
                </c:pt>
                <c:pt idx="233">
                  <c:v>10198.450000000001</c:v>
                </c:pt>
                <c:pt idx="234">
                  <c:v>10310.5</c:v>
                </c:pt>
                <c:pt idx="235">
                  <c:v>10324.9</c:v>
                </c:pt>
                <c:pt idx="236">
                  <c:v>10236.6</c:v>
                </c:pt>
                <c:pt idx="237">
                  <c:v>10229.299999999999</c:v>
                </c:pt>
                <c:pt idx="238">
                  <c:v>10345.65</c:v>
                </c:pt>
                <c:pt idx="239">
                  <c:v>10263.1</c:v>
                </c:pt>
                <c:pt idx="240">
                  <c:v>10414.799999999999</c:v>
                </c:pt>
                <c:pt idx="241">
                  <c:v>10494.4</c:v>
                </c:pt>
                <c:pt idx="242">
                  <c:v>10473.950000000001</c:v>
                </c:pt>
                <c:pt idx="243">
                  <c:v>10457.299999999999</c:v>
                </c:pt>
                <c:pt idx="244">
                  <c:v>10512.3</c:v>
                </c:pt>
                <c:pt idx="245">
                  <c:v>10531.05</c:v>
                </c:pt>
                <c:pt idx="246">
                  <c:v>10498.2</c:v>
                </c:pt>
                <c:pt idx="247">
                  <c:v>10492.35</c:v>
                </c:pt>
                <c:pt idx="248">
                  <c:v>10531.7</c:v>
                </c:pt>
                <c:pt idx="249">
                  <c:v>10477.549999999999</c:v>
                </c:pt>
                <c:pt idx="250">
                  <c:v>10482.65</c:v>
                </c:pt>
                <c:pt idx="251">
                  <c:v>10469.4</c:v>
                </c:pt>
                <c:pt idx="252">
                  <c:v>10534.25</c:v>
                </c:pt>
                <c:pt idx="253">
                  <c:v>10591.7</c:v>
                </c:pt>
                <c:pt idx="254">
                  <c:v>10645.1</c:v>
                </c:pt>
                <c:pt idx="255">
                  <c:v>10652.05</c:v>
                </c:pt>
                <c:pt idx="256">
                  <c:v>10637.05</c:v>
                </c:pt>
                <c:pt idx="257">
                  <c:v>10682.55</c:v>
                </c:pt>
                <c:pt idx="258">
                  <c:v>10718.5</c:v>
                </c:pt>
                <c:pt idx="259">
                  <c:v>10761.5</c:v>
                </c:pt>
                <c:pt idx="260">
                  <c:v>10702.45</c:v>
                </c:pt>
                <c:pt idx="261">
                  <c:v>10873.4</c:v>
                </c:pt>
                <c:pt idx="262">
                  <c:v>10829.2</c:v>
                </c:pt>
                <c:pt idx="263">
                  <c:v>10883.2</c:v>
                </c:pt>
                <c:pt idx="264">
                  <c:v>10997.4</c:v>
                </c:pt>
                <c:pt idx="265">
                  <c:v>11069.35</c:v>
                </c:pt>
                <c:pt idx="266">
                  <c:v>11095.6</c:v>
                </c:pt>
                <c:pt idx="267">
                  <c:v>11079.35</c:v>
                </c:pt>
                <c:pt idx="268">
                  <c:v>11120.85</c:v>
                </c:pt>
                <c:pt idx="269">
                  <c:v>11018.8</c:v>
                </c:pt>
                <c:pt idx="270">
                  <c:v>11044.55</c:v>
                </c:pt>
                <c:pt idx="271">
                  <c:v>10938.2</c:v>
                </c:pt>
                <c:pt idx="272">
                  <c:v>10604.3</c:v>
                </c:pt>
                <c:pt idx="273">
                  <c:v>10295.15</c:v>
                </c:pt>
                <c:pt idx="274">
                  <c:v>10607.2</c:v>
                </c:pt>
                <c:pt idx="275">
                  <c:v>10518.5</c:v>
                </c:pt>
                <c:pt idx="276">
                  <c:v>10416.5</c:v>
                </c:pt>
                <c:pt idx="277">
                  <c:v>10518.2</c:v>
                </c:pt>
                <c:pt idx="278">
                  <c:v>10585.75</c:v>
                </c:pt>
                <c:pt idx="279">
                  <c:v>10537.9</c:v>
                </c:pt>
                <c:pt idx="280">
                  <c:v>10596.2</c:v>
                </c:pt>
                <c:pt idx="281">
                  <c:v>10488.9</c:v>
                </c:pt>
                <c:pt idx="282">
                  <c:v>10391</c:v>
                </c:pt>
                <c:pt idx="283">
                  <c:v>10426</c:v>
                </c:pt>
                <c:pt idx="284">
                  <c:v>10354.35</c:v>
                </c:pt>
                <c:pt idx="285">
                  <c:v>10408.1</c:v>
                </c:pt>
                <c:pt idx="286">
                  <c:v>10526.55</c:v>
                </c:pt>
                <c:pt idx="287">
                  <c:v>10615.2</c:v>
                </c:pt>
                <c:pt idx="288">
                  <c:v>10488.95</c:v>
                </c:pt>
                <c:pt idx="289">
                  <c:v>10479.950000000001</c:v>
                </c:pt>
                <c:pt idx="290">
                  <c:v>10428.299999999999</c:v>
                </c:pt>
                <c:pt idx="291">
                  <c:v>10420.5</c:v>
                </c:pt>
                <c:pt idx="292">
                  <c:v>10232.950000000001</c:v>
                </c:pt>
                <c:pt idx="293">
                  <c:v>10216.25</c:v>
                </c:pt>
                <c:pt idx="294">
                  <c:v>10271.299999999999</c:v>
                </c:pt>
                <c:pt idx="295">
                  <c:v>10301.6</c:v>
                </c:pt>
                <c:pt idx="296">
                  <c:v>10389.5</c:v>
                </c:pt>
                <c:pt idx="297">
                  <c:v>10393.049999999999</c:v>
                </c:pt>
                <c:pt idx="298">
                  <c:v>10405.450000000001</c:v>
                </c:pt>
                <c:pt idx="299">
                  <c:v>10345.15</c:v>
                </c:pt>
                <c:pt idx="300">
                  <c:v>10215.35</c:v>
                </c:pt>
                <c:pt idx="301">
                  <c:v>10051.549999999999</c:v>
                </c:pt>
                <c:pt idx="302">
                  <c:v>10181.950000000001</c:v>
                </c:pt>
                <c:pt idx="303">
                  <c:v>10167.5</c:v>
                </c:pt>
                <c:pt idx="304">
                  <c:v>9968.7999999999993</c:v>
                </c:pt>
                <c:pt idx="305">
                  <c:v>9989.15</c:v>
                </c:pt>
                <c:pt idx="306">
                  <c:v>10188</c:v>
                </c:pt>
                <c:pt idx="307">
                  <c:v>10143.6</c:v>
                </c:pt>
                <c:pt idx="308">
                  <c:v>10151.65</c:v>
                </c:pt>
                <c:pt idx="309">
                  <c:v>10186.85</c:v>
                </c:pt>
                <c:pt idx="310">
                  <c:v>10274.6</c:v>
                </c:pt>
                <c:pt idx="311">
                  <c:v>10228.450000000001</c:v>
                </c:pt>
                <c:pt idx="312">
                  <c:v>10322.75</c:v>
                </c:pt>
                <c:pt idx="313">
                  <c:v>10333.700000000001</c:v>
                </c:pt>
                <c:pt idx="314">
                  <c:v>10412.9</c:v>
                </c:pt>
                <c:pt idx="315">
                  <c:v>10428.15</c:v>
                </c:pt>
                <c:pt idx="316">
                  <c:v>10410.65</c:v>
                </c:pt>
                <c:pt idx="317">
                  <c:v>10495.3</c:v>
                </c:pt>
                <c:pt idx="318">
                  <c:v>10398.299999999999</c:v>
                </c:pt>
                <c:pt idx="319">
                  <c:v>10557.3</c:v>
                </c:pt>
                <c:pt idx="320">
                  <c:v>10578.9</c:v>
                </c:pt>
                <c:pt idx="321">
                  <c:v>10563.65</c:v>
                </c:pt>
                <c:pt idx="322">
                  <c:v>10560.35</c:v>
                </c:pt>
                <c:pt idx="323">
                  <c:v>10592.8</c:v>
                </c:pt>
                <c:pt idx="324">
                  <c:v>10578.1</c:v>
                </c:pt>
                <c:pt idx="325">
                  <c:v>10612.4</c:v>
                </c:pt>
                <c:pt idx="326">
                  <c:v>10586.5</c:v>
                </c:pt>
                <c:pt idx="327">
                  <c:v>10651.65</c:v>
                </c:pt>
                <c:pt idx="328">
                  <c:v>10705.75</c:v>
                </c:pt>
                <c:pt idx="329">
                  <c:v>10783.85</c:v>
                </c:pt>
                <c:pt idx="330">
                  <c:v>10720.15</c:v>
                </c:pt>
                <c:pt idx="331">
                  <c:v>10700.45</c:v>
                </c:pt>
                <c:pt idx="332">
                  <c:v>10653.15</c:v>
                </c:pt>
                <c:pt idx="333">
                  <c:v>10757.9</c:v>
                </c:pt>
                <c:pt idx="334">
                  <c:v>10693.35</c:v>
                </c:pt>
                <c:pt idx="335">
                  <c:v>10779.65</c:v>
                </c:pt>
                <c:pt idx="336">
                  <c:v>10741.95</c:v>
                </c:pt>
                <c:pt idx="337">
                  <c:v>10815.15</c:v>
                </c:pt>
                <c:pt idx="338">
                  <c:v>10812.6</c:v>
                </c:pt>
                <c:pt idx="339">
                  <c:v>10751.95</c:v>
                </c:pt>
                <c:pt idx="340">
                  <c:v>10775.6</c:v>
                </c:pt>
                <c:pt idx="341">
                  <c:v>10671.85</c:v>
                </c:pt>
                <c:pt idx="342">
                  <c:v>10616.7</c:v>
                </c:pt>
                <c:pt idx="343">
                  <c:v>10518.45</c:v>
                </c:pt>
                <c:pt idx="344">
                  <c:v>10521.1</c:v>
                </c:pt>
                <c:pt idx="345">
                  <c:v>10464.85</c:v>
                </c:pt>
                <c:pt idx="346">
                  <c:v>10533.05</c:v>
                </c:pt>
                <c:pt idx="347">
                  <c:v>10648.35</c:v>
                </c:pt>
                <c:pt idx="348">
                  <c:v>10689.4</c:v>
                </c:pt>
                <c:pt idx="349">
                  <c:v>10579</c:v>
                </c:pt>
                <c:pt idx="350">
                  <c:v>10670.1</c:v>
                </c:pt>
                <c:pt idx="351">
                  <c:v>10738.45</c:v>
                </c:pt>
                <c:pt idx="352">
                  <c:v>10765.95</c:v>
                </c:pt>
                <c:pt idx="353">
                  <c:v>10630.7</c:v>
                </c:pt>
                <c:pt idx="354">
                  <c:v>10603.45</c:v>
                </c:pt>
                <c:pt idx="355">
                  <c:v>10722.6</c:v>
                </c:pt>
                <c:pt idx="356">
                  <c:v>10736.4</c:v>
                </c:pt>
                <c:pt idx="357">
                  <c:v>10781.85</c:v>
                </c:pt>
                <c:pt idx="358">
                  <c:v>10816.15</c:v>
                </c:pt>
                <c:pt idx="359">
                  <c:v>10887.5</c:v>
                </c:pt>
                <c:pt idx="360">
                  <c:v>10832.9</c:v>
                </c:pt>
                <c:pt idx="361">
                  <c:v>10808.65</c:v>
                </c:pt>
                <c:pt idx="362">
                  <c:v>10830.2</c:v>
                </c:pt>
                <c:pt idx="363">
                  <c:v>10789.45</c:v>
                </c:pt>
                <c:pt idx="364">
                  <c:v>10734.65</c:v>
                </c:pt>
                <c:pt idx="365">
                  <c:v>10808.45</c:v>
                </c:pt>
                <c:pt idx="366">
                  <c:v>10742.7</c:v>
                </c:pt>
                <c:pt idx="367">
                  <c:v>10822.9</c:v>
                </c:pt>
                <c:pt idx="368">
                  <c:v>10742.7</c:v>
                </c:pt>
                <c:pt idx="369">
                  <c:v>10785.5</c:v>
                </c:pt>
                <c:pt idx="370">
                  <c:v>10660.8</c:v>
                </c:pt>
                <c:pt idx="371">
                  <c:v>10612.85</c:v>
                </c:pt>
                <c:pt idx="372">
                  <c:v>10732.35</c:v>
                </c:pt>
                <c:pt idx="373">
                  <c:v>10668.6</c:v>
                </c:pt>
                <c:pt idx="374">
                  <c:v>10715</c:v>
                </c:pt>
                <c:pt idx="375">
                  <c:v>10786.05</c:v>
                </c:pt>
                <c:pt idx="376">
                  <c:v>10744.15</c:v>
                </c:pt>
                <c:pt idx="377">
                  <c:v>10838.3</c:v>
                </c:pt>
                <c:pt idx="378">
                  <c:v>10902.75</c:v>
                </c:pt>
                <c:pt idx="379">
                  <c:v>10956.4</c:v>
                </c:pt>
                <c:pt idx="380">
                  <c:v>11006.95</c:v>
                </c:pt>
                <c:pt idx="381">
                  <c:v>11056.9</c:v>
                </c:pt>
                <c:pt idx="382">
                  <c:v>11018.95</c:v>
                </c:pt>
                <c:pt idx="383">
                  <c:v>10939.65</c:v>
                </c:pt>
                <c:pt idx="384">
                  <c:v>11060.2</c:v>
                </c:pt>
                <c:pt idx="385">
                  <c:v>10999.5</c:v>
                </c:pt>
                <c:pt idx="386">
                  <c:v>10963.5</c:v>
                </c:pt>
                <c:pt idx="387">
                  <c:v>11019.85</c:v>
                </c:pt>
                <c:pt idx="388">
                  <c:v>11109</c:v>
                </c:pt>
                <c:pt idx="389">
                  <c:v>11148.4</c:v>
                </c:pt>
                <c:pt idx="390">
                  <c:v>11132.95</c:v>
                </c:pt>
                <c:pt idx="391">
                  <c:v>11232.75</c:v>
                </c:pt>
                <c:pt idx="392">
                  <c:v>11296.65</c:v>
                </c:pt>
                <c:pt idx="393">
                  <c:v>11311.05</c:v>
                </c:pt>
                <c:pt idx="394">
                  <c:v>11359.8</c:v>
                </c:pt>
                <c:pt idx="395">
                  <c:v>11328.9</c:v>
                </c:pt>
                <c:pt idx="396">
                  <c:v>11297.8</c:v>
                </c:pt>
                <c:pt idx="397">
                  <c:v>11401.5</c:v>
                </c:pt>
                <c:pt idx="398">
                  <c:v>11423.15</c:v>
                </c:pt>
                <c:pt idx="399">
                  <c:v>11412.5</c:v>
                </c:pt>
                <c:pt idx="400">
                  <c:v>11493.25</c:v>
                </c:pt>
                <c:pt idx="401">
                  <c:v>11474.95</c:v>
                </c:pt>
                <c:pt idx="402">
                  <c:v>11369.6</c:v>
                </c:pt>
                <c:pt idx="403">
                  <c:v>11381.7</c:v>
                </c:pt>
                <c:pt idx="404">
                  <c:v>11397.15</c:v>
                </c:pt>
                <c:pt idx="405">
                  <c:v>11437.15</c:v>
                </c:pt>
                <c:pt idx="406">
                  <c:v>11502.1</c:v>
                </c:pt>
                <c:pt idx="407">
                  <c:v>11576.2</c:v>
                </c:pt>
                <c:pt idx="408">
                  <c:v>11620.7</c:v>
                </c:pt>
                <c:pt idx="409">
                  <c:v>11566.6</c:v>
                </c:pt>
                <c:pt idx="410">
                  <c:v>11605.85</c:v>
                </c:pt>
                <c:pt idx="411">
                  <c:v>11731.95</c:v>
                </c:pt>
                <c:pt idx="412">
                  <c:v>11744.95</c:v>
                </c:pt>
                <c:pt idx="413">
                  <c:v>11694.75</c:v>
                </c:pt>
                <c:pt idx="414">
                  <c:v>11675.85</c:v>
                </c:pt>
                <c:pt idx="415">
                  <c:v>11751.8</c:v>
                </c:pt>
                <c:pt idx="416">
                  <c:v>11598.75</c:v>
                </c:pt>
                <c:pt idx="417">
                  <c:v>11514.85</c:v>
                </c:pt>
                <c:pt idx="418">
                  <c:v>11514.15</c:v>
                </c:pt>
                <c:pt idx="419">
                  <c:v>11558.25</c:v>
                </c:pt>
                <c:pt idx="420">
                  <c:v>11570.25</c:v>
                </c:pt>
                <c:pt idx="421">
                  <c:v>11476.85</c:v>
                </c:pt>
                <c:pt idx="422">
                  <c:v>11340.1</c:v>
                </c:pt>
                <c:pt idx="423">
                  <c:v>11443.5</c:v>
                </c:pt>
                <c:pt idx="424">
                  <c:v>11464.95</c:v>
                </c:pt>
                <c:pt idx="425">
                  <c:v>11381.55</c:v>
                </c:pt>
                <c:pt idx="426">
                  <c:v>11326.65</c:v>
                </c:pt>
                <c:pt idx="427">
                  <c:v>11271.3</c:v>
                </c:pt>
                <c:pt idx="428">
                  <c:v>11164.4</c:v>
                </c:pt>
                <c:pt idx="429">
                  <c:v>10969.95</c:v>
                </c:pt>
                <c:pt idx="430">
                  <c:v>11145.55</c:v>
                </c:pt>
                <c:pt idx="431">
                  <c:v>11079.8</c:v>
                </c:pt>
                <c:pt idx="432">
                  <c:v>11008.1</c:v>
                </c:pt>
                <c:pt idx="433">
                  <c:v>10930.9</c:v>
                </c:pt>
                <c:pt idx="434">
                  <c:v>10982.7</c:v>
                </c:pt>
                <c:pt idx="435">
                  <c:v>10754.7</c:v>
                </c:pt>
                <c:pt idx="436">
                  <c:v>10514.1</c:v>
                </c:pt>
                <c:pt idx="437">
                  <c:v>10310.15</c:v>
                </c:pt>
                <c:pt idx="438">
                  <c:v>10390.299999999999</c:v>
                </c:pt>
                <c:pt idx="439">
                  <c:v>10331.85</c:v>
                </c:pt>
                <c:pt idx="440">
                  <c:v>10169.799999999999</c:v>
                </c:pt>
                <c:pt idx="441">
                  <c:v>10331.549999999999</c:v>
                </c:pt>
                <c:pt idx="442">
                  <c:v>10524.2</c:v>
                </c:pt>
                <c:pt idx="443">
                  <c:v>10550.15</c:v>
                </c:pt>
                <c:pt idx="444">
                  <c:v>10688.7</c:v>
                </c:pt>
                <c:pt idx="445">
                  <c:v>10339.700000000001</c:v>
                </c:pt>
                <c:pt idx="446">
                  <c:v>10405.85</c:v>
                </c:pt>
                <c:pt idx="447">
                  <c:v>10152.6</c:v>
                </c:pt>
                <c:pt idx="448">
                  <c:v>10278.15</c:v>
                </c:pt>
                <c:pt idx="449">
                  <c:v>10135.049999999999</c:v>
                </c:pt>
                <c:pt idx="450">
                  <c:v>10122.35</c:v>
                </c:pt>
                <c:pt idx="451">
                  <c:v>10078.1</c:v>
                </c:pt>
                <c:pt idx="452">
                  <c:v>10239.4</c:v>
                </c:pt>
                <c:pt idx="453">
                  <c:v>10209.549999999999</c:v>
                </c:pt>
                <c:pt idx="454">
                  <c:v>10441.700000000001</c:v>
                </c:pt>
                <c:pt idx="455">
                  <c:v>10462.299999999999</c:v>
                </c:pt>
                <c:pt idx="456">
                  <c:v>10558.75</c:v>
                </c:pt>
                <c:pt idx="457">
                  <c:v>10552</c:v>
                </c:pt>
                <c:pt idx="458">
                  <c:v>10614.45</c:v>
                </c:pt>
                <c:pt idx="459">
                  <c:v>10614.7</c:v>
                </c:pt>
                <c:pt idx="460">
                  <c:v>10607.8</c:v>
                </c:pt>
                <c:pt idx="461">
                  <c:v>10451.9</c:v>
                </c:pt>
                <c:pt idx="462">
                  <c:v>10634.9</c:v>
                </c:pt>
                <c:pt idx="463">
                  <c:v>10580.6</c:v>
                </c:pt>
                <c:pt idx="464">
                  <c:v>10644</c:v>
                </c:pt>
                <c:pt idx="465">
                  <c:v>10731.25</c:v>
                </c:pt>
                <c:pt idx="466">
                  <c:v>10740.1</c:v>
                </c:pt>
                <c:pt idx="467">
                  <c:v>10670.95</c:v>
                </c:pt>
                <c:pt idx="468">
                  <c:v>10612.65</c:v>
                </c:pt>
                <c:pt idx="469">
                  <c:v>10568.3</c:v>
                </c:pt>
                <c:pt idx="470">
                  <c:v>10621.45</c:v>
                </c:pt>
                <c:pt idx="471">
                  <c:v>10708.75</c:v>
                </c:pt>
                <c:pt idx="472">
                  <c:v>10808.7</c:v>
                </c:pt>
                <c:pt idx="473">
                  <c:v>10892.1</c:v>
                </c:pt>
                <c:pt idx="474">
                  <c:v>10930.7</c:v>
                </c:pt>
                <c:pt idx="475">
                  <c:v>10877.1</c:v>
                </c:pt>
                <c:pt idx="476">
                  <c:v>10820.45</c:v>
                </c:pt>
                <c:pt idx="477">
                  <c:v>10718.15</c:v>
                </c:pt>
                <c:pt idx="478">
                  <c:v>10644.8</c:v>
                </c:pt>
                <c:pt idx="479">
                  <c:v>10508.7</c:v>
                </c:pt>
                <c:pt idx="480">
                  <c:v>10350.049999999999</c:v>
                </c:pt>
                <c:pt idx="481">
                  <c:v>10591</c:v>
                </c:pt>
                <c:pt idx="482">
                  <c:v>10810.75</c:v>
                </c:pt>
                <c:pt idx="483">
                  <c:v>10784.5</c:v>
                </c:pt>
                <c:pt idx="484">
                  <c:v>10853.2</c:v>
                </c:pt>
                <c:pt idx="485">
                  <c:v>10850.9</c:v>
                </c:pt>
                <c:pt idx="486">
                  <c:v>10930.55</c:v>
                </c:pt>
                <c:pt idx="487">
                  <c:v>10885.2</c:v>
                </c:pt>
                <c:pt idx="488">
                  <c:v>10944.25</c:v>
                </c:pt>
                <c:pt idx="489">
                  <c:v>10780.9</c:v>
                </c:pt>
                <c:pt idx="490">
                  <c:v>10635.45</c:v>
                </c:pt>
                <c:pt idx="491">
                  <c:v>10817.9</c:v>
                </c:pt>
                <c:pt idx="492">
                  <c:v>10820.95</c:v>
                </c:pt>
                <c:pt idx="493">
                  <c:v>10913.2</c:v>
                </c:pt>
                <c:pt idx="494">
                  <c:v>10881.7</c:v>
                </c:pt>
                <c:pt idx="495">
                  <c:v>10868.85</c:v>
                </c:pt>
                <c:pt idx="496">
                  <c:v>10796.8</c:v>
                </c:pt>
                <c:pt idx="497">
                  <c:v>10699.7</c:v>
                </c:pt>
                <c:pt idx="498">
                  <c:v>10804.85</c:v>
                </c:pt>
                <c:pt idx="499">
                  <c:v>10786.25</c:v>
                </c:pt>
                <c:pt idx="500">
                  <c:v>10862.4</c:v>
                </c:pt>
                <c:pt idx="501">
                  <c:v>10859.35</c:v>
                </c:pt>
                <c:pt idx="502">
                  <c:v>10834.75</c:v>
                </c:pt>
                <c:pt idx="503">
                  <c:v>10807</c:v>
                </c:pt>
                <c:pt idx="504">
                  <c:v>10777.55</c:v>
                </c:pt>
                <c:pt idx="505">
                  <c:v>10899.65</c:v>
                </c:pt>
                <c:pt idx="506">
                  <c:v>10920.85</c:v>
                </c:pt>
                <c:pt idx="507">
                  <c:v>10914.85</c:v>
                </c:pt>
                <c:pt idx="508">
                  <c:v>10919.35</c:v>
                </c:pt>
                <c:pt idx="509">
                  <c:v>10949.8</c:v>
                </c:pt>
                <c:pt idx="510">
                  <c:v>10931.05</c:v>
                </c:pt>
                <c:pt idx="511">
                  <c:v>10844.05</c:v>
                </c:pt>
                <c:pt idx="512">
                  <c:v>10859.75</c:v>
                </c:pt>
                <c:pt idx="513">
                  <c:v>10792.45</c:v>
                </c:pt>
                <c:pt idx="514">
                  <c:v>10653.7</c:v>
                </c:pt>
                <c:pt idx="515">
                  <c:v>10702.25</c:v>
                </c:pt>
                <c:pt idx="516">
                  <c:v>10690.55</c:v>
                </c:pt>
                <c:pt idx="517">
                  <c:v>10851.35</c:v>
                </c:pt>
                <c:pt idx="518">
                  <c:v>10876.75</c:v>
                </c:pt>
                <c:pt idx="519">
                  <c:v>10908.65</c:v>
                </c:pt>
                <c:pt idx="520">
                  <c:v>10965.1</c:v>
                </c:pt>
                <c:pt idx="521">
                  <c:v>11070.45</c:v>
                </c:pt>
                <c:pt idx="522">
                  <c:v>11023.5</c:v>
                </c:pt>
                <c:pt idx="523">
                  <c:v>10930.9</c:v>
                </c:pt>
                <c:pt idx="524">
                  <c:v>10879.7</c:v>
                </c:pt>
                <c:pt idx="525">
                  <c:v>10870.55</c:v>
                </c:pt>
                <c:pt idx="526">
                  <c:v>10786.1</c:v>
                </c:pt>
                <c:pt idx="527">
                  <c:v>10780.25</c:v>
                </c:pt>
                <c:pt idx="528">
                  <c:v>10738.65</c:v>
                </c:pt>
                <c:pt idx="529">
                  <c:v>10636.7</c:v>
                </c:pt>
                <c:pt idx="530">
                  <c:v>10655.45</c:v>
                </c:pt>
                <c:pt idx="531">
                  <c:v>10744.1</c:v>
                </c:pt>
                <c:pt idx="532">
                  <c:v>10782.7</c:v>
                </c:pt>
                <c:pt idx="533">
                  <c:v>10813.25</c:v>
                </c:pt>
                <c:pt idx="534">
                  <c:v>10775.3</c:v>
                </c:pt>
                <c:pt idx="535">
                  <c:v>10881.2</c:v>
                </c:pt>
                <c:pt idx="536">
                  <c:v>10865.7</c:v>
                </c:pt>
                <c:pt idx="537">
                  <c:v>10842.65</c:v>
                </c:pt>
                <c:pt idx="538">
                  <c:v>10864.85</c:v>
                </c:pt>
                <c:pt idx="539">
                  <c:v>11024.85</c:v>
                </c:pt>
                <c:pt idx="540">
                  <c:v>11077.95</c:v>
                </c:pt>
                <c:pt idx="541">
                  <c:v>11038.85</c:v>
                </c:pt>
                <c:pt idx="542">
                  <c:v>11068.75</c:v>
                </c:pt>
                <c:pt idx="543">
                  <c:v>11231.35</c:v>
                </c:pt>
                <c:pt idx="544">
                  <c:v>11326.2</c:v>
                </c:pt>
                <c:pt idx="545">
                  <c:v>11382.5</c:v>
                </c:pt>
                <c:pt idx="546">
                  <c:v>11376.85</c:v>
                </c:pt>
                <c:pt idx="547">
                  <c:v>11473.85</c:v>
                </c:pt>
                <c:pt idx="548">
                  <c:v>11500.3</c:v>
                </c:pt>
                <c:pt idx="549">
                  <c:v>11553.35</c:v>
                </c:pt>
                <c:pt idx="550">
                  <c:v>11549.2</c:v>
                </c:pt>
                <c:pt idx="551">
                  <c:v>11395.65</c:v>
                </c:pt>
                <c:pt idx="552">
                  <c:v>11375.2</c:v>
                </c:pt>
                <c:pt idx="553">
                  <c:v>11531.45</c:v>
                </c:pt>
                <c:pt idx="554">
                  <c:v>11463.65</c:v>
                </c:pt>
                <c:pt idx="555">
                  <c:v>11625.45</c:v>
                </c:pt>
                <c:pt idx="556">
                  <c:v>11665.2</c:v>
                </c:pt>
                <c:pt idx="557">
                  <c:v>11711.55</c:v>
                </c:pt>
                <c:pt idx="558">
                  <c:v>11735.3</c:v>
                </c:pt>
                <c:pt idx="559">
                  <c:v>11660.2</c:v>
                </c:pt>
                <c:pt idx="560">
                  <c:v>11638.4</c:v>
                </c:pt>
                <c:pt idx="561">
                  <c:v>11704.35</c:v>
                </c:pt>
                <c:pt idx="562">
                  <c:v>11612.05</c:v>
                </c:pt>
                <c:pt idx="563">
                  <c:v>11646.85</c:v>
                </c:pt>
                <c:pt idx="564">
                  <c:v>11592.55</c:v>
                </c:pt>
                <c:pt idx="565">
                  <c:v>11612.85</c:v>
                </c:pt>
                <c:pt idx="566">
                  <c:v>11667</c:v>
                </c:pt>
                <c:pt idx="567">
                  <c:v>11736.2</c:v>
                </c:pt>
                <c:pt idx="568">
                  <c:v>11856.15</c:v>
                </c:pt>
                <c:pt idx="569">
                  <c:v>11727.05</c:v>
                </c:pt>
                <c:pt idx="570">
                  <c:v>11612.95</c:v>
                </c:pt>
                <c:pt idx="571">
                  <c:v>11601.5</c:v>
                </c:pt>
                <c:pt idx="572">
                  <c:v>11735.7</c:v>
                </c:pt>
                <c:pt idx="573">
                  <c:v>11683.75</c:v>
                </c:pt>
                <c:pt idx="574">
                  <c:v>11748.75</c:v>
                </c:pt>
                <c:pt idx="575">
                  <c:v>11725.55</c:v>
                </c:pt>
                <c:pt idx="576">
                  <c:v>11722.6</c:v>
                </c:pt>
                <c:pt idx="577">
                  <c:v>11605.8</c:v>
                </c:pt>
                <c:pt idx="578">
                  <c:v>11651.5</c:v>
                </c:pt>
                <c:pt idx="579">
                  <c:v>11478.7</c:v>
                </c:pt>
                <c:pt idx="580">
                  <c:v>11322.4</c:v>
                </c:pt>
                <c:pt idx="581">
                  <c:v>11314.15</c:v>
                </c:pt>
                <c:pt idx="582">
                  <c:v>11258.7</c:v>
                </c:pt>
                <c:pt idx="583">
                  <c:v>11151.65</c:v>
                </c:pt>
                <c:pt idx="584">
                  <c:v>11271.7</c:v>
                </c:pt>
                <c:pt idx="585">
                  <c:v>11180.35</c:v>
                </c:pt>
                <c:pt idx="586">
                  <c:v>11261.9</c:v>
                </c:pt>
                <c:pt idx="587">
                  <c:v>11651.9</c:v>
                </c:pt>
                <c:pt idx="588">
                  <c:v>11863.65</c:v>
                </c:pt>
                <c:pt idx="589">
                  <c:v>11727.95</c:v>
                </c:pt>
                <c:pt idx="590">
                  <c:v>11901.3</c:v>
                </c:pt>
                <c:pt idx="591">
                  <c:v>11748</c:v>
                </c:pt>
                <c:pt idx="592">
                  <c:v>11855.5</c:v>
                </c:pt>
                <c:pt idx="593">
                  <c:v>11958.35</c:v>
                </c:pt>
                <c:pt idx="594">
                  <c:v>11905.8</c:v>
                </c:pt>
                <c:pt idx="595">
                  <c:v>11865.3</c:v>
                </c:pt>
                <c:pt idx="596">
                  <c:v>11999.8</c:v>
                </c:pt>
                <c:pt idx="597">
                  <c:v>11953.75</c:v>
                </c:pt>
                <c:pt idx="598">
                  <c:v>12052.65</c:v>
                </c:pt>
                <c:pt idx="599">
                  <c:v>12039.8</c:v>
                </c:pt>
                <c:pt idx="600">
                  <c:v>11865.2</c:v>
                </c:pt>
                <c:pt idx="601">
                  <c:v>11934.9</c:v>
                </c:pt>
                <c:pt idx="602">
                  <c:v>11959.85</c:v>
                </c:pt>
                <c:pt idx="603">
                  <c:v>11962.45</c:v>
                </c:pt>
                <c:pt idx="604">
                  <c:v>11873.9</c:v>
                </c:pt>
                <c:pt idx="605">
                  <c:v>11910.1</c:v>
                </c:pt>
                <c:pt idx="606">
                  <c:v>11844</c:v>
                </c:pt>
                <c:pt idx="607">
                  <c:v>11677.05</c:v>
                </c:pt>
                <c:pt idx="608">
                  <c:v>11744.45</c:v>
                </c:pt>
                <c:pt idx="609">
                  <c:v>11653.65</c:v>
                </c:pt>
                <c:pt idx="610">
                  <c:v>11827.6</c:v>
                </c:pt>
                <c:pt idx="611">
                  <c:v>11725.8</c:v>
                </c:pt>
                <c:pt idx="612">
                  <c:v>11681</c:v>
                </c:pt>
                <c:pt idx="613">
                  <c:v>11768.15</c:v>
                </c:pt>
                <c:pt idx="614">
                  <c:v>11860.85</c:v>
                </c:pt>
                <c:pt idx="615">
                  <c:v>11861.15</c:v>
                </c:pt>
                <c:pt idx="616">
                  <c:v>11839.9</c:v>
                </c:pt>
                <c:pt idx="617">
                  <c:v>11890.3</c:v>
                </c:pt>
                <c:pt idx="618">
                  <c:v>11932.15</c:v>
                </c:pt>
                <c:pt idx="619">
                  <c:v>11928.8</c:v>
                </c:pt>
                <c:pt idx="620">
                  <c:v>11964.75</c:v>
                </c:pt>
                <c:pt idx="621">
                  <c:v>11770.4</c:v>
                </c:pt>
                <c:pt idx="622">
                  <c:v>11531.6</c:v>
                </c:pt>
                <c:pt idx="623">
                  <c:v>11536.15</c:v>
                </c:pt>
                <c:pt idx="624">
                  <c:v>11561.45</c:v>
                </c:pt>
                <c:pt idx="625">
                  <c:v>11601.15</c:v>
                </c:pt>
                <c:pt idx="626">
                  <c:v>11614.75</c:v>
                </c:pt>
                <c:pt idx="627">
                  <c:v>11596.65</c:v>
                </c:pt>
                <c:pt idx="628">
                  <c:v>11670.75</c:v>
                </c:pt>
                <c:pt idx="629">
                  <c:v>11675.6</c:v>
                </c:pt>
                <c:pt idx="630">
                  <c:v>11627.95</c:v>
                </c:pt>
                <c:pt idx="631">
                  <c:v>11392.85</c:v>
                </c:pt>
                <c:pt idx="632">
                  <c:v>11372.25</c:v>
                </c:pt>
                <c:pt idx="633">
                  <c:v>11322.45</c:v>
                </c:pt>
                <c:pt idx="634">
                  <c:v>11290.4</c:v>
                </c:pt>
                <c:pt idx="635">
                  <c:v>11247.45</c:v>
                </c:pt>
                <c:pt idx="636">
                  <c:v>11307.5</c:v>
                </c:pt>
                <c:pt idx="637">
                  <c:v>11213.7</c:v>
                </c:pt>
                <c:pt idx="638">
                  <c:v>11034.05</c:v>
                </c:pt>
                <c:pt idx="639">
                  <c:v>11060.2</c:v>
                </c:pt>
                <c:pt idx="640">
                  <c:v>10930.3</c:v>
                </c:pt>
                <c:pt idx="641">
                  <c:v>10895.8</c:v>
                </c:pt>
                <c:pt idx="642">
                  <c:v>10815.4</c:v>
                </c:pt>
                <c:pt idx="643">
                  <c:v>10958.1</c:v>
                </c:pt>
                <c:pt idx="644">
                  <c:v>10899.2</c:v>
                </c:pt>
                <c:pt idx="645">
                  <c:v>11087.9</c:v>
                </c:pt>
                <c:pt idx="646">
                  <c:v>11139.4</c:v>
                </c:pt>
                <c:pt idx="647">
                  <c:v>11003.25</c:v>
                </c:pt>
                <c:pt idx="648">
                  <c:v>11043.65</c:v>
                </c:pt>
                <c:pt idx="649">
                  <c:v>11094.8</c:v>
                </c:pt>
                <c:pt idx="650">
                  <c:v>11063.9</c:v>
                </c:pt>
                <c:pt idx="651">
                  <c:v>11018.15</c:v>
                </c:pt>
                <c:pt idx="652">
                  <c:v>10905.3</c:v>
                </c:pt>
                <c:pt idx="653">
                  <c:v>10699.6</c:v>
                </c:pt>
                <c:pt idx="654">
                  <c:v>11000.3</c:v>
                </c:pt>
                <c:pt idx="655">
                  <c:v>11106.55</c:v>
                </c:pt>
                <c:pt idx="656">
                  <c:v>11101.3</c:v>
                </c:pt>
                <c:pt idx="657">
                  <c:v>10996.05</c:v>
                </c:pt>
                <c:pt idx="658">
                  <c:v>10987.8</c:v>
                </c:pt>
                <c:pt idx="659">
                  <c:v>10960.95</c:v>
                </c:pt>
                <c:pt idx="660">
                  <c:v>10790.4</c:v>
                </c:pt>
                <c:pt idx="661">
                  <c:v>10860.95</c:v>
                </c:pt>
                <c:pt idx="662">
                  <c:v>10883.8</c:v>
                </c:pt>
                <c:pt idx="663">
                  <c:v>10936.7</c:v>
                </c:pt>
                <c:pt idx="664">
                  <c:v>11028.5</c:v>
                </c:pt>
                <c:pt idx="665">
                  <c:v>11058.3</c:v>
                </c:pt>
                <c:pt idx="666">
                  <c:v>10986.8</c:v>
                </c:pt>
                <c:pt idx="667">
                  <c:v>10994.85</c:v>
                </c:pt>
                <c:pt idx="668">
                  <c:v>11000.1</c:v>
                </c:pt>
                <c:pt idx="669">
                  <c:v>10872.8</c:v>
                </c:pt>
                <c:pt idx="670">
                  <c:v>10845.2</c:v>
                </c:pt>
                <c:pt idx="671">
                  <c:v>10746.8</c:v>
                </c:pt>
                <c:pt idx="672">
                  <c:v>11542.7</c:v>
                </c:pt>
                <c:pt idx="673">
                  <c:v>11590.7</c:v>
                </c:pt>
                <c:pt idx="674">
                  <c:v>11564.85</c:v>
                </c:pt>
                <c:pt idx="675">
                  <c:v>11469.85</c:v>
                </c:pt>
                <c:pt idx="676">
                  <c:v>11556.35</c:v>
                </c:pt>
                <c:pt idx="677">
                  <c:v>11491.15</c:v>
                </c:pt>
                <c:pt idx="678">
                  <c:v>11515.4</c:v>
                </c:pt>
                <c:pt idx="679">
                  <c:v>11322.25</c:v>
                </c:pt>
                <c:pt idx="680">
                  <c:v>11388.45</c:v>
                </c:pt>
                <c:pt idx="681">
                  <c:v>11196.2</c:v>
                </c:pt>
                <c:pt idx="682">
                  <c:v>11152.95</c:v>
                </c:pt>
                <c:pt idx="683">
                  <c:v>11280.5</c:v>
                </c:pt>
                <c:pt idx="684">
                  <c:v>11257.7</c:v>
                </c:pt>
                <c:pt idx="685">
                  <c:v>11335.9</c:v>
                </c:pt>
                <c:pt idx="686">
                  <c:v>11360.85</c:v>
                </c:pt>
                <c:pt idx="687">
                  <c:v>11464.95</c:v>
                </c:pt>
                <c:pt idx="688">
                  <c:v>11466.3</c:v>
                </c:pt>
                <c:pt idx="689">
                  <c:v>11580.3</c:v>
                </c:pt>
                <c:pt idx="690">
                  <c:v>11657.15</c:v>
                </c:pt>
                <c:pt idx="691">
                  <c:v>11596.2</c:v>
                </c:pt>
                <c:pt idx="692">
                  <c:v>11661.65</c:v>
                </c:pt>
                <c:pt idx="693">
                  <c:v>11646.15</c:v>
                </c:pt>
                <c:pt idx="694">
                  <c:v>11662.25</c:v>
                </c:pt>
                <c:pt idx="695">
                  <c:v>11643.95</c:v>
                </c:pt>
                <c:pt idx="696">
                  <c:v>11883.9</c:v>
                </c:pt>
                <c:pt idx="697">
                  <c:v>11890.45</c:v>
                </c:pt>
                <c:pt idx="698">
                  <c:v>11886.6</c:v>
                </c:pt>
                <c:pt idx="699">
                  <c:v>11928.9</c:v>
                </c:pt>
                <c:pt idx="700">
                  <c:v>11974.6</c:v>
                </c:pt>
                <c:pt idx="701">
                  <c:v>11911.5</c:v>
                </c:pt>
                <c:pt idx="702">
                  <c:v>12021.1</c:v>
                </c:pt>
                <c:pt idx="703">
                  <c:v>11987.15</c:v>
                </c:pt>
                <c:pt idx="704">
                  <c:v>11879.2</c:v>
                </c:pt>
                <c:pt idx="705">
                  <c:v>11908.3</c:v>
                </c:pt>
                <c:pt idx="706">
                  <c:v>11858.75</c:v>
                </c:pt>
                <c:pt idx="707">
                  <c:v>11904.2</c:v>
                </c:pt>
                <c:pt idx="708">
                  <c:v>11915.15</c:v>
                </c:pt>
                <c:pt idx="709">
                  <c:v>11919.45</c:v>
                </c:pt>
                <c:pt idx="710">
                  <c:v>12004.75</c:v>
                </c:pt>
                <c:pt idx="711">
                  <c:v>12025.65</c:v>
                </c:pt>
                <c:pt idx="712">
                  <c:v>11967.3</c:v>
                </c:pt>
                <c:pt idx="713">
                  <c:v>11922.45</c:v>
                </c:pt>
                <c:pt idx="714">
                  <c:v>12110.2</c:v>
                </c:pt>
                <c:pt idx="715">
                  <c:v>12068.5</c:v>
                </c:pt>
                <c:pt idx="716">
                  <c:v>12132.1</c:v>
                </c:pt>
                <c:pt idx="717">
                  <c:v>12146.2</c:v>
                </c:pt>
                <c:pt idx="718">
                  <c:v>12137.05</c:v>
                </c:pt>
                <c:pt idx="719">
                  <c:v>12067.65</c:v>
                </c:pt>
                <c:pt idx="720">
                  <c:v>11969.95</c:v>
                </c:pt>
                <c:pt idx="721">
                  <c:v>12071.25</c:v>
                </c:pt>
                <c:pt idx="722">
                  <c:v>12047.35</c:v>
                </c:pt>
                <c:pt idx="723">
                  <c:v>11939.1</c:v>
                </c:pt>
                <c:pt idx="724">
                  <c:v>11950.5</c:v>
                </c:pt>
                <c:pt idx="725">
                  <c:v>11867.35</c:v>
                </c:pt>
                <c:pt idx="726">
                  <c:v>11944.3</c:v>
                </c:pt>
                <c:pt idx="727">
                  <c:v>12026.4</c:v>
                </c:pt>
                <c:pt idx="728">
                  <c:v>12131.35</c:v>
                </c:pt>
                <c:pt idx="729">
                  <c:v>12082.45</c:v>
                </c:pt>
                <c:pt idx="730">
                  <c:v>12197</c:v>
                </c:pt>
                <c:pt idx="731">
                  <c:v>12223.4</c:v>
                </c:pt>
                <c:pt idx="732">
                  <c:v>12266.45</c:v>
                </c:pt>
                <c:pt idx="733">
                  <c:v>12235.45</c:v>
                </c:pt>
                <c:pt idx="734">
                  <c:v>12269.25</c:v>
                </c:pt>
                <c:pt idx="735">
                  <c:v>12211.85</c:v>
                </c:pt>
                <c:pt idx="736">
                  <c:v>12172.9</c:v>
                </c:pt>
                <c:pt idx="737">
                  <c:v>12274.9</c:v>
                </c:pt>
                <c:pt idx="738">
                  <c:v>12247.1</c:v>
                </c:pt>
                <c:pt idx="739">
                  <c:v>12202.15</c:v>
                </c:pt>
                <c:pt idx="740">
                  <c:v>12198.55</c:v>
                </c:pt>
                <c:pt idx="741">
                  <c:v>12261.1</c:v>
                </c:pt>
                <c:pt idx="742">
                  <c:v>12170.6</c:v>
                </c:pt>
                <c:pt idx="743">
                  <c:v>12079.1</c:v>
                </c:pt>
                <c:pt idx="744">
                  <c:v>11939.1</c:v>
                </c:pt>
                <c:pt idx="745">
                  <c:v>12153.15</c:v>
                </c:pt>
                <c:pt idx="746">
                  <c:v>12271</c:v>
                </c:pt>
                <c:pt idx="747">
                  <c:v>12296.7</c:v>
                </c:pt>
                <c:pt idx="748">
                  <c:v>12333.1</c:v>
                </c:pt>
                <c:pt idx="749">
                  <c:v>12349.4</c:v>
                </c:pt>
                <c:pt idx="750">
                  <c:v>12347.1</c:v>
                </c:pt>
                <c:pt idx="751">
                  <c:v>12328.4</c:v>
                </c:pt>
                <c:pt idx="752">
                  <c:v>12430.5</c:v>
                </c:pt>
                <c:pt idx="753">
                  <c:v>12195.3</c:v>
                </c:pt>
                <c:pt idx="754">
                  <c:v>12218.35</c:v>
                </c:pt>
                <c:pt idx="755">
                  <c:v>12123.75</c:v>
                </c:pt>
                <c:pt idx="756">
                  <c:v>12174.55</c:v>
                </c:pt>
                <c:pt idx="757">
                  <c:v>12197.1</c:v>
                </c:pt>
                <c:pt idx="758">
                  <c:v>12148.1</c:v>
                </c:pt>
                <c:pt idx="759">
                  <c:v>12114.9</c:v>
                </c:pt>
                <c:pt idx="760">
                  <c:v>12147.75</c:v>
                </c:pt>
                <c:pt idx="761">
                  <c:v>12100.4</c:v>
                </c:pt>
                <c:pt idx="762">
                  <c:v>11939</c:v>
                </c:pt>
                <c:pt idx="763">
                  <c:v>11627.45</c:v>
                </c:pt>
                <c:pt idx="764">
                  <c:v>11786.25</c:v>
                </c:pt>
                <c:pt idx="765">
                  <c:v>12005.85</c:v>
                </c:pt>
                <c:pt idx="766">
                  <c:v>12120</c:v>
                </c:pt>
                <c:pt idx="767">
                  <c:v>12151.15</c:v>
                </c:pt>
                <c:pt idx="768">
                  <c:v>12102.35</c:v>
                </c:pt>
                <c:pt idx="769">
                  <c:v>12108.4</c:v>
                </c:pt>
                <c:pt idx="770">
                  <c:v>12151</c:v>
                </c:pt>
                <c:pt idx="771">
                  <c:v>12219.55</c:v>
                </c:pt>
                <c:pt idx="772">
                  <c:v>12190.15</c:v>
                </c:pt>
                <c:pt idx="773">
                  <c:v>12131.8</c:v>
                </c:pt>
                <c:pt idx="774">
                  <c:v>12028.25</c:v>
                </c:pt>
                <c:pt idx="775">
                  <c:v>12090.6</c:v>
                </c:pt>
                <c:pt idx="776">
                  <c:v>12119</c:v>
                </c:pt>
                <c:pt idx="777">
                  <c:v>12012.55</c:v>
                </c:pt>
                <c:pt idx="778">
                  <c:v>11877.5</c:v>
                </c:pt>
                <c:pt idx="779">
                  <c:v>11738.55</c:v>
                </c:pt>
                <c:pt idx="780">
                  <c:v>11661.25</c:v>
                </c:pt>
                <c:pt idx="781">
                  <c:v>11382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9E-4A5D-B110-44A04E9D167A}"/>
            </c:ext>
          </c:extLst>
        </c:ser>
        <c:ser>
          <c:idx val="6"/>
          <c:order val="6"/>
          <c:tx>
            <c:strRef>
              <c:f>[1]Sheet1!$H$1</c:f>
              <c:strCache>
                <c:ptCount val="1"/>
                <c:pt idx="0">
                  <c:v>IndiaVIX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[1]Sheet1!$A$2:$A$783</c:f>
              <c:numCache>
                <c:formatCode>General</c:formatCode>
                <c:ptCount val="782"/>
                <c:pt idx="0">
                  <c:v>42737</c:v>
                </c:pt>
                <c:pt idx="1">
                  <c:v>42738</c:v>
                </c:pt>
                <c:pt idx="2">
                  <c:v>42739</c:v>
                </c:pt>
                <c:pt idx="3">
                  <c:v>42740</c:v>
                </c:pt>
                <c:pt idx="4">
                  <c:v>42741</c:v>
                </c:pt>
                <c:pt idx="5">
                  <c:v>42744</c:v>
                </c:pt>
                <c:pt idx="6">
                  <c:v>42745</c:v>
                </c:pt>
                <c:pt idx="7">
                  <c:v>42746</c:v>
                </c:pt>
                <c:pt idx="8">
                  <c:v>42747</c:v>
                </c:pt>
                <c:pt idx="9">
                  <c:v>42748</c:v>
                </c:pt>
                <c:pt idx="10">
                  <c:v>42751</c:v>
                </c:pt>
                <c:pt idx="11">
                  <c:v>42752</c:v>
                </c:pt>
                <c:pt idx="12">
                  <c:v>42753</c:v>
                </c:pt>
                <c:pt idx="13">
                  <c:v>42754</c:v>
                </c:pt>
                <c:pt idx="14">
                  <c:v>42755</c:v>
                </c:pt>
                <c:pt idx="15">
                  <c:v>42758</c:v>
                </c:pt>
                <c:pt idx="16">
                  <c:v>42759</c:v>
                </c:pt>
                <c:pt idx="17">
                  <c:v>42760</c:v>
                </c:pt>
                <c:pt idx="18">
                  <c:v>42762</c:v>
                </c:pt>
                <c:pt idx="19">
                  <c:v>42765</c:v>
                </c:pt>
                <c:pt idx="20">
                  <c:v>42766</c:v>
                </c:pt>
                <c:pt idx="21">
                  <c:v>42767</c:v>
                </c:pt>
                <c:pt idx="22">
                  <c:v>42768</c:v>
                </c:pt>
                <c:pt idx="23">
                  <c:v>42769</c:v>
                </c:pt>
                <c:pt idx="24">
                  <c:v>42772</c:v>
                </c:pt>
                <c:pt idx="25">
                  <c:v>42773</c:v>
                </c:pt>
                <c:pt idx="26">
                  <c:v>42774</c:v>
                </c:pt>
                <c:pt idx="27">
                  <c:v>42775</c:v>
                </c:pt>
                <c:pt idx="28">
                  <c:v>42776</c:v>
                </c:pt>
                <c:pt idx="29">
                  <c:v>42779</c:v>
                </c:pt>
                <c:pt idx="30">
                  <c:v>42780</c:v>
                </c:pt>
                <c:pt idx="31">
                  <c:v>42781</c:v>
                </c:pt>
                <c:pt idx="32">
                  <c:v>42782</c:v>
                </c:pt>
                <c:pt idx="33">
                  <c:v>42783</c:v>
                </c:pt>
                <c:pt idx="34">
                  <c:v>42786</c:v>
                </c:pt>
                <c:pt idx="35">
                  <c:v>42787</c:v>
                </c:pt>
                <c:pt idx="36">
                  <c:v>42788</c:v>
                </c:pt>
                <c:pt idx="37">
                  <c:v>42789</c:v>
                </c:pt>
                <c:pt idx="38">
                  <c:v>42793</c:v>
                </c:pt>
                <c:pt idx="39">
                  <c:v>42794</c:v>
                </c:pt>
                <c:pt idx="40">
                  <c:v>42795</c:v>
                </c:pt>
                <c:pt idx="41">
                  <c:v>42796</c:v>
                </c:pt>
                <c:pt idx="42">
                  <c:v>42797</c:v>
                </c:pt>
                <c:pt idx="43">
                  <c:v>42800</c:v>
                </c:pt>
                <c:pt idx="44">
                  <c:v>42801</c:v>
                </c:pt>
                <c:pt idx="45">
                  <c:v>42802</c:v>
                </c:pt>
                <c:pt idx="46">
                  <c:v>42803</c:v>
                </c:pt>
                <c:pt idx="47">
                  <c:v>42804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42830</c:v>
                </c:pt>
                <c:pt idx="64">
                  <c:v>42831</c:v>
                </c:pt>
                <c:pt idx="65">
                  <c:v>42832</c:v>
                </c:pt>
                <c:pt idx="66">
                  <c:v>42835</c:v>
                </c:pt>
                <c:pt idx="67">
                  <c:v>42836</c:v>
                </c:pt>
                <c:pt idx="68">
                  <c:v>42837</c:v>
                </c:pt>
                <c:pt idx="69">
                  <c:v>42838</c:v>
                </c:pt>
                <c:pt idx="70">
                  <c:v>42842</c:v>
                </c:pt>
                <c:pt idx="71">
                  <c:v>42843</c:v>
                </c:pt>
                <c:pt idx="72">
                  <c:v>42844</c:v>
                </c:pt>
                <c:pt idx="73">
                  <c:v>42845</c:v>
                </c:pt>
                <c:pt idx="74">
                  <c:v>42846</c:v>
                </c:pt>
                <c:pt idx="75">
                  <c:v>42849</c:v>
                </c:pt>
                <c:pt idx="76">
                  <c:v>42850</c:v>
                </c:pt>
                <c:pt idx="77">
                  <c:v>42851</c:v>
                </c:pt>
                <c:pt idx="78">
                  <c:v>42852</c:v>
                </c:pt>
                <c:pt idx="79">
                  <c:v>42853</c:v>
                </c:pt>
                <c:pt idx="80">
                  <c:v>42857</c:v>
                </c:pt>
                <c:pt idx="81">
                  <c:v>42858</c:v>
                </c:pt>
                <c:pt idx="82">
                  <c:v>42859</c:v>
                </c:pt>
                <c:pt idx="83">
                  <c:v>42860</c:v>
                </c:pt>
                <c:pt idx="84">
                  <c:v>42863</c:v>
                </c:pt>
                <c:pt idx="85">
                  <c:v>42864</c:v>
                </c:pt>
                <c:pt idx="86">
                  <c:v>42865</c:v>
                </c:pt>
                <c:pt idx="87">
                  <c:v>42866</c:v>
                </c:pt>
                <c:pt idx="88">
                  <c:v>42867</c:v>
                </c:pt>
                <c:pt idx="89">
                  <c:v>42870</c:v>
                </c:pt>
                <c:pt idx="90">
                  <c:v>42871</c:v>
                </c:pt>
                <c:pt idx="91">
                  <c:v>42872</c:v>
                </c:pt>
                <c:pt idx="92">
                  <c:v>42873</c:v>
                </c:pt>
                <c:pt idx="93">
                  <c:v>42874</c:v>
                </c:pt>
                <c:pt idx="94">
                  <c:v>42877</c:v>
                </c:pt>
                <c:pt idx="95">
                  <c:v>42878</c:v>
                </c:pt>
                <c:pt idx="96">
                  <c:v>42879</c:v>
                </c:pt>
                <c:pt idx="97">
                  <c:v>42880</c:v>
                </c:pt>
                <c:pt idx="98">
                  <c:v>42881</c:v>
                </c:pt>
                <c:pt idx="99">
                  <c:v>42884</c:v>
                </c:pt>
                <c:pt idx="100">
                  <c:v>42885</c:v>
                </c:pt>
                <c:pt idx="101">
                  <c:v>42886</c:v>
                </c:pt>
                <c:pt idx="102">
                  <c:v>42887</c:v>
                </c:pt>
                <c:pt idx="103">
                  <c:v>42888</c:v>
                </c:pt>
                <c:pt idx="104">
                  <c:v>42891</c:v>
                </c:pt>
                <c:pt idx="105">
                  <c:v>42892</c:v>
                </c:pt>
                <c:pt idx="106">
                  <c:v>42893</c:v>
                </c:pt>
                <c:pt idx="107">
                  <c:v>42894</c:v>
                </c:pt>
                <c:pt idx="108">
                  <c:v>42895</c:v>
                </c:pt>
                <c:pt idx="109">
                  <c:v>42898</c:v>
                </c:pt>
                <c:pt idx="110">
                  <c:v>42899</c:v>
                </c:pt>
                <c:pt idx="111">
                  <c:v>42900</c:v>
                </c:pt>
                <c:pt idx="112">
                  <c:v>42901</c:v>
                </c:pt>
                <c:pt idx="113">
                  <c:v>42902</c:v>
                </c:pt>
                <c:pt idx="114">
                  <c:v>42905</c:v>
                </c:pt>
                <c:pt idx="115">
                  <c:v>42906</c:v>
                </c:pt>
                <c:pt idx="116">
                  <c:v>42907</c:v>
                </c:pt>
                <c:pt idx="117">
                  <c:v>42908</c:v>
                </c:pt>
                <c:pt idx="118">
                  <c:v>42909</c:v>
                </c:pt>
                <c:pt idx="119">
                  <c:v>42913</c:v>
                </c:pt>
                <c:pt idx="120">
                  <c:v>42914</c:v>
                </c:pt>
                <c:pt idx="121">
                  <c:v>42915</c:v>
                </c:pt>
                <c:pt idx="122">
                  <c:v>42916</c:v>
                </c:pt>
                <c:pt idx="123">
                  <c:v>42919</c:v>
                </c:pt>
                <c:pt idx="124">
                  <c:v>42920</c:v>
                </c:pt>
                <c:pt idx="125">
                  <c:v>42921</c:v>
                </c:pt>
                <c:pt idx="126">
                  <c:v>42922</c:v>
                </c:pt>
                <c:pt idx="127">
                  <c:v>42923</c:v>
                </c:pt>
                <c:pt idx="128">
                  <c:v>42926</c:v>
                </c:pt>
                <c:pt idx="129">
                  <c:v>42927</c:v>
                </c:pt>
                <c:pt idx="130">
                  <c:v>42928</c:v>
                </c:pt>
                <c:pt idx="131">
                  <c:v>42929</c:v>
                </c:pt>
                <c:pt idx="132">
                  <c:v>42930</c:v>
                </c:pt>
                <c:pt idx="133">
                  <c:v>42933</c:v>
                </c:pt>
                <c:pt idx="134">
                  <c:v>42934</c:v>
                </c:pt>
                <c:pt idx="135">
                  <c:v>42935</c:v>
                </c:pt>
                <c:pt idx="136">
                  <c:v>42936</c:v>
                </c:pt>
                <c:pt idx="137">
                  <c:v>42937</c:v>
                </c:pt>
                <c:pt idx="138">
                  <c:v>42940</c:v>
                </c:pt>
                <c:pt idx="139">
                  <c:v>42941</c:v>
                </c:pt>
                <c:pt idx="140">
                  <c:v>42942</c:v>
                </c:pt>
                <c:pt idx="141">
                  <c:v>42943</c:v>
                </c:pt>
                <c:pt idx="142">
                  <c:v>42944</c:v>
                </c:pt>
                <c:pt idx="143">
                  <c:v>42947</c:v>
                </c:pt>
                <c:pt idx="144">
                  <c:v>42948</c:v>
                </c:pt>
                <c:pt idx="145">
                  <c:v>42949</c:v>
                </c:pt>
                <c:pt idx="146">
                  <c:v>42950</c:v>
                </c:pt>
                <c:pt idx="147">
                  <c:v>42951</c:v>
                </c:pt>
                <c:pt idx="148">
                  <c:v>42954</c:v>
                </c:pt>
                <c:pt idx="149">
                  <c:v>42955</c:v>
                </c:pt>
                <c:pt idx="150">
                  <c:v>42956</c:v>
                </c:pt>
                <c:pt idx="151">
                  <c:v>42957</c:v>
                </c:pt>
                <c:pt idx="152">
                  <c:v>42958</c:v>
                </c:pt>
                <c:pt idx="153">
                  <c:v>42961</c:v>
                </c:pt>
                <c:pt idx="154">
                  <c:v>42963</c:v>
                </c:pt>
                <c:pt idx="155">
                  <c:v>42964</c:v>
                </c:pt>
                <c:pt idx="156">
                  <c:v>42965</c:v>
                </c:pt>
                <c:pt idx="157">
                  <c:v>42968</c:v>
                </c:pt>
                <c:pt idx="158">
                  <c:v>42969</c:v>
                </c:pt>
                <c:pt idx="159">
                  <c:v>42970</c:v>
                </c:pt>
                <c:pt idx="160">
                  <c:v>42971</c:v>
                </c:pt>
                <c:pt idx="161">
                  <c:v>42975</c:v>
                </c:pt>
                <c:pt idx="162">
                  <c:v>42976</c:v>
                </c:pt>
                <c:pt idx="163">
                  <c:v>42977</c:v>
                </c:pt>
                <c:pt idx="164">
                  <c:v>42978</c:v>
                </c:pt>
                <c:pt idx="165">
                  <c:v>42979</c:v>
                </c:pt>
                <c:pt idx="166">
                  <c:v>42982</c:v>
                </c:pt>
                <c:pt idx="167">
                  <c:v>42983</c:v>
                </c:pt>
                <c:pt idx="168">
                  <c:v>42984</c:v>
                </c:pt>
                <c:pt idx="169">
                  <c:v>42985</c:v>
                </c:pt>
                <c:pt idx="170">
                  <c:v>42986</c:v>
                </c:pt>
                <c:pt idx="171">
                  <c:v>42989</c:v>
                </c:pt>
                <c:pt idx="172">
                  <c:v>42990</c:v>
                </c:pt>
                <c:pt idx="173">
                  <c:v>42991</c:v>
                </c:pt>
                <c:pt idx="174">
                  <c:v>42992</c:v>
                </c:pt>
                <c:pt idx="175">
                  <c:v>42993</c:v>
                </c:pt>
                <c:pt idx="176">
                  <c:v>42996</c:v>
                </c:pt>
                <c:pt idx="177">
                  <c:v>42997</c:v>
                </c:pt>
                <c:pt idx="178">
                  <c:v>42998</c:v>
                </c:pt>
                <c:pt idx="179">
                  <c:v>42999</c:v>
                </c:pt>
                <c:pt idx="180">
                  <c:v>43000</c:v>
                </c:pt>
                <c:pt idx="181">
                  <c:v>43003</c:v>
                </c:pt>
                <c:pt idx="182">
                  <c:v>43004</c:v>
                </c:pt>
                <c:pt idx="183">
                  <c:v>43005</c:v>
                </c:pt>
                <c:pt idx="184">
                  <c:v>43006</c:v>
                </c:pt>
                <c:pt idx="185">
                  <c:v>43007</c:v>
                </c:pt>
                <c:pt idx="186">
                  <c:v>43011</c:v>
                </c:pt>
                <c:pt idx="187">
                  <c:v>43012</c:v>
                </c:pt>
                <c:pt idx="188">
                  <c:v>43013</c:v>
                </c:pt>
                <c:pt idx="189">
                  <c:v>43014</c:v>
                </c:pt>
                <c:pt idx="190">
                  <c:v>43017</c:v>
                </c:pt>
                <c:pt idx="191">
                  <c:v>43018</c:v>
                </c:pt>
                <c:pt idx="192">
                  <c:v>43019</c:v>
                </c:pt>
                <c:pt idx="193">
                  <c:v>43020</c:v>
                </c:pt>
                <c:pt idx="194">
                  <c:v>43021</c:v>
                </c:pt>
                <c:pt idx="195">
                  <c:v>43024</c:v>
                </c:pt>
                <c:pt idx="196">
                  <c:v>43025</c:v>
                </c:pt>
                <c:pt idx="197">
                  <c:v>43026</c:v>
                </c:pt>
                <c:pt idx="198">
                  <c:v>43027</c:v>
                </c:pt>
                <c:pt idx="199">
                  <c:v>43031</c:v>
                </c:pt>
                <c:pt idx="200">
                  <c:v>43032</c:v>
                </c:pt>
                <c:pt idx="201">
                  <c:v>43033</c:v>
                </c:pt>
                <c:pt idx="202">
                  <c:v>43034</c:v>
                </c:pt>
                <c:pt idx="203">
                  <c:v>43035</c:v>
                </c:pt>
                <c:pt idx="204">
                  <c:v>43038</c:v>
                </c:pt>
                <c:pt idx="205">
                  <c:v>43039</c:v>
                </c:pt>
                <c:pt idx="206">
                  <c:v>43040</c:v>
                </c:pt>
                <c:pt idx="207">
                  <c:v>43041</c:v>
                </c:pt>
                <c:pt idx="208">
                  <c:v>43042</c:v>
                </c:pt>
                <c:pt idx="209">
                  <c:v>43045</c:v>
                </c:pt>
                <c:pt idx="210">
                  <c:v>43046</c:v>
                </c:pt>
                <c:pt idx="211">
                  <c:v>43047</c:v>
                </c:pt>
                <c:pt idx="212">
                  <c:v>43048</c:v>
                </c:pt>
                <c:pt idx="213">
                  <c:v>43049</c:v>
                </c:pt>
                <c:pt idx="214">
                  <c:v>43052</c:v>
                </c:pt>
                <c:pt idx="215">
                  <c:v>43053</c:v>
                </c:pt>
                <c:pt idx="216">
                  <c:v>43054</c:v>
                </c:pt>
                <c:pt idx="217">
                  <c:v>43055</c:v>
                </c:pt>
                <c:pt idx="218">
                  <c:v>43056</c:v>
                </c:pt>
                <c:pt idx="219">
                  <c:v>43059</c:v>
                </c:pt>
                <c:pt idx="220">
                  <c:v>43060</c:v>
                </c:pt>
                <c:pt idx="221">
                  <c:v>43061</c:v>
                </c:pt>
                <c:pt idx="222">
                  <c:v>43062</c:v>
                </c:pt>
                <c:pt idx="223">
                  <c:v>43063</c:v>
                </c:pt>
                <c:pt idx="224">
                  <c:v>43066</c:v>
                </c:pt>
                <c:pt idx="225">
                  <c:v>43067</c:v>
                </c:pt>
                <c:pt idx="226">
                  <c:v>43068</c:v>
                </c:pt>
                <c:pt idx="227">
                  <c:v>43069</c:v>
                </c:pt>
                <c:pt idx="228">
                  <c:v>43070</c:v>
                </c:pt>
                <c:pt idx="229">
                  <c:v>43073</c:v>
                </c:pt>
                <c:pt idx="230">
                  <c:v>43074</c:v>
                </c:pt>
                <c:pt idx="231">
                  <c:v>43075</c:v>
                </c:pt>
                <c:pt idx="232">
                  <c:v>43076</c:v>
                </c:pt>
                <c:pt idx="233">
                  <c:v>43077</c:v>
                </c:pt>
                <c:pt idx="234">
                  <c:v>43080</c:v>
                </c:pt>
                <c:pt idx="235">
                  <c:v>43081</c:v>
                </c:pt>
                <c:pt idx="236">
                  <c:v>43082</c:v>
                </c:pt>
                <c:pt idx="237">
                  <c:v>43083</c:v>
                </c:pt>
                <c:pt idx="238">
                  <c:v>43084</c:v>
                </c:pt>
                <c:pt idx="239">
                  <c:v>43087</c:v>
                </c:pt>
                <c:pt idx="240">
                  <c:v>43088</c:v>
                </c:pt>
                <c:pt idx="241">
                  <c:v>43089</c:v>
                </c:pt>
                <c:pt idx="242">
                  <c:v>43090</c:v>
                </c:pt>
                <c:pt idx="243">
                  <c:v>43091</c:v>
                </c:pt>
                <c:pt idx="244">
                  <c:v>43095</c:v>
                </c:pt>
                <c:pt idx="245">
                  <c:v>43096</c:v>
                </c:pt>
                <c:pt idx="246">
                  <c:v>43097</c:v>
                </c:pt>
                <c:pt idx="247">
                  <c:v>43098</c:v>
                </c:pt>
                <c:pt idx="248">
                  <c:v>43101</c:v>
                </c:pt>
                <c:pt idx="249">
                  <c:v>43102</c:v>
                </c:pt>
                <c:pt idx="250">
                  <c:v>43103</c:v>
                </c:pt>
                <c:pt idx="251">
                  <c:v>43104</c:v>
                </c:pt>
                <c:pt idx="252">
                  <c:v>43105</c:v>
                </c:pt>
                <c:pt idx="253">
                  <c:v>43108</c:v>
                </c:pt>
                <c:pt idx="254">
                  <c:v>43109</c:v>
                </c:pt>
                <c:pt idx="255">
                  <c:v>43110</c:v>
                </c:pt>
                <c:pt idx="256">
                  <c:v>43111</c:v>
                </c:pt>
                <c:pt idx="257">
                  <c:v>43112</c:v>
                </c:pt>
                <c:pt idx="258">
                  <c:v>43115</c:v>
                </c:pt>
                <c:pt idx="259">
                  <c:v>43116</c:v>
                </c:pt>
                <c:pt idx="260">
                  <c:v>43117</c:v>
                </c:pt>
                <c:pt idx="261">
                  <c:v>43118</c:v>
                </c:pt>
                <c:pt idx="262">
                  <c:v>43119</c:v>
                </c:pt>
                <c:pt idx="263">
                  <c:v>43122</c:v>
                </c:pt>
                <c:pt idx="264">
                  <c:v>43123</c:v>
                </c:pt>
                <c:pt idx="265">
                  <c:v>43124</c:v>
                </c:pt>
                <c:pt idx="266">
                  <c:v>43125</c:v>
                </c:pt>
                <c:pt idx="267">
                  <c:v>43129</c:v>
                </c:pt>
                <c:pt idx="268">
                  <c:v>43130</c:v>
                </c:pt>
                <c:pt idx="269">
                  <c:v>43131</c:v>
                </c:pt>
                <c:pt idx="270">
                  <c:v>43132</c:v>
                </c:pt>
                <c:pt idx="271">
                  <c:v>43133</c:v>
                </c:pt>
                <c:pt idx="272">
                  <c:v>43136</c:v>
                </c:pt>
                <c:pt idx="273">
                  <c:v>43137</c:v>
                </c:pt>
                <c:pt idx="274">
                  <c:v>43138</c:v>
                </c:pt>
                <c:pt idx="275">
                  <c:v>43139</c:v>
                </c:pt>
                <c:pt idx="276">
                  <c:v>43140</c:v>
                </c:pt>
                <c:pt idx="277">
                  <c:v>43143</c:v>
                </c:pt>
                <c:pt idx="278">
                  <c:v>43145</c:v>
                </c:pt>
                <c:pt idx="279">
                  <c:v>43146</c:v>
                </c:pt>
                <c:pt idx="280">
                  <c:v>43147</c:v>
                </c:pt>
                <c:pt idx="281">
                  <c:v>43150</c:v>
                </c:pt>
                <c:pt idx="282">
                  <c:v>43151</c:v>
                </c:pt>
                <c:pt idx="283">
                  <c:v>43152</c:v>
                </c:pt>
                <c:pt idx="284">
                  <c:v>43153</c:v>
                </c:pt>
                <c:pt idx="285">
                  <c:v>43154</c:v>
                </c:pt>
                <c:pt idx="286">
                  <c:v>43157</c:v>
                </c:pt>
                <c:pt idx="287">
                  <c:v>43158</c:v>
                </c:pt>
                <c:pt idx="288">
                  <c:v>43159</c:v>
                </c:pt>
                <c:pt idx="289">
                  <c:v>43160</c:v>
                </c:pt>
                <c:pt idx="290">
                  <c:v>43164</c:v>
                </c:pt>
                <c:pt idx="291">
                  <c:v>43165</c:v>
                </c:pt>
                <c:pt idx="292">
                  <c:v>43166</c:v>
                </c:pt>
                <c:pt idx="293">
                  <c:v>43167</c:v>
                </c:pt>
                <c:pt idx="294">
                  <c:v>43168</c:v>
                </c:pt>
                <c:pt idx="295">
                  <c:v>43171</c:v>
                </c:pt>
                <c:pt idx="296">
                  <c:v>43172</c:v>
                </c:pt>
                <c:pt idx="297">
                  <c:v>43173</c:v>
                </c:pt>
                <c:pt idx="298">
                  <c:v>43174</c:v>
                </c:pt>
                <c:pt idx="299">
                  <c:v>43175</c:v>
                </c:pt>
                <c:pt idx="300">
                  <c:v>43178</c:v>
                </c:pt>
                <c:pt idx="301">
                  <c:v>43179</c:v>
                </c:pt>
                <c:pt idx="302">
                  <c:v>43180</c:v>
                </c:pt>
                <c:pt idx="303">
                  <c:v>43181</c:v>
                </c:pt>
                <c:pt idx="304">
                  <c:v>43182</c:v>
                </c:pt>
                <c:pt idx="305">
                  <c:v>43185</c:v>
                </c:pt>
                <c:pt idx="306">
                  <c:v>43186</c:v>
                </c:pt>
                <c:pt idx="307">
                  <c:v>43187</c:v>
                </c:pt>
                <c:pt idx="308">
                  <c:v>43192</c:v>
                </c:pt>
                <c:pt idx="309">
                  <c:v>43193</c:v>
                </c:pt>
                <c:pt idx="310">
                  <c:v>43194</c:v>
                </c:pt>
                <c:pt idx="311">
                  <c:v>43195</c:v>
                </c:pt>
                <c:pt idx="312">
                  <c:v>43196</c:v>
                </c:pt>
                <c:pt idx="313">
                  <c:v>43199</c:v>
                </c:pt>
                <c:pt idx="314">
                  <c:v>43200</c:v>
                </c:pt>
                <c:pt idx="315">
                  <c:v>43201</c:v>
                </c:pt>
                <c:pt idx="316">
                  <c:v>43202</c:v>
                </c:pt>
                <c:pt idx="317">
                  <c:v>43203</c:v>
                </c:pt>
                <c:pt idx="318">
                  <c:v>43206</c:v>
                </c:pt>
                <c:pt idx="319">
                  <c:v>43207</c:v>
                </c:pt>
                <c:pt idx="320">
                  <c:v>43208</c:v>
                </c:pt>
                <c:pt idx="321">
                  <c:v>43209</c:v>
                </c:pt>
                <c:pt idx="322">
                  <c:v>43210</c:v>
                </c:pt>
                <c:pt idx="323">
                  <c:v>43213</c:v>
                </c:pt>
                <c:pt idx="324">
                  <c:v>43214</c:v>
                </c:pt>
                <c:pt idx="325">
                  <c:v>43215</c:v>
                </c:pt>
                <c:pt idx="326">
                  <c:v>43216</c:v>
                </c:pt>
                <c:pt idx="327">
                  <c:v>43217</c:v>
                </c:pt>
                <c:pt idx="328">
                  <c:v>43220</c:v>
                </c:pt>
                <c:pt idx="329">
                  <c:v>43222</c:v>
                </c:pt>
                <c:pt idx="330">
                  <c:v>43223</c:v>
                </c:pt>
                <c:pt idx="331">
                  <c:v>43224</c:v>
                </c:pt>
                <c:pt idx="332">
                  <c:v>43227</c:v>
                </c:pt>
                <c:pt idx="333">
                  <c:v>43228</c:v>
                </c:pt>
                <c:pt idx="334">
                  <c:v>43229</c:v>
                </c:pt>
                <c:pt idx="335">
                  <c:v>43230</c:v>
                </c:pt>
                <c:pt idx="336">
                  <c:v>43231</c:v>
                </c:pt>
                <c:pt idx="337">
                  <c:v>43234</c:v>
                </c:pt>
                <c:pt idx="338">
                  <c:v>43235</c:v>
                </c:pt>
                <c:pt idx="339">
                  <c:v>43236</c:v>
                </c:pt>
                <c:pt idx="340">
                  <c:v>43237</c:v>
                </c:pt>
                <c:pt idx="341">
                  <c:v>43238</c:v>
                </c:pt>
                <c:pt idx="342">
                  <c:v>43241</c:v>
                </c:pt>
                <c:pt idx="343">
                  <c:v>43242</c:v>
                </c:pt>
                <c:pt idx="344">
                  <c:v>43243</c:v>
                </c:pt>
                <c:pt idx="345">
                  <c:v>43244</c:v>
                </c:pt>
                <c:pt idx="346">
                  <c:v>43245</c:v>
                </c:pt>
                <c:pt idx="347">
                  <c:v>43248</c:v>
                </c:pt>
                <c:pt idx="348">
                  <c:v>43249</c:v>
                </c:pt>
                <c:pt idx="349">
                  <c:v>43250</c:v>
                </c:pt>
                <c:pt idx="350">
                  <c:v>43251</c:v>
                </c:pt>
                <c:pt idx="351">
                  <c:v>43252</c:v>
                </c:pt>
                <c:pt idx="352">
                  <c:v>43255</c:v>
                </c:pt>
                <c:pt idx="353">
                  <c:v>43256</c:v>
                </c:pt>
                <c:pt idx="354">
                  <c:v>43257</c:v>
                </c:pt>
                <c:pt idx="355">
                  <c:v>43258</c:v>
                </c:pt>
                <c:pt idx="356">
                  <c:v>43259</c:v>
                </c:pt>
                <c:pt idx="357">
                  <c:v>43262</c:v>
                </c:pt>
                <c:pt idx="358">
                  <c:v>43263</c:v>
                </c:pt>
                <c:pt idx="359">
                  <c:v>43264</c:v>
                </c:pt>
                <c:pt idx="360">
                  <c:v>43265</c:v>
                </c:pt>
                <c:pt idx="361">
                  <c:v>43266</c:v>
                </c:pt>
                <c:pt idx="362">
                  <c:v>43269</c:v>
                </c:pt>
                <c:pt idx="363">
                  <c:v>43270</c:v>
                </c:pt>
                <c:pt idx="364">
                  <c:v>43271</c:v>
                </c:pt>
                <c:pt idx="365">
                  <c:v>43272</c:v>
                </c:pt>
                <c:pt idx="366">
                  <c:v>43273</c:v>
                </c:pt>
                <c:pt idx="367">
                  <c:v>43276</c:v>
                </c:pt>
                <c:pt idx="368">
                  <c:v>43277</c:v>
                </c:pt>
                <c:pt idx="369">
                  <c:v>43278</c:v>
                </c:pt>
                <c:pt idx="370">
                  <c:v>43279</c:v>
                </c:pt>
                <c:pt idx="371">
                  <c:v>43280</c:v>
                </c:pt>
                <c:pt idx="372">
                  <c:v>43283</c:v>
                </c:pt>
                <c:pt idx="373">
                  <c:v>43284</c:v>
                </c:pt>
                <c:pt idx="374">
                  <c:v>43285</c:v>
                </c:pt>
                <c:pt idx="375">
                  <c:v>43286</c:v>
                </c:pt>
                <c:pt idx="376">
                  <c:v>43287</c:v>
                </c:pt>
                <c:pt idx="377">
                  <c:v>43290</c:v>
                </c:pt>
                <c:pt idx="378">
                  <c:v>43291</c:v>
                </c:pt>
                <c:pt idx="379">
                  <c:v>43292</c:v>
                </c:pt>
                <c:pt idx="380">
                  <c:v>43293</c:v>
                </c:pt>
                <c:pt idx="381">
                  <c:v>43294</c:v>
                </c:pt>
                <c:pt idx="382">
                  <c:v>43297</c:v>
                </c:pt>
                <c:pt idx="383">
                  <c:v>43298</c:v>
                </c:pt>
                <c:pt idx="384">
                  <c:v>43299</c:v>
                </c:pt>
                <c:pt idx="385">
                  <c:v>43300</c:v>
                </c:pt>
                <c:pt idx="386">
                  <c:v>43301</c:v>
                </c:pt>
                <c:pt idx="387">
                  <c:v>43304</c:v>
                </c:pt>
                <c:pt idx="388">
                  <c:v>43305</c:v>
                </c:pt>
                <c:pt idx="389">
                  <c:v>43306</c:v>
                </c:pt>
                <c:pt idx="390">
                  <c:v>43307</c:v>
                </c:pt>
                <c:pt idx="391">
                  <c:v>43308</c:v>
                </c:pt>
                <c:pt idx="392">
                  <c:v>43311</c:v>
                </c:pt>
                <c:pt idx="393">
                  <c:v>43312</c:v>
                </c:pt>
                <c:pt idx="394">
                  <c:v>43313</c:v>
                </c:pt>
                <c:pt idx="395">
                  <c:v>43314</c:v>
                </c:pt>
                <c:pt idx="396">
                  <c:v>43315</c:v>
                </c:pt>
                <c:pt idx="397">
                  <c:v>43318</c:v>
                </c:pt>
                <c:pt idx="398">
                  <c:v>43319</c:v>
                </c:pt>
                <c:pt idx="399">
                  <c:v>43320</c:v>
                </c:pt>
                <c:pt idx="400">
                  <c:v>43321</c:v>
                </c:pt>
                <c:pt idx="401">
                  <c:v>43322</c:v>
                </c:pt>
                <c:pt idx="402">
                  <c:v>43325</c:v>
                </c:pt>
                <c:pt idx="403">
                  <c:v>43326</c:v>
                </c:pt>
                <c:pt idx="404">
                  <c:v>43328</c:v>
                </c:pt>
                <c:pt idx="405">
                  <c:v>43329</c:v>
                </c:pt>
                <c:pt idx="406">
                  <c:v>43332</c:v>
                </c:pt>
                <c:pt idx="407">
                  <c:v>43333</c:v>
                </c:pt>
                <c:pt idx="408">
                  <c:v>43335</c:v>
                </c:pt>
                <c:pt idx="409">
                  <c:v>43336</c:v>
                </c:pt>
                <c:pt idx="410">
                  <c:v>43339</c:v>
                </c:pt>
                <c:pt idx="411">
                  <c:v>43340</c:v>
                </c:pt>
                <c:pt idx="412">
                  <c:v>43341</c:v>
                </c:pt>
                <c:pt idx="413">
                  <c:v>43342</c:v>
                </c:pt>
                <c:pt idx="414">
                  <c:v>43343</c:v>
                </c:pt>
                <c:pt idx="415">
                  <c:v>43346</c:v>
                </c:pt>
                <c:pt idx="416">
                  <c:v>43347</c:v>
                </c:pt>
                <c:pt idx="417">
                  <c:v>43348</c:v>
                </c:pt>
                <c:pt idx="418">
                  <c:v>43349</c:v>
                </c:pt>
                <c:pt idx="419">
                  <c:v>43350</c:v>
                </c:pt>
                <c:pt idx="420">
                  <c:v>43353</c:v>
                </c:pt>
                <c:pt idx="421">
                  <c:v>43354</c:v>
                </c:pt>
                <c:pt idx="422">
                  <c:v>43355</c:v>
                </c:pt>
                <c:pt idx="423">
                  <c:v>43357</c:v>
                </c:pt>
                <c:pt idx="424">
                  <c:v>43360</c:v>
                </c:pt>
                <c:pt idx="425">
                  <c:v>43361</c:v>
                </c:pt>
                <c:pt idx="426">
                  <c:v>43362</c:v>
                </c:pt>
                <c:pt idx="427">
                  <c:v>43364</c:v>
                </c:pt>
                <c:pt idx="428">
                  <c:v>43367</c:v>
                </c:pt>
                <c:pt idx="429">
                  <c:v>43368</c:v>
                </c:pt>
                <c:pt idx="430">
                  <c:v>43369</c:v>
                </c:pt>
                <c:pt idx="431">
                  <c:v>43370</c:v>
                </c:pt>
                <c:pt idx="432">
                  <c:v>43371</c:v>
                </c:pt>
                <c:pt idx="433">
                  <c:v>43374</c:v>
                </c:pt>
                <c:pt idx="434">
                  <c:v>43376</c:v>
                </c:pt>
                <c:pt idx="435">
                  <c:v>43377</c:v>
                </c:pt>
                <c:pt idx="436">
                  <c:v>43378</c:v>
                </c:pt>
                <c:pt idx="437">
                  <c:v>43381</c:v>
                </c:pt>
                <c:pt idx="438">
                  <c:v>43382</c:v>
                </c:pt>
                <c:pt idx="439">
                  <c:v>43383</c:v>
                </c:pt>
                <c:pt idx="440">
                  <c:v>43384</c:v>
                </c:pt>
                <c:pt idx="441">
                  <c:v>43385</c:v>
                </c:pt>
                <c:pt idx="442">
                  <c:v>43388</c:v>
                </c:pt>
                <c:pt idx="443">
                  <c:v>43389</c:v>
                </c:pt>
                <c:pt idx="444">
                  <c:v>43390</c:v>
                </c:pt>
                <c:pt idx="445">
                  <c:v>43392</c:v>
                </c:pt>
                <c:pt idx="446">
                  <c:v>43395</c:v>
                </c:pt>
                <c:pt idx="447">
                  <c:v>43396</c:v>
                </c:pt>
                <c:pt idx="448">
                  <c:v>43397</c:v>
                </c:pt>
                <c:pt idx="449">
                  <c:v>43398</c:v>
                </c:pt>
                <c:pt idx="450">
                  <c:v>43399</c:v>
                </c:pt>
                <c:pt idx="451">
                  <c:v>43402</c:v>
                </c:pt>
                <c:pt idx="452">
                  <c:v>43403</c:v>
                </c:pt>
                <c:pt idx="453">
                  <c:v>43404</c:v>
                </c:pt>
                <c:pt idx="454">
                  <c:v>43405</c:v>
                </c:pt>
                <c:pt idx="455">
                  <c:v>43406</c:v>
                </c:pt>
                <c:pt idx="456">
                  <c:v>43409</c:v>
                </c:pt>
                <c:pt idx="457">
                  <c:v>43410</c:v>
                </c:pt>
                <c:pt idx="458">
                  <c:v>43411</c:v>
                </c:pt>
                <c:pt idx="459">
                  <c:v>43413</c:v>
                </c:pt>
                <c:pt idx="460">
                  <c:v>43416</c:v>
                </c:pt>
                <c:pt idx="461">
                  <c:v>43417</c:v>
                </c:pt>
                <c:pt idx="462">
                  <c:v>43418</c:v>
                </c:pt>
                <c:pt idx="463">
                  <c:v>43419</c:v>
                </c:pt>
                <c:pt idx="464">
                  <c:v>43420</c:v>
                </c:pt>
                <c:pt idx="465">
                  <c:v>43423</c:v>
                </c:pt>
                <c:pt idx="466">
                  <c:v>43424</c:v>
                </c:pt>
                <c:pt idx="467">
                  <c:v>43425</c:v>
                </c:pt>
                <c:pt idx="468">
                  <c:v>43426</c:v>
                </c:pt>
                <c:pt idx="469">
                  <c:v>43430</c:v>
                </c:pt>
                <c:pt idx="470">
                  <c:v>43431</c:v>
                </c:pt>
                <c:pt idx="471">
                  <c:v>43432</c:v>
                </c:pt>
                <c:pt idx="472">
                  <c:v>43433</c:v>
                </c:pt>
                <c:pt idx="473">
                  <c:v>43434</c:v>
                </c:pt>
                <c:pt idx="474">
                  <c:v>43437</c:v>
                </c:pt>
                <c:pt idx="475">
                  <c:v>43438</c:v>
                </c:pt>
                <c:pt idx="476">
                  <c:v>43439</c:v>
                </c:pt>
                <c:pt idx="477">
                  <c:v>43440</c:v>
                </c:pt>
                <c:pt idx="478">
                  <c:v>43441</c:v>
                </c:pt>
                <c:pt idx="479">
                  <c:v>43444</c:v>
                </c:pt>
                <c:pt idx="480">
                  <c:v>43445</c:v>
                </c:pt>
                <c:pt idx="481">
                  <c:v>43446</c:v>
                </c:pt>
                <c:pt idx="482">
                  <c:v>43447</c:v>
                </c:pt>
                <c:pt idx="483">
                  <c:v>43448</c:v>
                </c:pt>
                <c:pt idx="484">
                  <c:v>43451</c:v>
                </c:pt>
                <c:pt idx="485">
                  <c:v>43452</c:v>
                </c:pt>
                <c:pt idx="486">
                  <c:v>43453</c:v>
                </c:pt>
                <c:pt idx="487">
                  <c:v>43454</c:v>
                </c:pt>
                <c:pt idx="488">
                  <c:v>43455</c:v>
                </c:pt>
                <c:pt idx="489">
                  <c:v>43458</c:v>
                </c:pt>
                <c:pt idx="490">
                  <c:v>43460</c:v>
                </c:pt>
                <c:pt idx="491">
                  <c:v>43461</c:v>
                </c:pt>
                <c:pt idx="492">
                  <c:v>43462</c:v>
                </c:pt>
                <c:pt idx="493">
                  <c:v>43465</c:v>
                </c:pt>
                <c:pt idx="494">
                  <c:v>43466</c:v>
                </c:pt>
                <c:pt idx="495">
                  <c:v>43467</c:v>
                </c:pt>
                <c:pt idx="496">
                  <c:v>43468</c:v>
                </c:pt>
                <c:pt idx="497">
                  <c:v>43469</c:v>
                </c:pt>
                <c:pt idx="498">
                  <c:v>43472</c:v>
                </c:pt>
                <c:pt idx="499">
                  <c:v>43473</c:v>
                </c:pt>
                <c:pt idx="500">
                  <c:v>43474</c:v>
                </c:pt>
                <c:pt idx="501">
                  <c:v>43475</c:v>
                </c:pt>
                <c:pt idx="502">
                  <c:v>43476</c:v>
                </c:pt>
                <c:pt idx="503">
                  <c:v>43479</c:v>
                </c:pt>
                <c:pt idx="504">
                  <c:v>43480</c:v>
                </c:pt>
                <c:pt idx="505">
                  <c:v>43481</c:v>
                </c:pt>
                <c:pt idx="506">
                  <c:v>43482</c:v>
                </c:pt>
                <c:pt idx="507">
                  <c:v>43483</c:v>
                </c:pt>
                <c:pt idx="508">
                  <c:v>43486</c:v>
                </c:pt>
                <c:pt idx="509">
                  <c:v>43487</c:v>
                </c:pt>
                <c:pt idx="510">
                  <c:v>43488</c:v>
                </c:pt>
                <c:pt idx="511">
                  <c:v>43489</c:v>
                </c:pt>
                <c:pt idx="512">
                  <c:v>43490</c:v>
                </c:pt>
                <c:pt idx="513">
                  <c:v>43493</c:v>
                </c:pt>
                <c:pt idx="514">
                  <c:v>43494</c:v>
                </c:pt>
                <c:pt idx="515">
                  <c:v>43495</c:v>
                </c:pt>
                <c:pt idx="516">
                  <c:v>43496</c:v>
                </c:pt>
                <c:pt idx="517">
                  <c:v>43497</c:v>
                </c:pt>
                <c:pt idx="518">
                  <c:v>43500</c:v>
                </c:pt>
                <c:pt idx="519">
                  <c:v>43501</c:v>
                </c:pt>
                <c:pt idx="520">
                  <c:v>43502</c:v>
                </c:pt>
                <c:pt idx="521">
                  <c:v>43503</c:v>
                </c:pt>
                <c:pt idx="522">
                  <c:v>43504</c:v>
                </c:pt>
                <c:pt idx="523">
                  <c:v>43507</c:v>
                </c:pt>
                <c:pt idx="524">
                  <c:v>43508</c:v>
                </c:pt>
                <c:pt idx="525">
                  <c:v>43509</c:v>
                </c:pt>
                <c:pt idx="526">
                  <c:v>43510</c:v>
                </c:pt>
                <c:pt idx="527">
                  <c:v>43511</c:v>
                </c:pt>
                <c:pt idx="528">
                  <c:v>43514</c:v>
                </c:pt>
                <c:pt idx="529">
                  <c:v>43515</c:v>
                </c:pt>
                <c:pt idx="530">
                  <c:v>43516</c:v>
                </c:pt>
                <c:pt idx="531">
                  <c:v>43517</c:v>
                </c:pt>
                <c:pt idx="532">
                  <c:v>43518</c:v>
                </c:pt>
                <c:pt idx="533">
                  <c:v>43521</c:v>
                </c:pt>
                <c:pt idx="534">
                  <c:v>43522</c:v>
                </c:pt>
                <c:pt idx="535">
                  <c:v>43523</c:v>
                </c:pt>
                <c:pt idx="536">
                  <c:v>43524</c:v>
                </c:pt>
                <c:pt idx="537">
                  <c:v>43525</c:v>
                </c:pt>
                <c:pt idx="538">
                  <c:v>43529</c:v>
                </c:pt>
                <c:pt idx="539">
                  <c:v>43530</c:v>
                </c:pt>
                <c:pt idx="540">
                  <c:v>43531</c:v>
                </c:pt>
                <c:pt idx="541">
                  <c:v>43532</c:v>
                </c:pt>
                <c:pt idx="542">
                  <c:v>43535</c:v>
                </c:pt>
                <c:pt idx="543">
                  <c:v>43536</c:v>
                </c:pt>
                <c:pt idx="544">
                  <c:v>43537</c:v>
                </c:pt>
                <c:pt idx="545">
                  <c:v>43538</c:v>
                </c:pt>
                <c:pt idx="546">
                  <c:v>43539</c:v>
                </c:pt>
                <c:pt idx="547">
                  <c:v>43542</c:v>
                </c:pt>
                <c:pt idx="548">
                  <c:v>43543</c:v>
                </c:pt>
                <c:pt idx="549">
                  <c:v>43544</c:v>
                </c:pt>
                <c:pt idx="550">
                  <c:v>43546</c:v>
                </c:pt>
                <c:pt idx="551">
                  <c:v>43549</c:v>
                </c:pt>
                <c:pt idx="552">
                  <c:v>43550</c:v>
                </c:pt>
                <c:pt idx="553">
                  <c:v>43551</c:v>
                </c:pt>
                <c:pt idx="554">
                  <c:v>43552</c:v>
                </c:pt>
                <c:pt idx="555">
                  <c:v>43553</c:v>
                </c:pt>
                <c:pt idx="556">
                  <c:v>43556</c:v>
                </c:pt>
                <c:pt idx="557">
                  <c:v>43557</c:v>
                </c:pt>
                <c:pt idx="558">
                  <c:v>43558</c:v>
                </c:pt>
                <c:pt idx="559">
                  <c:v>43559</c:v>
                </c:pt>
                <c:pt idx="560">
                  <c:v>43560</c:v>
                </c:pt>
                <c:pt idx="561">
                  <c:v>43563</c:v>
                </c:pt>
                <c:pt idx="562">
                  <c:v>43564</c:v>
                </c:pt>
                <c:pt idx="563">
                  <c:v>43565</c:v>
                </c:pt>
                <c:pt idx="564">
                  <c:v>43566</c:v>
                </c:pt>
                <c:pt idx="565">
                  <c:v>43567</c:v>
                </c:pt>
                <c:pt idx="566">
                  <c:v>43570</c:v>
                </c:pt>
                <c:pt idx="567">
                  <c:v>43571</c:v>
                </c:pt>
                <c:pt idx="568">
                  <c:v>43573</c:v>
                </c:pt>
                <c:pt idx="569">
                  <c:v>43577</c:v>
                </c:pt>
                <c:pt idx="570">
                  <c:v>43578</c:v>
                </c:pt>
                <c:pt idx="571">
                  <c:v>43579</c:v>
                </c:pt>
                <c:pt idx="572">
                  <c:v>43580</c:v>
                </c:pt>
                <c:pt idx="573">
                  <c:v>43581</c:v>
                </c:pt>
                <c:pt idx="574">
                  <c:v>43585</c:v>
                </c:pt>
                <c:pt idx="575">
                  <c:v>43587</c:v>
                </c:pt>
                <c:pt idx="576">
                  <c:v>43588</c:v>
                </c:pt>
                <c:pt idx="577">
                  <c:v>43591</c:v>
                </c:pt>
                <c:pt idx="578">
                  <c:v>43592</c:v>
                </c:pt>
                <c:pt idx="579">
                  <c:v>43593</c:v>
                </c:pt>
                <c:pt idx="580">
                  <c:v>43594</c:v>
                </c:pt>
                <c:pt idx="581">
                  <c:v>43595</c:v>
                </c:pt>
                <c:pt idx="582">
                  <c:v>43598</c:v>
                </c:pt>
                <c:pt idx="583">
                  <c:v>43599</c:v>
                </c:pt>
                <c:pt idx="584">
                  <c:v>43600</c:v>
                </c:pt>
                <c:pt idx="585">
                  <c:v>43601</c:v>
                </c:pt>
                <c:pt idx="586">
                  <c:v>43602</c:v>
                </c:pt>
                <c:pt idx="587">
                  <c:v>43605</c:v>
                </c:pt>
                <c:pt idx="588">
                  <c:v>43606</c:v>
                </c:pt>
                <c:pt idx="589">
                  <c:v>43607</c:v>
                </c:pt>
                <c:pt idx="590">
                  <c:v>43608</c:v>
                </c:pt>
                <c:pt idx="591">
                  <c:v>43609</c:v>
                </c:pt>
                <c:pt idx="592">
                  <c:v>43612</c:v>
                </c:pt>
                <c:pt idx="593">
                  <c:v>43613</c:v>
                </c:pt>
                <c:pt idx="594">
                  <c:v>43614</c:v>
                </c:pt>
                <c:pt idx="595">
                  <c:v>43615</c:v>
                </c:pt>
                <c:pt idx="596">
                  <c:v>43616</c:v>
                </c:pt>
                <c:pt idx="597">
                  <c:v>43619</c:v>
                </c:pt>
                <c:pt idx="598">
                  <c:v>43620</c:v>
                </c:pt>
                <c:pt idx="599">
                  <c:v>43622</c:v>
                </c:pt>
                <c:pt idx="600">
                  <c:v>43623</c:v>
                </c:pt>
                <c:pt idx="601">
                  <c:v>43626</c:v>
                </c:pt>
                <c:pt idx="602">
                  <c:v>43627</c:v>
                </c:pt>
                <c:pt idx="603">
                  <c:v>43628</c:v>
                </c:pt>
                <c:pt idx="604">
                  <c:v>43629</c:v>
                </c:pt>
                <c:pt idx="605">
                  <c:v>43630</c:v>
                </c:pt>
                <c:pt idx="606">
                  <c:v>43633</c:v>
                </c:pt>
                <c:pt idx="607">
                  <c:v>43634</c:v>
                </c:pt>
                <c:pt idx="608">
                  <c:v>43635</c:v>
                </c:pt>
                <c:pt idx="609">
                  <c:v>43636</c:v>
                </c:pt>
                <c:pt idx="610">
                  <c:v>43637</c:v>
                </c:pt>
                <c:pt idx="611">
                  <c:v>43640</c:v>
                </c:pt>
                <c:pt idx="612">
                  <c:v>43641</c:v>
                </c:pt>
                <c:pt idx="613">
                  <c:v>43642</c:v>
                </c:pt>
                <c:pt idx="614">
                  <c:v>43643</c:v>
                </c:pt>
                <c:pt idx="615">
                  <c:v>43644</c:v>
                </c:pt>
                <c:pt idx="616">
                  <c:v>43647</c:v>
                </c:pt>
                <c:pt idx="617">
                  <c:v>43648</c:v>
                </c:pt>
                <c:pt idx="618">
                  <c:v>43649</c:v>
                </c:pt>
                <c:pt idx="619">
                  <c:v>43650</c:v>
                </c:pt>
                <c:pt idx="620">
                  <c:v>43651</c:v>
                </c:pt>
                <c:pt idx="621">
                  <c:v>43654</c:v>
                </c:pt>
                <c:pt idx="622">
                  <c:v>43655</c:v>
                </c:pt>
                <c:pt idx="623">
                  <c:v>43656</c:v>
                </c:pt>
                <c:pt idx="624">
                  <c:v>43657</c:v>
                </c:pt>
                <c:pt idx="625">
                  <c:v>43658</c:v>
                </c:pt>
                <c:pt idx="626">
                  <c:v>43661</c:v>
                </c:pt>
                <c:pt idx="627">
                  <c:v>43662</c:v>
                </c:pt>
                <c:pt idx="628">
                  <c:v>43663</c:v>
                </c:pt>
                <c:pt idx="629">
                  <c:v>43664</c:v>
                </c:pt>
                <c:pt idx="630">
                  <c:v>43665</c:v>
                </c:pt>
                <c:pt idx="631">
                  <c:v>43668</c:v>
                </c:pt>
                <c:pt idx="632">
                  <c:v>43669</c:v>
                </c:pt>
                <c:pt idx="633">
                  <c:v>43670</c:v>
                </c:pt>
                <c:pt idx="634">
                  <c:v>43671</c:v>
                </c:pt>
                <c:pt idx="635">
                  <c:v>43672</c:v>
                </c:pt>
                <c:pt idx="636">
                  <c:v>43675</c:v>
                </c:pt>
                <c:pt idx="637">
                  <c:v>43676</c:v>
                </c:pt>
                <c:pt idx="638">
                  <c:v>43677</c:v>
                </c:pt>
                <c:pt idx="639">
                  <c:v>43678</c:v>
                </c:pt>
                <c:pt idx="640">
                  <c:v>43679</c:v>
                </c:pt>
                <c:pt idx="641">
                  <c:v>43682</c:v>
                </c:pt>
                <c:pt idx="642">
                  <c:v>43683</c:v>
                </c:pt>
                <c:pt idx="643">
                  <c:v>43684</c:v>
                </c:pt>
                <c:pt idx="644">
                  <c:v>43685</c:v>
                </c:pt>
                <c:pt idx="645">
                  <c:v>43686</c:v>
                </c:pt>
                <c:pt idx="646">
                  <c:v>43690</c:v>
                </c:pt>
                <c:pt idx="647">
                  <c:v>43691</c:v>
                </c:pt>
                <c:pt idx="648">
                  <c:v>43693</c:v>
                </c:pt>
                <c:pt idx="649">
                  <c:v>43696</c:v>
                </c:pt>
                <c:pt idx="650">
                  <c:v>43697</c:v>
                </c:pt>
                <c:pt idx="651">
                  <c:v>43698</c:v>
                </c:pt>
                <c:pt idx="652">
                  <c:v>43699</c:v>
                </c:pt>
                <c:pt idx="653">
                  <c:v>43700</c:v>
                </c:pt>
                <c:pt idx="654">
                  <c:v>43703</c:v>
                </c:pt>
                <c:pt idx="655">
                  <c:v>43704</c:v>
                </c:pt>
                <c:pt idx="656">
                  <c:v>43705</c:v>
                </c:pt>
                <c:pt idx="657">
                  <c:v>43706</c:v>
                </c:pt>
                <c:pt idx="658">
                  <c:v>43707</c:v>
                </c:pt>
                <c:pt idx="659">
                  <c:v>43711</c:v>
                </c:pt>
                <c:pt idx="660">
                  <c:v>43712</c:v>
                </c:pt>
                <c:pt idx="661">
                  <c:v>43713</c:v>
                </c:pt>
                <c:pt idx="662">
                  <c:v>43714</c:v>
                </c:pt>
                <c:pt idx="663">
                  <c:v>43717</c:v>
                </c:pt>
                <c:pt idx="664">
                  <c:v>43719</c:v>
                </c:pt>
                <c:pt idx="665">
                  <c:v>43720</c:v>
                </c:pt>
                <c:pt idx="666">
                  <c:v>43721</c:v>
                </c:pt>
                <c:pt idx="667">
                  <c:v>43724</c:v>
                </c:pt>
                <c:pt idx="668">
                  <c:v>43725</c:v>
                </c:pt>
                <c:pt idx="669">
                  <c:v>43726</c:v>
                </c:pt>
                <c:pt idx="670">
                  <c:v>43727</c:v>
                </c:pt>
                <c:pt idx="671">
                  <c:v>43728</c:v>
                </c:pt>
                <c:pt idx="672">
                  <c:v>43731</c:v>
                </c:pt>
                <c:pt idx="673">
                  <c:v>43732</c:v>
                </c:pt>
                <c:pt idx="674">
                  <c:v>43733</c:v>
                </c:pt>
                <c:pt idx="675">
                  <c:v>43734</c:v>
                </c:pt>
                <c:pt idx="676">
                  <c:v>43735</c:v>
                </c:pt>
                <c:pt idx="677">
                  <c:v>43738</c:v>
                </c:pt>
                <c:pt idx="678">
                  <c:v>43739</c:v>
                </c:pt>
                <c:pt idx="679">
                  <c:v>43741</c:v>
                </c:pt>
                <c:pt idx="680">
                  <c:v>43742</c:v>
                </c:pt>
                <c:pt idx="681">
                  <c:v>43745</c:v>
                </c:pt>
                <c:pt idx="682">
                  <c:v>43747</c:v>
                </c:pt>
                <c:pt idx="683">
                  <c:v>43748</c:v>
                </c:pt>
                <c:pt idx="684">
                  <c:v>43749</c:v>
                </c:pt>
                <c:pt idx="685">
                  <c:v>43752</c:v>
                </c:pt>
                <c:pt idx="686">
                  <c:v>43753</c:v>
                </c:pt>
                <c:pt idx="687">
                  <c:v>43754</c:v>
                </c:pt>
                <c:pt idx="688">
                  <c:v>43755</c:v>
                </c:pt>
                <c:pt idx="689">
                  <c:v>43756</c:v>
                </c:pt>
                <c:pt idx="690">
                  <c:v>43760</c:v>
                </c:pt>
                <c:pt idx="691">
                  <c:v>43761</c:v>
                </c:pt>
                <c:pt idx="692">
                  <c:v>43762</c:v>
                </c:pt>
                <c:pt idx="693">
                  <c:v>43763</c:v>
                </c:pt>
                <c:pt idx="694">
                  <c:v>43765</c:v>
                </c:pt>
                <c:pt idx="695">
                  <c:v>43767</c:v>
                </c:pt>
                <c:pt idx="696">
                  <c:v>43768</c:v>
                </c:pt>
                <c:pt idx="697">
                  <c:v>43769</c:v>
                </c:pt>
                <c:pt idx="698">
                  <c:v>43770</c:v>
                </c:pt>
                <c:pt idx="699">
                  <c:v>43773</c:v>
                </c:pt>
                <c:pt idx="700">
                  <c:v>43774</c:v>
                </c:pt>
                <c:pt idx="701">
                  <c:v>43775</c:v>
                </c:pt>
                <c:pt idx="702">
                  <c:v>43776</c:v>
                </c:pt>
                <c:pt idx="703">
                  <c:v>43777</c:v>
                </c:pt>
                <c:pt idx="704">
                  <c:v>43780</c:v>
                </c:pt>
                <c:pt idx="705">
                  <c:v>43782</c:v>
                </c:pt>
                <c:pt idx="706">
                  <c:v>43783</c:v>
                </c:pt>
                <c:pt idx="707">
                  <c:v>43784</c:v>
                </c:pt>
                <c:pt idx="708">
                  <c:v>43787</c:v>
                </c:pt>
                <c:pt idx="709">
                  <c:v>43788</c:v>
                </c:pt>
                <c:pt idx="710">
                  <c:v>43789</c:v>
                </c:pt>
                <c:pt idx="711">
                  <c:v>43790</c:v>
                </c:pt>
                <c:pt idx="712">
                  <c:v>43791</c:v>
                </c:pt>
                <c:pt idx="713">
                  <c:v>43794</c:v>
                </c:pt>
                <c:pt idx="714">
                  <c:v>43795</c:v>
                </c:pt>
                <c:pt idx="715">
                  <c:v>43796</c:v>
                </c:pt>
                <c:pt idx="716">
                  <c:v>43797</c:v>
                </c:pt>
                <c:pt idx="717">
                  <c:v>43798</c:v>
                </c:pt>
                <c:pt idx="718">
                  <c:v>43801</c:v>
                </c:pt>
                <c:pt idx="719">
                  <c:v>43802</c:v>
                </c:pt>
                <c:pt idx="720">
                  <c:v>43803</c:v>
                </c:pt>
                <c:pt idx="721">
                  <c:v>43804</c:v>
                </c:pt>
                <c:pt idx="722">
                  <c:v>43805</c:v>
                </c:pt>
                <c:pt idx="723">
                  <c:v>43808</c:v>
                </c:pt>
                <c:pt idx="724">
                  <c:v>43809</c:v>
                </c:pt>
                <c:pt idx="725">
                  <c:v>43810</c:v>
                </c:pt>
                <c:pt idx="726">
                  <c:v>43811</c:v>
                </c:pt>
                <c:pt idx="727">
                  <c:v>43812</c:v>
                </c:pt>
                <c:pt idx="728">
                  <c:v>43815</c:v>
                </c:pt>
                <c:pt idx="729">
                  <c:v>43816</c:v>
                </c:pt>
                <c:pt idx="730">
                  <c:v>43817</c:v>
                </c:pt>
                <c:pt idx="731">
                  <c:v>43818</c:v>
                </c:pt>
                <c:pt idx="732">
                  <c:v>43819</c:v>
                </c:pt>
                <c:pt idx="733">
                  <c:v>43822</c:v>
                </c:pt>
                <c:pt idx="734">
                  <c:v>43823</c:v>
                </c:pt>
                <c:pt idx="735">
                  <c:v>43825</c:v>
                </c:pt>
                <c:pt idx="736">
                  <c:v>43826</c:v>
                </c:pt>
                <c:pt idx="737">
                  <c:v>43829</c:v>
                </c:pt>
                <c:pt idx="738">
                  <c:v>43830</c:v>
                </c:pt>
                <c:pt idx="739">
                  <c:v>43831</c:v>
                </c:pt>
                <c:pt idx="740">
                  <c:v>43832</c:v>
                </c:pt>
                <c:pt idx="741">
                  <c:v>43833</c:v>
                </c:pt>
                <c:pt idx="742">
                  <c:v>43836</c:v>
                </c:pt>
                <c:pt idx="743">
                  <c:v>43837</c:v>
                </c:pt>
                <c:pt idx="744">
                  <c:v>43838</c:v>
                </c:pt>
                <c:pt idx="745">
                  <c:v>43839</c:v>
                </c:pt>
                <c:pt idx="746">
                  <c:v>43840</c:v>
                </c:pt>
                <c:pt idx="747">
                  <c:v>43843</c:v>
                </c:pt>
                <c:pt idx="748">
                  <c:v>43844</c:v>
                </c:pt>
                <c:pt idx="749">
                  <c:v>43845</c:v>
                </c:pt>
                <c:pt idx="750">
                  <c:v>43846</c:v>
                </c:pt>
                <c:pt idx="751">
                  <c:v>43847</c:v>
                </c:pt>
                <c:pt idx="752">
                  <c:v>43850</c:v>
                </c:pt>
                <c:pt idx="753">
                  <c:v>43851</c:v>
                </c:pt>
                <c:pt idx="754">
                  <c:v>43852</c:v>
                </c:pt>
                <c:pt idx="755">
                  <c:v>43853</c:v>
                </c:pt>
                <c:pt idx="756">
                  <c:v>43854</c:v>
                </c:pt>
                <c:pt idx="757">
                  <c:v>43857</c:v>
                </c:pt>
                <c:pt idx="758">
                  <c:v>43858</c:v>
                </c:pt>
                <c:pt idx="759">
                  <c:v>43859</c:v>
                </c:pt>
                <c:pt idx="760">
                  <c:v>43860</c:v>
                </c:pt>
                <c:pt idx="761">
                  <c:v>43861</c:v>
                </c:pt>
                <c:pt idx="762">
                  <c:v>43862</c:v>
                </c:pt>
                <c:pt idx="763">
                  <c:v>43864</c:v>
                </c:pt>
                <c:pt idx="764">
                  <c:v>43865</c:v>
                </c:pt>
                <c:pt idx="765">
                  <c:v>43866</c:v>
                </c:pt>
                <c:pt idx="766">
                  <c:v>43867</c:v>
                </c:pt>
                <c:pt idx="767">
                  <c:v>43868</c:v>
                </c:pt>
                <c:pt idx="768">
                  <c:v>43871</c:v>
                </c:pt>
                <c:pt idx="769">
                  <c:v>43872</c:v>
                </c:pt>
                <c:pt idx="770">
                  <c:v>43873</c:v>
                </c:pt>
                <c:pt idx="771">
                  <c:v>43874</c:v>
                </c:pt>
                <c:pt idx="772">
                  <c:v>43875</c:v>
                </c:pt>
                <c:pt idx="773">
                  <c:v>43878</c:v>
                </c:pt>
                <c:pt idx="774">
                  <c:v>43879</c:v>
                </c:pt>
                <c:pt idx="775">
                  <c:v>43880</c:v>
                </c:pt>
                <c:pt idx="776">
                  <c:v>43881</c:v>
                </c:pt>
                <c:pt idx="777">
                  <c:v>43885</c:v>
                </c:pt>
                <c:pt idx="778">
                  <c:v>43886</c:v>
                </c:pt>
                <c:pt idx="779">
                  <c:v>43887</c:v>
                </c:pt>
                <c:pt idx="780">
                  <c:v>43888</c:v>
                </c:pt>
                <c:pt idx="781">
                  <c:v>43889</c:v>
                </c:pt>
              </c:numCache>
            </c:numRef>
          </c:cat>
          <c:val>
            <c:numRef>
              <c:f>[1]Sheet1!$H$2:$H$783</c:f>
              <c:numCache>
                <c:formatCode>General</c:formatCode>
                <c:ptCount val="782"/>
                <c:pt idx="0">
                  <c:v>15.465</c:v>
                </c:pt>
                <c:pt idx="1">
                  <c:v>15.83</c:v>
                </c:pt>
                <c:pt idx="2">
                  <c:v>15.9575</c:v>
                </c:pt>
                <c:pt idx="3">
                  <c:v>15.89</c:v>
                </c:pt>
                <c:pt idx="4">
                  <c:v>15.05</c:v>
                </c:pt>
                <c:pt idx="5">
                  <c:v>14.9125</c:v>
                </c:pt>
                <c:pt idx="6">
                  <c:v>15.48</c:v>
                </c:pt>
                <c:pt idx="7">
                  <c:v>15.195</c:v>
                </c:pt>
                <c:pt idx="8">
                  <c:v>14.807499999999999</c:v>
                </c:pt>
                <c:pt idx="9">
                  <c:v>14.612500000000001</c:v>
                </c:pt>
                <c:pt idx="10">
                  <c:v>14.3825</c:v>
                </c:pt>
                <c:pt idx="11">
                  <c:v>15.065</c:v>
                </c:pt>
                <c:pt idx="12">
                  <c:v>15.3925</c:v>
                </c:pt>
                <c:pt idx="13">
                  <c:v>15.182499999999999</c:v>
                </c:pt>
                <c:pt idx="14">
                  <c:v>15.02</c:v>
                </c:pt>
                <c:pt idx="15">
                  <c:v>15.79</c:v>
                </c:pt>
                <c:pt idx="16">
                  <c:v>15.904999999999999</c:v>
                </c:pt>
                <c:pt idx="17">
                  <c:v>15.285</c:v>
                </c:pt>
                <c:pt idx="18">
                  <c:v>15.17</c:v>
                </c:pt>
                <c:pt idx="19">
                  <c:v>16.004999999999999</c:v>
                </c:pt>
                <c:pt idx="20">
                  <c:v>16.670000000000002</c:v>
                </c:pt>
                <c:pt idx="21">
                  <c:v>16.824999999999999</c:v>
                </c:pt>
                <c:pt idx="22">
                  <c:v>13.97</c:v>
                </c:pt>
                <c:pt idx="23">
                  <c:v>13.52</c:v>
                </c:pt>
                <c:pt idx="24">
                  <c:v>13.1275</c:v>
                </c:pt>
                <c:pt idx="25">
                  <c:v>13.397500000000001</c:v>
                </c:pt>
                <c:pt idx="26">
                  <c:v>13.5075</c:v>
                </c:pt>
                <c:pt idx="27">
                  <c:v>13.35</c:v>
                </c:pt>
                <c:pt idx="28">
                  <c:v>13.234999999999999</c:v>
                </c:pt>
                <c:pt idx="29">
                  <c:v>13.1775</c:v>
                </c:pt>
                <c:pt idx="30">
                  <c:v>13.692500000000001</c:v>
                </c:pt>
                <c:pt idx="31">
                  <c:v>13.8025</c:v>
                </c:pt>
                <c:pt idx="32">
                  <c:v>14.2125</c:v>
                </c:pt>
                <c:pt idx="33">
                  <c:v>13.73</c:v>
                </c:pt>
                <c:pt idx="34">
                  <c:v>13.432499999999999</c:v>
                </c:pt>
                <c:pt idx="35">
                  <c:v>13.61</c:v>
                </c:pt>
                <c:pt idx="36">
                  <c:v>13.525</c:v>
                </c:pt>
                <c:pt idx="37">
                  <c:v>13.7</c:v>
                </c:pt>
                <c:pt idx="38">
                  <c:v>13.4</c:v>
                </c:pt>
                <c:pt idx="39">
                  <c:v>13.675000000000001</c:v>
                </c:pt>
                <c:pt idx="40">
                  <c:v>13.7925</c:v>
                </c:pt>
                <c:pt idx="41">
                  <c:v>13.574999999999999</c:v>
                </c:pt>
                <c:pt idx="42">
                  <c:v>13.362500000000001</c:v>
                </c:pt>
                <c:pt idx="43">
                  <c:v>13.352499999999999</c:v>
                </c:pt>
                <c:pt idx="44">
                  <c:v>13.64</c:v>
                </c:pt>
                <c:pt idx="45">
                  <c:v>13.875</c:v>
                </c:pt>
                <c:pt idx="46">
                  <c:v>14.074999999999999</c:v>
                </c:pt>
                <c:pt idx="47">
                  <c:v>14.39</c:v>
                </c:pt>
                <c:pt idx="48">
                  <c:v>13.9575</c:v>
                </c:pt>
                <c:pt idx="49">
                  <c:v>12.4</c:v>
                </c:pt>
                <c:pt idx="50">
                  <c:v>12.422499999999999</c:v>
                </c:pt>
                <c:pt idx="51">
                  <c:v>11.91</c:v>
                </c:pt>
                <c:pt idx="52">
                  <c:v>11.852499999999999</c:v>
                </c:pt>
                <c:pt idx="53">
                  <c:v>12.0175</c:v>
                </c:pt>
                <c:pt idx="54">
                  <c:v>11.942500000000001</c:v>
                </c:pt>
                <c:pt idx="55">
                  <c:v>12.27</c:v>
                </c:pt>
                <c:pt idx="56">
                  <c:v>11.835000000000001</c:v>
                </c:pt>
                <c:pt idx="57">
                  <c:v>11.977499999999999</c:v>
                </c:pt>
                <c:pt idx="58">
                  <c:v>12.435</c:v>
                </c:pt>
                <c:pt idx="59">
                  <c:v>12.1175</c:v>
                </c:pt>
                <c:pt idx="60">
                  <c:v>12.0875</c:v>
                </c:pt>
                <c:pt idx="61">
                  <c:v>12.15</c:v>
                </c:pt>
                <c:pt idx="62">
                  <c:v>12.42</c:v>
                </c:pt>
                <c:pt idx="63">
                  <c:v>11.4925</c:v>
                </c:pt>
                <c:pt idx="64">
                  <c:v>11.55</c:v>
                </c:pt>
                <c:pt idx="65">
                  <c:v>11.29</c:v>
                </c:pt>
                <c:pt idx="66">
                  <c:v>11.692500000000001</c:v>
                </c:pt>
                <c:pt idx="67">
                  <c:v>11.62</c:v>
                </c:pt>
                <c:pt idx="68">
                  <c:v>11.395</c:v>
                </c:pt>
                <c:pt idx="69">
                  <c:v>11.6275</c:v>
                </c:pt>
                <c:pt idx="70">
                  <c:v>11.577500000000001</c:v>
                </c:pt>
                <c:pt idx="71">
                  <c:v>11.8925</c:v>
                </c:pt>
                <c:pt idx="72">
                  <c:v>12.375</c:v>
                </c:pt>
                <c:pt idx="73">
                  <c:v>12.215</c:v>
                </c:pt>
                <c:pt idx="74">
                  <c:v>11.56</c:v>
                </c:pt>
                <c:pt idx="75">
                  <c:v>11.422499999999999</c:v>
                </c:pt>
                <c:pt idx="76">
                  <c:v>11.625</c:v>
                </c:pt>
                <c:pt idx="77">
                  <c:v>11.154999999999999</c:v>
                </c:pt>
                <c:pt idx="78">
                  <c:v>11.74</c:v>
                </c:pt>
                <c:pt idx="79">
                  <c:v>11.07</c:v>
                </c:pt>
                <c:pt idx="80">
                  <c:v>10.86</c:v>
                </c:pt>
                <c:pt idx="81">
                  <c:v>11.4475</c:v>
                </c:pt>
                <c:pt idx="82">
                  <c:v>11.5275</c:v>
                </c:pt>
                <c:pt idx="83">
                  <c:v>11.3325</c:v>
                </c:pt>
                <c:pt idx="84">
                  <c:v>11.987500000000001</c:v>
                </c:pt>
                <c:pt idx="85">
                  <c:v>11.664999999999999</c:v>
                </c:pt>
                <c:pt idx="86">
                  <c:v>11.112500000000001</c:v>
                </c:pt>
                <c:pt idx="87">
                  <c:v>10.9475</c:v>
                </c:pt>
                <c:pt idx="89">
                  <c:v>10.8375</c:v>
                </c:pt>
                <c:pt idx="90">
                  <c:v>10.6275</c:v>
                </c:pt>
                <c:pt idx="91">
                  <c:v>10.675000000000001</c:v>
                </c:pt>
                <c:pt idx="92">
                  <c:v>10.56</c:v>
                </c:pt>
                <c:pt idx="93">
                  <c:v>10.635</c:v>
                </c:pt>
                <c:pt idx="94">
                  <c:v>11.785</c:v>
                </c:pt>
                <c:pt idx="95">
                  <c:v>11.3025</c:v>
                </c:pt>
                <c:pt idx="96">
                  <c:v>11.202500000000001</c:v>
                </c:pt>
                <c:pt idx="97">
                  <c:v>12.202500000000001</c:v>
                </c:pt>
                <c:pt idx="98">
                  <c:v>11.83</c:v>
                </c:pt>
                <c:pt idx="99">
                  <c:v>10.4475</c:v>
                </c:pt>
                <c:pt idx="100">
                  <c:v>10.862500000000001</c:v>
                </c:pt>
                <c:pt idx="101">
                  <c:v>11.7875</c:v>
                </c:pt>
                <c:pt idx="102">
                  <c:v>11.765000000000001</c:v>
                </c:pt>
                <c:pt idx="103">
                  <c:v>11.762499999999999</c:v>
                </c:pt>
                <c:pt idx="104">
                  <c:v>11.307499999999999</c:v>
                </c:pt>
                <c:pt idx="105">
                  <c:v>10.81</c:v>
                </c:pt>
                <c:pt idx="106">
                  <c:v>11.015000000000001</c:v>
                </c:pt>
                <c:pt idx="107">
                  <c:v>11.1325</c:v>
                </c:pt>
                <c:pt idx="108">
                  <c:v>10.89</c:v>
                </c:pt>
                <c:pt idx="109">
                  <c:v>11.067500000000001</c:v>
                </c:pt>
                <c:pt idx="110">
                  <c:v>10.862500000000001</c:v>
                </c:pt>
                <c:pt idx="111">
                  <c:v>11.422499999999999</c:v>
                </c:pt>
                <c:pt idx="112">
                  <c:v>11.34</c:v>
                </c:pt>
                <c:pt idx="113">
                  <c:v>11.18</c:v>
                </c:pt>
                <c:pt idx="114">
                  <c:v>11.324999999999999</c:v>
                </c:pt>
                <c:pt idx="115">
                  <c:v>10.914999999999999</c:v>
                </c:pt>
                <c:pt idx="116">
                  <c:v>10.6275</c:v>
                </c:pt>
                <c:pt idx="117">
                  <c:v>10.657500000000001</c:v>
                </c:pt>
                <c:pt idx="118">
                  <c:v>10.914999999999999</c:v>
                </c:pt>
                <c:pt idx="119">
                  <c:v>11.2075</c:v>
                </c:pt>
                <c:pt idx="120">
                  <c:v>11.557499999999999</c:v>
                </c:pt>
                <c:pt idx="121">
                  <c:v>12.5075</c:v>
                </c:pt>
                <c:pt idx="122">
                  <c:v>11.99</c:v>
                </c:pt>
                <c:pt idx="123">
                  <c:v>11.3825</c:v>
                </c:pt>
                <c:pt idx="124">
                  <c:v>11.7325</c:v>
                </c:pt>
                <c:pt idx="125">
                  <c:v>11.2</c:v>
                </c:pt>
                <c:pt idx="126">
                  <c:v>11.275</c:v>
                </c:pt>
                <c:pt idx="127">
                  <c:v>11.1525</c:v>
                </c:pt>
                <c:pt idx="128">
                  <c:v>10.9825</c:v>
                </c:pt>
                <c:pt idx="129">
                  <c:v>10.8675</c:v>
                </c:pt>
                <c:pt idx="130">
                  <c:v>10.9125</c:v>
                </c:pt>
                <c:pt idx="131">
                  <c:v>10.89</c:v>
                </c:pt>
                <c:pt idx="132">
                  <c:v>11.0525</c:v>
                </c:pt>
                <c:pt idx="133">
                  <c:v>11.2475</c:v>
                </c:pt>
                <c:pt idx="134">
                  <c:v>11.172499999999999</c:v>
                </c:pt>
                <c:pt idx="135">
                  <c:v>11.4575</c:v>
                </c:pt>
                <c:pt idx="136">
                  <c:v>11.49</c:v>
                </c:pt>
                <c:pt idx="137">
                  <c:v>11.255000000000001</c:v>
                </c:pt>
                <c:pt idx="138">
                  <c:v>11.315</c:v>
                </c:pt>
                <c:pt idx="139">
                  <c:v>11.085000000000001</c:v>
                </c:pt>
                <c:pt idx="140">
                  <c:v>11.3125</c:v>
                </c:pt>
                <c:pt idx="141">
                  <c:v>10.9125</c:v>
                </c:pt>
                <c:pt idx="142">
                  <c:v>11.17</c:v>
                </c:pt>
                <c:pt idx="143">
                  <c:v>11.217499999999999</c:v>
                </c:pt>
                <c:pt idx="144">
                  <c:v>11.137499999999999</c:v>
                </c:pt>
                <c:pt idx="145">
                  <c:v>11.9</c:v>
                </c:pt>
                <c:pt idx="146">
                  <c:v>11.907500000000001</c:v>
                </c:pt>
                <c:pt idx="147">
                  <c:v>11.942500000000001</c:v>
                </c:pt>
                <c:pt idx="148">
                  <c:v>11.6425</c:v>
                </c:pt>
                <c:pt idx="149">
                  <c:v>11.39</c:v>
                </c:pt>
                <c:pt idx="150">
                  <c:v>11.895</c:v>
                </c:pt>
                <c:pt idx="151">
                  <c:v>12.77</c:v>
                </c:pt>
                <c:pt idx="152">
                  <c:v>13.452500000000001</c:v>
                </c:pt>
                <c:pt idx="153">
                  <c:v>13.8025</c:v>
                </c:pt>
                <c:pt idx="154">
                  <c:v>15.195</c:v>
                </c:pt>
                <c:pt idx="155">
                  <c:v>14.3825</c:v>
                </c:pt>
                <c:pt idx="156">
                  <c:v>14.237500000000001</c:v>
                </c:pt>
                <c:pt idx="157">
                  <c:v>14.34</c:v>
                </c:pt>
                <c:pt idx="158">
                  <c:v>14.57</c:v>
                </c:pt>
                <c:pt idx="159">
                  <c:v>14.815</c:v>
                </c:pt>
                <c:pt idx="160">
                  <c:v>14.105</c:v>
                </c:pt>
                <c:pt idx="161">
                  <c:v>13.182499999999999</c:v>
                </c:pt>
                <c:pt idx="162">
                  <c:v>12.5725</c:v>
                </c:pt>
                <c:pt idx="163">
                  <c:v>12.64</c:v>
                </c:pt>
                <c:pt idx="164">
                  <c:v>13.5425</c:v>
                </c:pt>
                <c:pt idx="165">
                  <c:v>12.887499999999999</c:v>
                </c:pt>
                <c:pt idx="166">
                  <c:v>11.952500000000001</c:v>
                </c:pt>
                <c:pt idx="167">
                  <c:v>11.675000000000001</c:v>
                </c:pt>
                <c:pt idx="168">
                  <c:v>13.164999999999999</c:v>
                </c:pt>
                <c:pt idx="169">
                  <c:v>12.887499999999999</c:v>
                </c:pt>
                <c:pt idx="170">
                  <c:v>13.12</c:v>
                </c:pt>
                <c:pt idx="171">
                  <c:v>13.0075</c:v>
                </c:pt>
                <c:pt idx="172">
                  <c:v>12.9625</c:v>
                </c:pt>
                <c:pt idx="173">
                  <c:v>12.36</c:v>
                </c:pt>
                <c:pt idx="174">
                  <c:v>11.7575</c:v>
                </c:pt>
                <c:pt idx="175">
                  <c:v>11.755000000000001</c:v>
                </c:pt>
                <c:pt idx="176">
                  <c:v>11.47</c:v>
                </c:pt>
                <c:pt idx="177">
                  <c:v>11.6775</c:v>
                </c:pt>
                <c:pt idx="178">
                  <c:v>11.442500000000001</c:v>
                </c:pt>
                <c:pt idx="180">
                  <c:v>11.465</c:v>
                </c:pt>
                <c:pt idx="181">
                  <c:v>11.6325</c:v>
                </c:pt>
                <c:pt idx="182">
                  <c:v>11.6325</c:v>
                </c:pt>
                <c:pt idx="183">
                  <c:v>12.81</c:v>
                </c:pt>
                <c:pt idx="184">
                  <c:v>13.34</c:v>
                </c:pt>
                <c:pt idx="185">
                  <c:v>12.9275</c:v>
                </c:pt>
                <c:pt idx="186">
                  <c:v>13.862500000000001</c:v>
                </c:pt>
                <c:pt idx="187">
                  <c:v>13.172499999999999</c:v>
                </c:pt>
                <c:pt idx="188">
                  <c:v>12.484999999999999</c:v>
                </c:pt>
                <c:pt idx="189">
                  <c:v>12.46</c:v>
                </c:pt>
                <c:pt idx="190">
                  <c:v>11.8</c:v>
                </c:pt>
                <c:pt idx="191">
                  <c:v>11.71</c:v>
                </c:pt>
                <c:pt idx="192">
                  <c:v>11.1175</c:v>
                </c:pt>
                <c:pt idx="193">
                  <c:v>11.3925</c:v>
                </c:pt>
                <c:pt idx="194">
                  <c:v>11.112500000000001</c:v>
                </c:pt>
                <c:pt idx="195">
                  <c:v>11.73</c:v>
                </c:pt>
                <c:pt idx="196">
                  <c:v>11.0425</c:v>
                </c:pt>
                <c:pt idx="197">
                  <c:v>11.262499999999999</c:v>
                </c:pt>
                <c:pt idx="198">
                  <c:v>11.31</c:v>
                </c:pt>
                <c:pt idx="199">
                  <c:v>11.61</c:v>
                </c:pt>
                <c:pt idx="200">
                  <c:v>11.54</c:v>
                </c:pt>
                <c:pt idx="201">
                  <c:v>12.395</c:v>
                </c:pt>
                <c:pt idx="202">
                  <c:v>12.324999999999999</c:v>
                </c:pt>
                <c:pt idx="203">
                  <c:v>11.59</c:v>
                </c:pt>
                <c:pt idx="204">
                  <c:v>11.76</c:v>
                </c:pt>
                <c:pt idx="205">
                  <c:v>11.6175</c:v>
                </c:pt>
                <c:pt idx="206">
                  <c:v>11.475</c:v>
                </c:pt>
                <c:pt idx="207">
                  <c:v>12.112500000000001</c:v>
                </c:pt>
                <c:pt idx="208">
                  <c:v>12.44</c:v>
                </c:pt>
                <c:pt idx="209">
                  <c:v>12.137499999999999</c:v>
                </c:pt>
                <c:pt idx="210">
                  <c:v>12.005000000000001</c:v>
                </c:pt>
                <c:pt idx="211">
                  <c:v>11.91</c:v>
                </c:pt>
                <c:pt idx="212">
                  <c:v>13.022500000000001</c:v>
                </c:pt>
                <c:pt idx="213">
                  <c:v>13.237500000000001</c:v>
                </c:pt>
                <c:pt idx="214">
                  <c:v>13.61</c:v>
                </c:pt>
                <c:pt idx="215">
                  <c:v>13.2675</c:v>
                </c:pt>
                <c:pt idx="216">
                  <c:v>13.475</c:v>
                </c:pt>
                <c:pt idx="217">
                  <c:v>14.045</c:v>
                </c:pt>
                <c:pt idx="218">
                  <c:v>14.164999999999999</c:v>
                </c:pt>
                <c:pt idx="219">
                  <c:v>14.265000000000001</c:v>
                </c:pt>
                <c:pt idx="220">
                  <c:v>13.4625</c:v>
                </c:pt>
                <c:pt idx="221">
                  <c:v>13.7125</c:v>
                </c:pt>
                <c:pt idx="222">
                  <c:v>13.432499999999999</c:v>
                </c:pt>
                <c:pt idx="223">
                  <c:v>13.715</c:v>
                </c:pt>
                <c:pt idx="224">
                  <c:v>14.0375</c:v>
                </c:pt>
                <c:pt idx="225">
                  <c:v>13.865</c:v>
                </c:pt>
                <c:pt idx="226">
                  <c:v>13.512499999999999</c:v>
                </c:pt>
                <c:pt idx="227">
                  <c:v>13.03</c:v>
                </c:pt>
                <c:pt idx="228">
                  <c:v>13.147500000000001</c:v>
                </c:pt>
                <c:pt idx="229">
                  <c:v>13.06</c:v>
                </c:pt>
                <c:pt idx="230">
                  <c:v>13.55</c:v>
                </c:pt>
                <c:pt idx="231">
                  <c:v>14.795</c:v>
                </c:pt>
                <c:pt idx="232">
                  <c:v>14.855</c:v>
                </c:pt>
                <c:pt idx="233">
                  <c:v>15.0075</c:v>
                </c:pt>
                <c:pt idx="234">
                  <c:v>15.0875</c:v>
                </c:pt>
                <c:pt idx="235">
                  <c:v>14.272500000000001</c:v>
                </c:pt>
                <c:pt idx="236">
                  <c:v>13.672499999999999</c:v>
                </c:pt>
                <c:pt idx="237">
                  <c:v>14.147500000000001</c:v>
                </c:pt>
                <c:pt idx="238">
                  <c:v>15.262499999999999</c:v>
                </c:pt>
                <c:pt idx="239">
                  <c:v>15.945</c:v>
                </c:pt>
                <c:pt idx="240">
                  <c:v>16.407499999999999</c:v>
                </c:pt>
                <c:pt idx="241">
                  <c:v>14.94</c:v>
                </c:pt>
                <c:pt idx="242">
                  <c:v>13.115</c:v>
                </c:pt>
                <c:pt idx="243">
                  <c:v>12.1875</c:v>
                </c:pt>
                <c:pt idx="244">
                  <c:v>12.185</c:v>
                </c:pt>
                <c:pt idx="245">
                  <c:v>12.085000000000001</c:v>
                </c:pt>
                <c:pt idx="246">
                  <c:v>11.5875</c:v>
                </c:pt>
                <c:pt idx="247">
                  <c:v>12.0525</c:v>
                </c:pt>
                <c:pt idx="248">
                  <c:v>12.4925</c:v>
                </c:pt>
                <c:pt idx="249">
                  <c:v>12.297499999999999</c:v>
                </c:pt>
                <c:pt idx="250">
                  <c:v>12.67</c:v>
                </c:pt>
                <c:pt idx="251">
                  <c:v>13.352499999999999</c:v>
                </c:pt>
                <c:pt idx="252">
                  <c:v>13.685</c:v>
                </c:pt>
                <c:pt idx="253">
                  <c:v>13.6225</c:v>
                </c:pt>
                <c:pt idx="254">
                  <c:v>13.414999999999999</c:v>
                </c:pt>
                <c:pt idx="255">
                  <c:v>13.112500000000001</c:v>
                </c:pt>
                <c:pt idx="256">
                  <c:v>13.734999999999999</c:v>
                </c:pt>
                <c:pt idx="257">
                  <c:v>13.8475</c:v>
                </c:pt>
                <c:pt idx="258">
                  <c:v>14.035</c:v>
                </c:pt>
                <c:pt idx="259">
                  <c:v>14.012499999999999</c:v>
                </c:pt>
                <c:pt idx="260">
                  <c:v>13.7325</c:v>
                </c:pt>
                <c:pt idx="261">
                  <c:v>14.305</c:v>
                </c:pt>
                <c:pt idx="262">
                  <c:v>14.085000000000001</c:v>
                </c:pt>
                <c:pt idx="263">
                  <c:v>13.86</c:v>
                </c:pt>
                <c:pt idx="264">
                  <c:v>13.96</c:v>
                </c:pt>
                <c:pt idx="265">
                  <c:v>13.9825</c:v>
                </c:pt>
                <c:pt idx="266">
                  <c:v>15.3925</c:v>
                </c:pt>
                <c:pt idx="267">
                  <c:v>16.225000000000001</c:v>
                </c:pt>
                <c:pt idx="268">
                  <c:v>18.04</c:v>
                </c:pt>
                <c:pt idx="270">
                  <c:v>17.5075</c:v>
                </c:pt>
                <c:pt idx="271">
                  <c:v>17.887499999999999</c:v>
                </c:pt>
                <c:pt idx="272">
                  <c:v>16.414999999999999</c:v>
                </c:pt>
                <c:pt idx="273">
                  <c:v>15.93</c:v>
                </c:pt>
                <c:pt idx="274">
                  <c:v>14.1075</c:v>
                </c:pt>
                <c:pt idx="275">
                  <c:v>15.25</c:v>
                </c:pt>
                <c:pt idx="276">
                  <c:v>16.052499999999998</c:v>
                </c:pt>
                <c:pt idx="277">
                  <c:v>20.015000000000001</c:v>
                </c:pt>
                <c:pt idx="278">
                  <c:v>19.465</c:v>
                </c:pt>
                <c:pt idx="279">
                  <c:v>17.772500000000001</c:v>
                </c:pt>
                <c:pt idx="280">
                  <c:v>19.23</c:v>
                </c:pt>
                <c:pt idx="281">
                  <c:v>17.8825</c:v>
                </c:pt>
                <c:pt idx="282">
                  <c:v>17.184999999999999</c:v>
                </c:pt>
                <c:pt idx="283">
                  <c:v>16.315000000000001</c:v>
                </c:pt>
                <c:pt idx="284">
                  <c:v>16.377500000000001</c:v>
                </c:pt>
                <c:pt idx="285">
                  <c:v>16.6675</c:v>
                </c:pt>
                <c:pt idx="286">
                  <c:v>16.8675</c:v>
                </c:pt>
                <c:pt idx="287">
                  <c:v>15.92</c:v>
                </c:pt>
                <c:pt idx="288">
                  <c:v>14.8325</c:v>
                </c:pt>
                <c:pt idx="289">
                  <c:v>14.202500000000001</c:v>
                </c:pt>
                <c:pt idx="290">
                  <c:v>13.695</c:v>
                </c:pt>
                <c:pt idx="291">
                  <c:v>13.922499999999999</c:v>
                </c:pt>
                <c:pt idx="292">
                  <c:v>13.805</c:v>
                </c:pt>
                <c:pt idx="293">
                  <c:v>14.0725</c:v>
                </c:pt>
                <c:pt idx="294">
                  <c:v>15.395</c:v>
                </c:pt>
                <c:pt idx="295">
                  <c:v>16.245000000000001</c:v>
                </c:pt>
                <c:pt idx="296">
                  <c:v>15.7</c:v>
                </c:pt>
                <c:pt idx="297">
                  <c:v>14.585000000000001</c:v>
                </c:pt>
                <c:pt idx="298">
                  <c:v>14.525</c:v>
                </c:pt>
                <c:pt idx="299">
                  <c:v>14.4925</c:v>
                </c:pt>
                <c:pt idx="300">
                  <c:v>14.4625</c:v>
                </c:pt>
                <c:pt idx="301">
                  <c:v>14.362500000000001</c:v>
                </c:pt>
                <c:pt idx="302">
                  <c:v>14.33</c:v>
                </c:pt>
                <c:pt idx="303">
                  <c:v>15.22</c:v>
                </c:pt>
                <c:pt idx="304">
                  <c:v>15.82</c:v>
                </c:pt>
                <c:pt idx="305">
                  <c:v>15.6075</c:v>
                </c:pt>
                <c:pt idx="306">
                  <c:v>15.1075</c:v>
                </c:pt>
                <c:pt idx="307">
                  <c:v>15.2475</c:v>
                </c:pt>
                <c:pt idx="308">
                  <c:v>15.545</c:v>
                </c:pt>
                <c:pt idx="309">
                  <c:v>15.195</c:v>
                </c:pt>
                <c:pt idx="310">
                  <c:v>15.55</c:v>
                </c:pt>
                <c:pt idx="311">
                  <c:v>15.7575</c:v>
                </c:pt>
                <c:pt idx="312">
                  <c:v>15.3475</c:v>
                </c:pt>
                <c:pt idx="313">
                  <c:v>15.185</c:v>
                </c:pt>
                <c:pt idx="314">
                  <c:v>16.34</c:v>
                </c:pt>
                <c:pt idx="315">
                  <c:v>14.797499999999999</c:v>
                </c:pt>
                <c:pt idx="316">
                  <c:v>14.7475</c:v>
                </c:pt>
                <c:pt idx="317">
                  <c:v>14.8675</c:v>
                </c:pt>
                <c:pt idx="318">
                  <c:v>14.4975</c:v>
                </c:pt>
                <c:pt idx="319">
                  <c:v>14.72</c:v>
                </c:pt>
                <c:pt idx="320">
                  <c:v>14.56</c:v>
                </c:pt>
                <c:pt idx="321">
                  <c:v>14.14</c:v>
                </c:pt>
                <c:pt idx="322">
                  <c:v>14.26</c:v>
                </c:pt>
                <c:pt idx="323">
                  <c:v>14.0425</c:v>
                </c:pt>
                <c:pt idx="324">
                  <c:v>14.11</c:v>
                </c:pt>
                <c:pt idx="325">
                  <c:v>13.7475</c:v>
                </c:pt>
                <c:pt idx="326">
                  <c:v>12.9375</c:v>
                </c:pt>
                <c:pt idx="327">
                  <c:v>13.145</c:v>
                </c:pt>
                <c:pt idx="328">
                  <c:v>11.895</c:v>
                </c:pt>
                <c:pt idx="329">
                  <c:v>12.395</c:v>
                </c:pt>
                <c:pt idx="330">
                  <c:v>12.0375</c:v>
                </c:pt>
                <c:pt idx="331">
                  <c:v>12.0175</c:v>
                </c:pt>
                <c:pt idx="332">
                  <c:v>12.362500000000001</c:v>
                </c:pt>
                <c:pt idx="333">
                  <c:v>12.84</c:v>
                </c:pt>
                <c:pt idx="334">
                  <c:v>12.984999999999999</c:v>
                </c:pt>
                <c:pt idx="335">
                  <c:v>13.25</c:v>
                </c:pt>
                <c:pt idx="336">
                  <c:v>13.76</c:v>
                </c:pt>
                <c:pt idx="337">
                  <c:v>14.055</c:v>
                </c:pt>
                <c:pt idx="338">
                  <c:v>14.272500000000001</c:v>
                </c:pt>
                <c:pt idx="339">
                  <c:v>14.425000000000001</c:v>
                </c:pt>
                <c:pt idx="340">
                  <c:v>13.977499999999999</c:v>
                </c:pt>
                <c:pt idx="341">
                  <c:v>14.244999999999999</c:v>
                </c:pt>
                <c:pt idx="342">
                  <c:v>13.164999999999999</c:v>
                </c:pt>
                <c:pt idx="343">
                  <c:v>13.435</c:v>
                </c:pt>
                <c:pt idx="344">
                  <c:v>13.407500000000001</c:v>
                </c:pt>
                <c:pt idx="345">
                  <c:v>14.15</c:v>
                </c:pt>
                <c:pt idx="346">
                  <c:v>14.41</c:v>
                </c:pt>
                <c:pt idx="347">
                  <c:v>13.602499999999999</c:v>
                </c:pt>
                <c:pt idx="348">
                  <c:v>14.157500000000001</c:v>
                </c:pt>
                <c:pt idx="349">
                  <c:v>13.145</c:v>
                </c:pt>
                <c:pt idx="350">
                  <c:v>12.645</c:v>
                </c:pt>
                <c:pt idx="351">
                  <c:v>13.055</c:v>
                </c:pt>
                <c:pt idx="352">
                  <c:v>13.07</c:v>
                </c:pt>
                <c:pt idx="353">
                  <c:v>13.41</c:v>
                </c:pt>
                <c:pt idx="354">
                  <c:v>13.2225</c:v>
                </c:pt>
                <c:pt idx="355">
                  <c:v>13.57</c:v>
                </c:pt>
                <c:pt idx="356">
                  <c:v>13.8825</c:v>
                </c:pt>
                <c:pt idx="357">
                  <c:v>13.315</c:v>
                </c:pt>
                <c:pt idx="358">
                  <c:v>12.55</c:v>
                </c:pt>
                <c:pt idx="359">
                  <c:v>12.7775</c:v>
                </c:pt>
                <c:pt idx="361">
                  <c:v>12.6975</c:v>
                </c:pt>
                <c:pt idx="362">
                  <c:v>13.18</c:v>
                </c:pt>
                <c:pt idx="363">
                  <c:v>12.73</c:v>
                </c:pt>
                <c:pt idx="364">
                  <c:v>12.635</c:v>
                </c:pt>
                <c:pt idx="365">
                  <c:v>12.095000000000001</c:v>
                </c:pt>
                <c:pt idx="366">
                  <c:v>12.07</c:v>
                </c:pt>
                <c:pt idx="367">
                  <c:v>12.38</c:v>
                </c:pt>
                <c:pt idx="368">
                  <c:v>12.92</c:v>
                </c:pt>
                <c:pt idx="369">
                  <c:v>12.172499999999999</c:v>
                </c:pt>
                <c:pt idx="370">
                  <c:v>12.4475</c:v>
                </c:pt>
                <c:pt idx="371">
                  <c:v>12.022500000000001</c:v>
                </c:pt>
                <c:pt idx="372">
                  <c:v>12.5825</c:v>
                </c:pt>
                <c:pt idx="373">
                  <c:v>12.797499999999999</c:v>
                </c:pt>
                <c:pt idx="374">
                  <c:v>13.51</c:v>
                </c:pt>
                <c:pt idx="375">
                  <c:v>13.9475</c:v>
                </c:pt>
                <c:pt idx="376">
                  <c:v>12.9375</c:v>
                </c:pt>
                <c:pt idx="377">
                  <c:v>13.37</c:v>
                </c:pt>
                <c:pt idx="378">
                  <c:v>13</c:v>
                </c:pt>
                <c:pt idx="379">
                  <c:v>12.657500000000001</c:v>
                </c:pt>
                <c:pt idx="380">
                  <c:v>12.574999999999999</c:v>
                </c:pt>
                <c:pt idx="381">
                  <c:v>12.442500000000001</c:v>
                </c:pt>
                <c:pt idx="382">
                  <c:v>12.39</c:v>
                </c:pt>
                <c:pt idx="383">
                  <c:v>12.395</c:v>
                </c:pt>
                <c:pt idx="384">
                  <c:v>12.775</c:v>
                </c:pt>
                <c:pt idx="385">
                  <c:v>12.505000000000001</c:v>
                </c:pt>
                <c:pt idx="386">
                  <c:v>12.3025</c:v>
                </c:pt>
                <c:pt idx="387">
                  <c:v>12.9475</c:v>
                </c:pt>
                <c:pt idx="388">
                  <c:v>12.824999999999999</c:v>
                </c:pt>
                <c:pt idx="389">
                  <c:v>13.682499999999999</c:v>
                </c:pt>
                <c:pt idx="390">
                  <c:v>13.592499999999999</c:v>
                </c:pt>
                <c:pt idx="391">
                  <c:v>13.535</c:v>
                </c:pt>
                <c:pt idx="392">
                  <c:v>13.005000000000001</c:v>
                </c:pt>
                <c:pt idx="393">
                  <c:v>12.467499999999999</c:v>
                </c:pt>
                <c:pt idx="394">
                  <c:v>12.2075</c:v>
                </c:pt>
                <c:pt idx="395">
                  <c:v>12.0275</c:v>
                </c:pt>
                <c:pt idx="396">
                  <c:v>12.31</c:v>
                </c:pt>
                <c:pt idx="397">
                  <c:v>12.585000000000001</c:v>
                </c:pt>
                <c:pt idx="398">
                  <c:v>12.48</c:v>
                </c:pt>
                <c:pt idx="399">
                  <c:v>12.53</c:v>
                </c:pt>
                <c:pt idx="400">
                  <c:v>12.555</c:v>
                </c:pt>
                <c:pt idx="401">
                  <c:v>12.077500000000001</c:v>
                </c:pt>
                <c:pt idx="402">
                  <c:v>12.5625</c:v>
                </c:pt>
                <c:pt idx="403">
                  <c:v>12.577500000000001</c:v>
                </c:pt>
                <c:pt idx="404">
                  <c:v>12.54</c:v>
                </c:pt>
                <c:pt idx="405">
                  <c:v>12.6775</c:v>
                </c:pt>
                <c:pt idx="406">
                  <c:v>12.85</c:v>
                </c:pt>
                <c:pt idx="407">
                  <c:v>13.4</c:v>
                </c:pt>
                <c:pt idx="408">
                  <c:v>13.282500000000001</c:v>
                </c:pt>
                <c:pt idx="409">
                  <c:v>13.645</c:v>
                </c:pt>
                <c:pt idx="410">
                  <c:v>13.16</c:v>
                </c:pt>
                <c:pt idx="411">
                  <c:v>13.032500000000001</c:v>
                </c:pt>
                <c:pt idx="412">
                  <c:v>12.9025</c:v>
                </c:pt>
                <c:pt idx="413">
                  <c:v>12.7575</c:v>
                </c:pt>
                <c:pt idx="414">
                  <c:v>12.407500000000001</c:v>
                </c:pt>
                <c:pt idx="415">
                  <c:v>12.237500000000001</c:v>
                </c:pt>
                <c:pt idx="416">
                  <c:v>12.425000000000001</c:v>
                </c:pt>
                <c:pt idx="417">
                  <c:v>12.435</c:v>
                </c:pt>
                <c:pt idx="418">
                  <c:v>12.4125</c:v>
                </c:pt>
                <c:pt idx="419">
                  <c:v>12.5975</c:v>
                </c:pt>
                <c:pt idx="420">
                  <c:v>13.3925</c:v>
                </c:pt>
                <c:pt idx="421">
                  <c:v>13.782500000000001</c:v>
                </c:pt>
                <c:pt idx="422">
                  <c:v>13.65</c:v>
                </c:pt>
                <c:pt idx="423">
                  <c:v>13.7225</c:v>
                </c:pt>
                <c:pt idx="424">
                  <c:v>13.89</c:v>
                </c:pt>
                <c:pt idx="425">
                  <c:v>15.202500000000001</c:v>
                </c:pt>
                <c:pt idx="426">
                  <c:v>15.33</c:v>
                </c:pt>
                <c:pt idx="427">
                  <c:v>14.25</c:v>
                </c:pt>
                <c:pt idx="428">
                  <c:v>13.842499999999999</c:v>
                </c:pt>
                <c:pt idx="429">
                  <c:v>14.494999999999999</c:v>
                </c:pt>
                <c:pt idx="430">
                  <c:v>14.414999999999999</c:v>
                </c:pt>
                <c:pt idx="431">
                  <c:v>14.005000000000001</c:v>
                </c:pt>
                <c:pt idx="432">
                  <c:v>15.535</c:v>
                </c:pt>
                <c:pt idx="433">
                  <c:v>17.427499999999998</c:v>
                </c:pt>
                <c:pt idx="434">
                  <c:v>16.682500000000001</c:v>
                </c:pt>
                <c:pt idx="435">
                  <c:v>17.087499999999999</c:v>
                </c:pt>
                <c:pt idx="436">
                  <c:v>16.922499999999999</c:v>
                </c:pt>
                <c:pt idx="437">
                  <c:v>16.995000000000001</c:v>
                </c:pt>
                <c:pt idx="438">
                  <c:v>16.835000000000001</c:v>
                </c:pt>
                <c:pt idx="439">
                  <c:v>18.1175</c:v>
                </c:pt>
                <c:pt idx="440">
                  <c:v>18.914999999999999</c:v>
                </c:pt>
                <c:pt idx="441">
                  <c:v>19.732500000000002</c:v>
                </c:pt>
                <c:pt idx="442">
                  <c:v>20.147500000000001</c:v>
                </c:pt>
                <c:pt idx="443">
                  <c:v>19.754999999999999</c:v>
                </c:pt>
                <c:pt idx="444">
                  <c:v>17.907499999999999</c:v>
                </c:pt>
                <c:pt idx="445">
                  <c:v>20.547499999999999</c:v>
                </c:pt>
                <c:pt idx="446">
                  <c:v>18.627500000000001</c:v>
                </c:pt>
                <c:pt idx="447">
                  <c:v>18.885000000000002</c:v>
                </c:pt>
                <c:pt idx="448">
                  <c:v>17.372499999999999</c:v>
                </c:pt>
                <c:pt idx="450">
                  <c:v>17.98</c:v>
                </c:pt>
                <c:pt idx="451">
                  <c:v>19.787500000000001</c:v>
                </c:pt>
                <c:pt idx="452">
                  <c:v>21.357500000000002</c:v>
                </c:pt>
                <c:pt idx="453">
                  <c:v>19.037500000000001</c:v>
                </c:pt>
                <c:pt idx="454">
                  <c:v>18.88</c:v>
                </c:pt>
                <c:pt idx="455">
                  <c:v>18.962499999999999</c:v>
                </c:pt>
                <c:pt idx="456">
                  <c:v>19.232500000000002</c:v>
                </c:pt>
                <c:pt idx="457">
                  <c:v>19.824999999999999</c:v>
                </c:pt>
                <c:pt idx="458">
                  <c:v>20.502500000000001</c:v>
                </c:pt>
                <c:pt idx="459">
                  <c:v>19.797499999999999</c:v>
                </c:pt>
                <c:pt idx="460">
                  <c:v>19.192499999999999</c:v>
                </c:pt>
                <c:pt idx="461">
                  <c:v>18.23</c:v>
                </c:pt>
                <c:pt idx="462">
                  <c:v>19.482500000000002</c:v>
                </c:pt>
                <c:pt idx="463">
                  <c:v>18.504999999999999</c:v>
                </c:pt>
                <c:pt idx="464">
                  <c:v>17.877500000000001</c:v>
                </c:pt>
                <c:pt idx="465">
                  <c:v>17.765000000000001</c:v>
                </c:pt>
                <c:pt idx="466">
                  <c:v>19.3675</c:v>
                </c:pt>
                <c:pt idx="467">
                  <c:v>18.695</c:v>
                </c:pt>
                <c:pt idx="468">
                  <c:v>18.824999999999999</c:v>
                </c:pt>
                <c:pt idx="469">
                  <c:v>18.454999999999998</c:v>
                </c:pt>
                <c:pt idx="470">
                  <c:v>18.350000000000001</c:v>
                </c:pt>
                <c:pt idx="471">
                  <c:v>19.254999999999999</c:v>
                </c:pt>
                <c:pt idx="472">
                  <c:v>19.327500000000001</c:v>
                </c:pt>
                <c:pt idx="473">
                  <c:v>19.555</c:v>
                </c:pt>
                <c:pt idx="474">
                  <c:v>19.16</c:v>
                </c:pt>
                <c:pt idx="475">
                  <c:v>20.4025</c:v>
                </c:pt>
                <c:pt idx="476">
                  <c:v>18.315000000000001</c:v>
                </c:pt>
                <c:pt idx="477">
                  <c:v>17.96</c:v>
                </c:pt>
                <c:pt idx="478">
                  <c:v>18.697500000000002</c:v>
                </c:pt>
                <c:pt idx="479">
                  <c:v>19.162500000000001</c:v>
                </c:pt>
                <c:pt idx="480">
                  <c:v>18.2225</c:v>
                </c:pt>
                <c:pt idx="481">
                  <c:v>18.107500000000002</c:v>
                </c:pt>
                <c:pt idx="482">
                  <c:v>18.39</c:v>
                </c:pt>
                <c:pt idx="483">
                  <c:v>19.305</c:v>
                </c:pt>
                <c:pt idx="484">
                  <c:v>18.59</c:v>
                </c:pt>
                <c:pt idx="485">
                  <c:v>20.4375</c:v>
                </c:pt>
                <c:pt idx="486">
                  <c:v>17.945</c:v>
                </c:pt>
                <c:pt idx="487">
                  <c:v>15.81</c:v>
                </c:pt>
                <c:pt idx="488">
                  <c:v>15.55</c:v>
                </c:pt>
                <c:pt idx="489">
                  <c:v>15.157500000000001</c:v>
                </c:pt>
                <c:pt idx="490">
                  <c:v>14.54</c:v>
                </c:pt>
                <c:pt idx="491">
                  <c:v>14.577500000000001</c:v>
                </c:pt>
                <c:pt idx="492">
                  <c:v>14.66</c:v>
                </c:pt>
                <c:pt idx="493">
                  <c:v>14.3325</c:v>
                </c:pt>
                <c:pt idx="494">
                  <c:v>15.9925</c:v>
                </c:pt>
                <c:pt idx="495">
                  <c:v>15.75</c:v>
                </c:pt>
                <c:pt idx="496">
                  <c:v>15.92</c:v>
                </c:pt>
                <c:pt idx="497">
                  <c:v>16.072500000000002</c:v>
                </c:pt>
                <c:pt idx="498">
                  <c:v>15.27</c:v>
                </c:pt>
                <c:pt idx="499">
                  <c:v>16</c:v>
                </c:pt>
                <c:pt idx="500">
                  <c:v>15.324999999999999</c:v>
                </c:pt>
                <c:pt idx="501">
                  <c:v>16.387499999999999</c:v>
                </c:pt>
                <c:pt idx="502">
                  <c:v>16.79</c:v>
                </c:pt>
                <c:pt idx="503">
                  <c:v>16.162500000000001</c:v>
                </c:pt>
                <c:pt idx="504">
                  <c:v>16.302499999999998</c:v>
                </c:pt>
                <c:pt idx="505">
                  <c:v>15.7</c:v>
                </c:pt>
                <c:pt idx="506">
                  <c:v>15.27</c:v>
                </c:pt>
                <c:pt idx="507">
                  <c:v>15.345000000000001</c:v>
                </c:pt>
                <c:pt idx="508">
                  <c:v>15.352499999999999</c:v>
                </c:pt>
                <c:pt idx="509">
                  <c:v>16.157499999999999</c:v>
                </c:pt>
                <c:pt idx="510">
                  <c:v>15.5825</c:v>
                </c:pt>
                <c:pt idx="511">
                  <c:v>16.077500000000001</c:v>
                </c:pt>
                <c:pt idx="512">
                  <c:v>16.2425</c:v>
                </c:pt>
                <c:pt idx="513">
                  <c:v>16.6175</c:v>
                </c:pt>
                <c:pt idx="514">
                  <c:v>18.147500000000001</c:v>
                </c:pt>
                <c:pt idx="515">
                  <c:v>17.984999999999999</c:v>
                </c:pt>
                <c:pt idx="516">
                  <c:v>18.085000000000001</c:v>
                </c:pt>
                <c:pt idx="517">
                  <c:v>17.434999999999999</c:v>
                </c:pt>
                <c:pt idx="518">
                  <c:v>17.690000000000001</c:v>
                </c:pt>
                <c:pt idx="519">
                  <c:v>18.897500000000001</c:v>
                </c:pt>
                <c:pt idx="520">
                  <c:v>18.427499999999998</c:v>
                </c:pt>
                <c:pt idx="521">
                  <c:v>17.850000000000001</c:v>
                </c:pt>
                <c:pt idx="522">
                  <c:v>17.122499999999999</c:v>
                </c:pt>
                <c:pt idx="523">
                  <c:v>15.72</c:v>
                </c:pt>
                <c:pt idx="524">
                  <c:v>15.7225</c:v>
                </c:pt>
                <c:pt idx="525">
                  <c:v>15.78</c:v>
                </c:pt>
                <c:pt idx="526">
                  <c:v>15.63</c:v>
                </c:pt>
                <c:pt idx="527">
                  <c:v>15.435</c:v>
                </c:pt>
                <c:pt idx="528">
                  <c:v>15.567500000000001</c:v>
                </c:pt>
                <c:pt idx="529">
                  <c:v>15.84</c:v>
                </c:pt>
                <c:pt idx="530">
                  <c:v>15.75</c:v>
                </c:pt>
                <c:pt idx="531">
                  <c:v>15.73</c:v>
                </c:pt>
                <c:pt idx="532">
                  <c:v>15.772500000000001</c:v>
                </c:pt>
                <c:pt idx="533">
                  <c:v>16.46</c:v>
                </c:pt>
                <c:pt idx="534">
                  <c:v>18</c:v>
                </c:pt>
                <c:pt idx="535">
                  <c:v>18.467500000000001</c:v>
                </c:pt>
                <c:pt idx="536">
                  <c:v>17.055</c:v>
                </c:pt>
                <c:pt idx="537">
                  <c:v>16.052499999999998</c:v>
                </c:pt>
                <c:pt idx="538">
                  <c:v>15.45</c:v>
                </c:pt>
                <c:pt idx="540">
                  <c:v>15.3575</c:v>
                </c:pt>
                <c:pt idx="541">
                  <c:v>17.114999999999998</c:v>
                </c:pt>
                <c:pt idx="542">
                  <c:v>18.897500000000001</c:v>
                </c:pt>
                <c:pt idx="543">
                  <c:v>18.2775</c:v>
                </c:pt>
                <c:pt idx="544">
                  <c:v>16.274999999999999</c:v>
                </c:pt>
                <c:pt idx="545">
                  <c:v>15.657500000000001</c:v>
                </c:pt>
                <c:pt idx="546">
                  <c:v>15.61</c:v>
                </c:pt>
                <c:pt idx="547">
                  <c:v>15.2925</c:v>
                </c:pt>
                <c:pt idx="548">
                  <c:v>14.94</c:v>
                </c:pt>
                <c:pt idx="549">
                  <c:v>14.895</c:v>
                </c:pt>
                <c:pt idx="550">
                  <c:v>15.0975</c:v>
                </c:pt>
                <c:pt idx="551">
                  <c:v>15.2775</c:v>
                </c:pt>
                <c:pt idx="552">
                  <c:v>15.15</c:v>
                </c:pt>
                <c:pt idx="553">
                  <c:v>15.865</c:v>
                </c:pt>
                <c:pt idx="554">
                  <c:v>16.899999999999999</c:v>
                </c:pt>
                <c:pt idx="555">
                  <c:v>16.4925</c:v>
                </c:pt>
                <c:pt idx="556">
                  <c:v>16.032499999999999</c:v>
                </c:pt>
                <c:pt idx="557">
                  <c:v>16.274999999999999</c:v>
                </c:pt>
                <c:pt idx="558">
                  <c:v>16.672499999999999</c:v>
                </c:pt>
                <c:pt idx="559">
                  <c:v>16.484999999999999</c:v>
                </c:pt>
                <c:pt idx="560">
                  <c:v>17.047499999999999</c:v>
                </c:pt>
                <c:pt idx="561">
                  <c:v>16.6525</c:v>
                </c:pt>
                <c:pt idx="562">
                  <c:v>17.184999999999999</c:v>
                </c:pt>
                <c:pt idx="563">
                  <c:v>18.004999999999999</c:v>
                </c:pt>
                <c:pt idx="564">
                  <c:v>18.0825</c:v>
                </c:pt>
                <c:pt idx="565">
                  <c:v>18.782499999999999</c:v>
                </c:pt>
                <c:pt idx="566">
                  <c:v>18.649999999999999</c:v>
                </c:pt>
                <c:pt idx="567">
                  <c:v>18.392499999999998</c:v>
                </c:pt>
                <c:pt idx="568">
                  <c:v>20.1525</c:v>
                </c:pt>
                <c:pt idx="569">
                  <c:v>20.28</c:v>
                </c:pt>
                <c:pt idx="570">
                  <c:v>21.13</c:v>
                </c:pt>
                <c:pt idx="571">
                  <c:v>20.9575</c:v>
                </c:pt>
                <c:pt idx="572">
                  <c:v>20.997499999999999</c:v>
                </c:pt>
                <c:pt idx="573">
                  <c:v>21.387499999999999</c:v>
                </c:pt>
                <c:pt idx="574">
                  <c:v>21.692499999999999</c:v>
                </c:pt>
                <c:pt idx="575">
                  <c:v>22.734999999999999</c:v>
                </c:pt>
                <c:pt idx="576">
                  <c:v>24.05</c:v>
                </c:pt>
                <c:pt idx="577">
                  <c:v>24.645</c:v>
                </c:pt>
                <c:pt idx="578">
                  <c:v>23.712499999999999</c:v>
                </c:pt>
                <c:pt idx="579">
                  <c:v>23.232500000000002</c:v>
                </c:pt>
                <c:pt idx="580">
                  <c:v>21.717500000000001</c:v>
                </c:pt>
                <c:pt idx="581">
                  <c:v>21.827500000000001</c:v>
                </c:pt>
                <c:pt idx="582">
                  <c:v>22.982500000000002</c:v>
                </c:pt>
                <c:pt idx="583">
                  <c:v>24.032499999999999</c:v>
                </c:pt>
                <c:pt idx="584">
                  <c:v>26.432500000000001</c:v>
                </c:pt>
                <c:pt idx="585">
                  <c:v>26.477499999999999</c:v>
                </c:pt>
                <c:pt idx="586">
                  <c:v>26.364999999999998</c:v>
                </c:pt>
                <c:pt idx="587">
                  <c:v>25.484999999999999</c:v>
                </c:pt>
                <c:pt idx="588">
                  <c:v>26.335000000000001</c:v>
                </c:pt>
                <c:pt idx="589">
                  <c:v>27.3825</c:v>
                </c:pt>
                <c:pt idx="590">
                  <c:v>27.1325</c:v>
                </c:pt>
                <c:pt idx="591">
                  <c:v>28.657499999999999</c:v>
                </c:pt>
                <c:pt idx="592">
                  <c:v>28.37</c:v>
                </c:pt>
                <c:pt idx="593">
                  <c:v>28.074999999999999</c:v>
                </c:pt>
                <c:pt idx="594">
                  <c:v>23.675000000000001</c:v>
                </c:pt>
                <c:pt idx="595">
                  <c:v>25.6525</c:v>
                </c:pt>
                <c:pt idx="596">
                  <c:v>27.6325</c:v>
                </c:pt>
                <c:pt idx="597">
                  <c:v>19.405000000000001</c:v>
                </c:pt>
                <c:pt idx="598">
                  <c:v>16.467500000000001</c:v>
                </c:pt>
                <c:pt idx="599">
                  <c:v>16.190000000000001</c:v>
                </c:pt>
                <c:pt idx="600">
                  <c:v>15.922499999999999</c:v>
                </c:pt>
                <c:pt idx="601">
                  <c:v>16.407499999999999</c:v>
                </c:pt>
                <c:pt idx="602">
                  <c:v>15.61</c:v>
                </c:pt>
                <c:pt idx="603">
                  <c:v>16.067499999999999</c:v>
                </c:pt>
                <c:pt idx="604">
                  <c:v>15.967499999999999</c:v>
                </c:pt>
                <c:pt idx="605">
                  <c:v>15.6275</c:v>
                </c:pt>
                <c:pt idx="606">
                  <c:v>15.525</c:v>
                </c:pt>
                <c:pt idx="607">
                  <c:v>14.8575</c:v>
                </c:pt>
                <c:pt idx="608">
                  <c:v>14.975</c:v>
                </c:pt>
                <c:pt idx="609">
                  <c:v>14.49</c:v>
                </c:pt>
                <c:pt idx="610">
                  <c:v>14.1225</c:v>
                </c:pt>
                <c:pt idx="611">
                  <c:v>13.66</c:v>
                </c:pt>
                <c:pt idx="612">
                  <c:v>13.895</c:v>
                </c:pt>
                <c:pt idx="613">
                  <c:v>14.65</c:v>
                </c:pt>
                <c:pt idx="614">
                  <c:v>14.6</c:v>
                </c:pt>
                <c:pt idx="615">
                  <c:v>14.73</c:v>
                </c:pt>
                <c:pt idx="616">
                  <c:v>14</c:v>
                </c:pt>
                <c:pt idx="617">
                  <c:v>14.61</c:v>
                </c:pt>
                <c:pt idx="618">
                  <c:v>15.2225</c:v>
                </c:pt>
                <c:pt idx="619">
                  <c:v>15.01</c:v>
                </c:pt>
                <c:pt idx="620">
                  <c:v>14.75</c:v>
                </c:pt>
                <c:pt idx="621">
                  <c:v>14.645</c:v>
                </c:pt>
                <c:pt idx="622">
                  <c:v>14.952500000000001</c:v>
                </c:pt>
                <c:pt idx="623">
                  <c:v>14.602499999999999</c:v>
                </c:pt>
                <c:pt idx="624">
                  <c:v>14.25</c:v>
                </c:pt>
                <c:pt idx="625">
                  <c:v>13.695</c:v>
                </c:pt>
                <c:pt idx="626">
                  <c:v>13.53</c:v>
                </c:pt>
                <c:pt idx="628">
                  <c:v>13.065</c:v>
                </c:pt>
                <c:pt idx="629">
                  <c:v>13.852499999999999</c:v>
                </c:pt>
                <c:pt idx="630">
                  <c:v>13.6875</c:v>
                </c:pt>
                <c:pt idx="631">
                  <c:v>13.635</c:v>
                </c:pt>
                <c:pt idx="632">
                  <c:v>12.47</c:v>
                </c:pt>
                <c:pt idx="633">
                  <c:v>11.9975</c:v>
                </c:pt>
                <c:pt idx="634">
                  <c:v>12.02</c:v>
                </c:pt>
                <c:pt idx="635">
                  <c:v>11.56</c:v>
                </c:pt>
                <c:pt idx="636">
                  <c:v>11.8</c:v>
                </c:pt>
                <c:pt idx="637">
                  <c:v>11.75</c:v>
                </c:pt>
                <c:pt idx="638">
                  <c:v>12.515000000000001</c:v>
                </c:pt>
                <c:pt idx="639">
                  <c:v>13.01</c:v>
                </c:pt>
                <c:pt idx="640">
                  <c:v>13.4275</c:v>
                </c:pt>
                <c:pt idx="641">
                  <c:v>12.76</c:v>
                </c:pt>
                <c:pt idx="642">
                  <c:v>12.635</c:v>
                </c:pt>
                <c:pt idx="643">
                  <c:v>12.1325</c:v>
                </c:pt>
                <c:pt idx="644">
                  <c:v>13.0625</c:v>
                </c:pt>
                <c:pt idx="645">
                  <c:v>13.612500000000001</c:v>
                </c:pt>
                <c:pt idx="646">
                  <c:v>13.59</c:v>
                </c:pt>
                <c:pt idx="647">
                  <c:v>14.557499999999999</c:v>
                </c:pt>
                <c:pt idx="648">
                  <c:v>15.1875</c:v>
                </c:pt>
                <c:pt idx="649">
                  <c:v>16.585000000000001</c:v>
                </c:pt>
                <c:pt idx="650">
                  <c:v>16.12</c:v>
                </c:pt>
                <c:pt idx="651">
                  <c:v>16.739999999999998</c:v>
                </c:pt>
                <c:pt idx="652">
                  <c:v>16.092500000000001</c:v>
                </c:pt>
                <c:pt idx="653">
                  <c:v>15.845000000000001</c:v>
                </c:pt>
                <c:pt idx="654">
                  <c:v>17.7775</c:v>
                </c:pt>
                <c:pt idx="655">
                  <c:v>16.357500000000002</c:v>
                </c:pt>
                <c:pt idx="656">
                  <c:v>16.647500000000001</c:v>
                </c:pt>
                <c:pt idx="657">
                  <c:v>16.747499999999999</c:v>
                </c:pt>
                <c:pt idx="658">
                  <c:v>16.6325</c:v>
                </c:pt>
                <c:pt idx="659">
                  <c:v>17.022500000000001</c:v>
                </c:pt>
                <c:pt idx="660">
                  <c:v>17.852499999999999</c:v>
                </c:pt>
                <c:pt idx="661">
                  <c:v>17.3475</c:v>
                </c:pt>
                <c:pt idx="662">
                  <c:v>16.655000000000001</c:v>
                </c:pt>
                <c:pt idx="663">
                  <c:v>16.010000000000002</c:v>
                </c:pt>
                <c:pt idx="664">
                  <c:v>16.835000000000001</c:v>
                </c:pt>
                <c:pt idx="665">
                  <c:v>16.425000000000001</c:v>
                </c:pt>
                <c:pt idx="666">
                  <c:v>16.282499999999999</c:v>
                </c:pt>
                <c:pt idx="667">
                  <c:v>18.055</c:v>
                </c:pt>
                <c:pt idx="668">
                  <c:v>17.234999999999999</c:v>
                </c:pt>
                <c:pt idx="669">
                  <c:v>17.272500000000001</c:v>
                </c:pt>
                <c:pt idx="670">
                  <c:v>16.274999999999999</c:v>
                </c:pt>
                <c:pt idx="671">
                  <c:v>15.852499999999999</c:v>
                </c:pt>
                <c:pt idx="672">
                  <c:v>15.3725</c:v>
                </c:pt>
                <c:pt idx="673">
                  <c:v>14.9</c:v>
                </c:pt>
                <c:pt idx="674">
                  <c:v>14.12</c:v>
                </c:pt>
                <c:pt idx="675">
                  <c:v>14.952500000000001</c:v>
                </c:pt>
                <c:pt idx="676">
                  <c:v>16.017499999999998</c:v>
                </c:pt>
                <c:pt idx="677">
                  <c:v>15.352499999999999</c:v>
                </c:pt>
                <c:pt idx="678">
                  <c:v>15.55</c:v>
                </c:pt>
                <c:pt idx="679">
                  <c:v>15.4</c:v>
                </c:pt>
                <c:pt idx="680">
                  <c:v>16.7925</c:v>
                </c:pt>
                <c:pt idx="681">
                  <c:v>16.732500000000002</c:v>
                </c:pt>
                <c:pt idx="682">
                  <c:v>16.170000000000002</c:v>
                </c:pt>
                <c:pt idx="683">
                  <c:v>16.342500000000001</c:v>
                </c:pt>
                <c:pt idx="684">
                  <c:v>16.114999999999998</c:v>
                </c:pt>
                <c:pt idx="685">
                  <c:v>15.8725</c:v>
                </c:pt>
                <c:pt idx="686">
                  <c:v>16.7575</c:v>
                </c:pt>
                <c:pt idx="687">
                  <c:v>17.702500000000001</c:v>
                </c:pt>
                <c:pt idx="688">
                  <c:v>17.579999999999998</c:v>
                </c:pt>
                <c:pt idx="689">
                  <c:v>17.829999999999998</c:v>
                </c:pt>
                <c:pt idx="690">
                  <c:v>17.155000000000001</c:v>
                </c:pt>
                <c:pt idx="691">
                  <c:v>17.227499999999999</c:v>
                </c:pt>
                <c:pt idx="692">
                  <c:v>17.14</c:v>
                </c:pt>
                <c:pt idx="693">
                  <c:v>17.43</c:v>
                </c:pt>
                <c:pt idx="694">
                  <c:v>16.850000000000001</c:v>
                </c:pt>
                <c:pt idx="695">
                  <c:v>16.36</c:v>
                </c:pt>
                <c:pt idx="696">
                  <c:v>15.8775</c:v>
                </c:pt>
                <c:pt idx="697">
                  <c:v>15.9275</c:v>
                </c:pt>
                <c:pt idx="698">
                  <c:v>16.809999999999999</c:v>
                </c:pt>
                <c:pt idx="699">
                  <c:v>16.535</c:v>
                </c:pt>
                <c:pt idx="700">
                  <c:v>16.239999999999998</c:v>
                </c:pt>
                <c:pt idx="701">
                  <c:v>16.239999999999998</c:v>
                </c:pt>
                <c:pt idx="702">
                  <c:v>15.585000000000001</c:v>
                </c:pt>
                <c:pt idx="703">
                  <c:v>16.420000000000002</c:v>
                </c:pt>
                <c:pt idx="704">
                  <c:v>16.657499999999999</c:v>
                </c:pt>
                <c:pt idx="705">
                  <c:v>16.28</c:v>
                </c:pt>
                <c:pt idx="706">
                  <c:v>15.7325</c:v>
                </c:pt>
                <c:pt idx="707">
                  <c:v>15.925000000000001</c:v>
                </c:pt>
                <c:pt idx="708">
                  <c:v>15.9175</c:v>
                </c:pt>
                <c:pt idx="709">
                  <c:v>15.775</c:v>
                </c:pt>
                <c:pt idx="710">
                  <c:v>15.2075</c:v>
                </c:pt>
                <c:pt idx="711">
                  <c:v>15.855</c:v>
                </c:pt>
                <c:pt idx="712">
                  <c:v>16.25</c:v>
                </c:pt>
                <c:pt idx="713">
                  <c:v>16.462499999999999</c:v>
                </c:pt>
                <c:pt idx="715">
                  <c:v>15.65</c:v>
                </c:pt>
                <c:pt idx="716">
                  <c:v>15.03</c:v>
                </c:pt>
                <c:pt idx="717">
                  <c:v>15.755000000000001</c:v>
                </c:pt>
                <c:pt idx="718">
                  <c:v>15.4125</c:v>
                </c:pt>
                <c:pt idx="719">
                  <c:v>15.16</c:v>
                </c:pt>
                <c:pt idx="720">
                  <c:v>14.975</c:v>
                </c:pt>
                <c:pt idx="721">
                  <c:v>14.8725</c:v>
                </c:pt>
                <c:pt idx="722">
                  <c:v>15.0025</c:v>
                </c:pt>
                <c:pt idx="723">
                  <c:v>14.8375</c:v>
                </c:pt>
                <c:pt idx="724">
                  <c:v>14.6175</c:v>
                </c:pt>
                <c:pt idx="725">
                  <c:v>13.987500000000001</c:v>
                </c:pt>
                <c:pt idx="726">
                  <c:v>13.897500000000001</c:v>
                </c:pt>
                <c:pt idx="727">
                  <c:v>14.202500000000001</c:v>
                </c:pt>
                <c:pt idx="728">
                  <c:v>14.5625</c:v>
                </c:pt>
                <c:pt idx="729">
                  <c:v>13.3225</c:v>
                </c:pt>
                <c:pt idx="730">
                  <c:v>14.305</c:v>
                </c:pt>
                <c:pt idx="731">
                  <c:v>13.64</c:v>
                </c:pt>
                <c:pt idx="732">
                  <c:v>14.5975</c:v>
                </c:pt>
                <c:pt idx="733">
                  <c:v>14.29</c:v>
                </c:pt>
                <c:pt idx="734">
                  <c:v>13.3775</c:v>
                </c:pt>
                <c:pt idx="735">
                  <c:v>13.3475</c:v>
                </c:pt>
                <c:pt idx="736">
                  <c:v>13.3</c:v>
                </c:pt>
                <c:pt idx="737">
                  <c:v>13.414999999999999</c:v>
                </c:pt>
                <c:pt idx="738">
                  <c:v>12.5175</c:v>
                </c:pt>
                <c:pt idx="739">
                  <c:v>12.3375</c:v>
                </c:pt>
                <c:pt idx="740">
                  <c:v>12.1225</c:v>
                </c:pt>
                <c:pt idx="741">
                  <c:v>12.324999999999999</c:v>
                </c:pt>
                <c:pt idx="742">
                  <c:v>11.9575</c:v>
                </c:pt>
                <c:pt idx="743">
                  <c:v>11.625</c:v>
                </c:pt>
                <c:pt idx="744">
                  <c:v>11.1225</c:v>
                </c:pt>
                <c:pt idx="745">
                  <c:v>10.525</c:v>
                </c:pt>
                <c:pt idx="746">
                  <c:v>11.0075</c:v>
                </c:pt>
                <c:pt idx="747">
                  <c:v>11.6675</c:v>
                </c:pt>
                <c:pt idx="748">
                  <c:v>11.5975</c:v>
                </c:pt>
                <c:pt idx="749">
                  <c:v>11.49</c:v>
                </c:pt>
                <c:pt idx="750">
                  <c:v>12.695</c:v>
                </c:pt>
                <c:pt idx="751">
                  <c:v>14.7775</c:v>
                </c:pt>
                <c:pt idx="752">
                  <c:v>14.61</c:v>
                </c:pt>
                <c:pt idx="753">
                  <c:v>15.64</c:v>
                </c:pt>
                <c:pt idx="754">
                  <c:v>13.9975</c:v>
                </c:pt>
                <c:pt idx="755">
                  <c:v>14.077500000000001</c:v>
                </c:pt>
                <c:pt idx="756">
                  <c:v>14.275</c:v>
                </c:pt>
                <c:pt idx="757">
                  <c:v>13.9125</c:v>
                </c:pt>
                <c:pt idx="758">
                  <c:v>14.12</c:v>
                </c:pt>
                <c:pt idx="759">
                  <c:v>14.182499999999999</c:v>
                </c:pt>
                <c:pt idx="760">
                  <c:v>14.1275</c:v>
                </c:pt>
                <c:pt idx="761">
                  <c:v>15.41</c:v>
                </c:pt>
                <c:pt idx="762">
                  <c:v>15.862500000000001</c:v>
                </c:pt>
                <c:pt idx="763">
                  <c:v>16.36</c:v>
                </c:pt>
                <c:pt idx="764">
                  <c:v>15.855</c:v>
                </c:pt>
                <c:pt idx="765">
                  <c:v>15.56</c:v>
                </c:pt>
                <c:pt idx="766">
                  <c:v>17.175000000000001</c:v>
                </c:pt>
                <c:pt idx="767">
                  <c:v>17.297499999999999</c:v>
                </c:pt>
                <c:pt idx="768">
                  <c:v>16.497499999999999</c:v>
                </c:pt>
                <c:pt idx="769">
                  <c:v>16.797499999999999</c:v>
                </c:pt>
                <c:pt idx="770">
                  <c:v>17.3675</c:v>
                </c:pt>
                <c:pt idx="771">
                  <c:v>16.835000000000001</c:v>
                </c:pt>
                <c:pt idx="772">
                  <c:v>15.782500000000001</c:v>
                </c:pt>
                <c:pt idx="773">
                  <c:v>14.38</c:v>
                </c:pt>
                <c:pt idx="774">
                  <c:v>14.172499999999999</c:v>
                </c:pt>
                <c:pt idx="775">
                  <c:v>13.78</c:v>
                </c:pt>
                <c:pt idx="776">
                  <c:v>13.7475</c:v>
                </c:pt>
                <c:pt idx="777">
                  <c:v>14.21</c:v>
                </c:pt>
                <c:pt idx="778">
                  <c:v>13.88</c:v>
                </c:pt>
                <c:pt idx="779">
                  <c:v>13.6225</c:v>
                </c:pt>
                <c:pt idx="780">
                  <c:v>13.37</c:v>
                </c:pt>
                <c:pt idx="781">
                  <c:v>13.615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9E-4A5D-B110-44A04E9D1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611000"/>
        <c:axId val="67461068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[1]Sheet1!$C$1</c15:sqref>
                        </c15:formulaRef>
                      </c:ext>
                    </c:extLst>
                    <c:strCache>
                      <c:ptCount val="1"/>
                      <c:pt idx="0">
                        <c:v>High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[1]Sheet1!$A$2:$A$783</c15:sqref>
                        </c15:formulaRef>
                      </c:ext>
                    </c:extLst>
                    <c:numCache>
                      <c:formatCode>General</c:formatCode>
                      <c:ptCount val="782"/>
                      <c:pt idx="0">
                        <c:v>42737</c:v>
                      </c:pt>
                      <c:pt idx="1">
                        <c:v>42738</c:v>
                      </c:pt>
                      <c:pt idx="2">
                        <c:v>42739</c:v>
                      </c:pt>
                      <c:pt idx="3">
                        <c:v>42740</c:v>
                      </c:pt>
                      <c:pt idx="4">
                        <c:v>42741</c:v>
                      </c:pt>
                      <c:pt idx="5">
                        <c:v>42744</c:v>
                      </c:pt>
                      <c:pt idx="6">
                        <c:v>42745</c:v>
                      </c:pt>
                      <c:pt idx="7">
                        <c:v>42746</c:v>
                      </c:pt>
                      <c:pt idx="8">
                        <c:v>42747</c:v>
                      </c:pt>
                      <c:pt idx="9">
                        <c:v>42748</c:v>
                      </c:pt>
                      <c:pt idx="10">
                        <c:v>42751</c:v>
                      </c:pt>
                      <c:pt idx="11">
                        <c:v>42752</c:v>
                      </c:pt>
                      <c:pt idx="12">
                        <c:v>42753</c:v>
                      </c:pt>
                      <c:pt idx="13">
                        <c:v>42754</c:v>
                      </c:pt>
                      <c:pt idx="14">
                        <c:v>42755</c:v>
                      </c:pt>
                      <c:pt idx="15">
                        <c:v>42758</c:v>
                      </c:pt>
                      <c:pt idx="16">
                        <c:v>42759</c:v>
                      </c:pt>
                      <c:pt idx="17">
                        <c:v>42760</c:v>
                      </c:pt>
                      <c:pt idx="18">
                        <c:v>42762</c:v>
                      </c:pt>
                      <c:pt idx="19">
                        <c:v>42765</c:v>
                      </c:pt>
                      <c:pt idx="20">
                        <c:v>42766</c:v>
                      </c:pt>
                      <c:pt idx="21">
                        <c:v>42767</c:v>
                      </c:pt>
                      <c:pt idx="22">
                        <c:v>42768</c:v>
                      </c:pt>
                      <c:pt idx="23">
                        <c:v>42769</c:v>
                      </c:pt>
                      <c:pt idx="24">
                        <c:v>42772</c:v>
                      </c:pt>
                      <c:pt idx="25">
                        <c:v>42773</c:v>
                      </c:pt>
                      <c:pt idx="26">
                        <c:v>42774</c:v>
                      </c:pt>
                      <c:pt idx="27">
                        <c:v>42775</c:v>
                      </c:pt>
                      <c:pt idx="28">
                        <c:v>42776</c:v>
                      </c:pt>
                      <c:pt idx="29">
                        <c:v>42779</c:v>
                      </c:pt>
                      <c:pt idx="30">
                        <c:v>42780</c:v>
                      </c:pt>
                      <c:pt idx="31">
                        <c:v>42781</c:v>
                      </c:pt>
                      <c:pt idx="32">
                        <c:v>42782</c:v>
                      </c:pt>
                      <c:pt idx="33">
                        <c:v>42783</c:v>
                      </c:pt>
                      <c:pt idx="34">
                        <c:v>42786</c:v>
                      </c:pt>
                      <c:pt idx="35">
                        <c:v>42787</c:v>
                      </c:pt>
                      <c:pt idx="36">
                        <c:v>42788</c:v>
                      </c:pt>
                      <c:pt idx="37">
                        <c:v>42789</c:v>
                      </c:pt>
                      <c:pt idx="38">
                        <c:v>42793</c:v>
                      </c:pt>
                      <c:pt idx="39">
                        <c:v>42794</c:v>
                      </c:pt>
                      <c:pt idx="40">
                        <c:v>42795</c:v>
                      </c:pt>
                      <c:pt idx="41">
                        <c:v>42796</c:v>
                      </c:pt>
                      <c:pt idx="42">
                        <c:v>42797</c:v>
                      </c:pt>
                      <c:pt idx="43">
                        <c:v>42800</c:v>
                      </c:pt>
                      <c:pt idx="44">
                        <c:v>42801</c:v>
                      </c:pt>
                      <c:pt idx="45">
                        <c:v>42802</c:v>
                      </c:pt>
                      <c:pt idx="46">
                        <c:v>42803</c:v>
                      </c:pt>
                      <c:pt idx="47">
                        <c:v>42804</c:v>
                      </c:pt>
                      <c:pt idx="48">
                        <c:v>42808</c:v>
                      </c:pt>
                      <c:pt idx="49">
                        <c:v>42809</c:v>
                      </c:pt>
                      <c:pt idx="50">
                        <c:v>42810</c:v>
                      </c:pt>
                      <c:pt idx="51">
                        <c:v>42811</c:v>
                      </c:pt>
                      <c:pt idx="52">
                        <c:v>42814</c:v>
                      </c:pt>
                      <c:pt idx="53">
                        <c:v>42815</c:v>
                      </c:pt>
                      <c:pt idx="54">
                        <c:v>42816</c:v>
                      </c:pt>
                      <c:pt idx="55">
                        <c:v>42817</c:v>
                      </c:pt>
                      <c:pt idx="56">
                        <c:v>42818</c:v>
                      </c:pt>
                      <c:pt idx="57">
                        <c:v>42821</c:v>
                      </c:pt>
                      <c:pt idx="58">
                        <c:v>42822</c:v>
                      </c:pt>
                      <c:pt idx="59">
                        <c:v>42823</c:v>
                      </c:pt>
                      <c:pt idx="60">
                        <c:v>42824</c:v>
                      </c:pt>
                      <c:pt idx="61">
                        <c:v>42825</c:v>
                      </c:pt>
                      <c:pt idx="62">
                        <c:v>42828</c:v>
                      </c:pt>
                      <c:pt idx="63">
                        <c:v>42830</c:v>
                      </c:pt>
                      <c:pt idx="64">
                        <c:v>42831</c:v>
                      </c:pt>
                      <c:pt idx="65">
                        <c:v>42832</c:v>
                      </c:pt>
                      <c:pt idx="66">
                        <c:v>42835</c:v>
                      </c:pt>
                      <c:pt idx="67">
                        <c:v>42836</c:v>
                      </c:pt>
                      <c:pt idx="68">
                        <c:v>42837</c:v>
                      </c:pt>
                      <c:pt idx="69">
                        <c:v>42838</c:v>
                      </c:pt>
                      <c:pt idx="70">
                        <c:v>42842</c:v>
                      </c:pt>
                      <c:pt idx="71">
                        <c:v>42843</c:v>
                      </c:pt>
                      <c:pt idx="72">
                        <c:v>42844</c:v>
                      </c:pt>
                      <c:pt idx="73">
                        <c:v>42845</c:v>
                      </c:pt>
                      <c:pt idx="74">
                        <c:v>42846</c:v>
                      </c:pt>
                      <c:pt idx="75">
                        <c:v>42849</c:v>
                      </c:pt>
                      <c:pt idx="76">
                        <c:v>42850</c:v>
                      </c:pt>
                      <c:pt idx="77">
                        <c:v>42851</c:v>
                      </c:pt>
                      <c:pt idx="78">
                        <c:v>42852</c:v>
                      </c:pt>
                      <c:pt idx="79">
                        <c:v>42853</c:v>
                      </c:pt>
                      <c:pt idx="80">
                        <c:v>42857</c:v>
                      </c:pt>
                      <c:pt idx="81">
                        <c:v>42858</c:v>
                      </c:pt>
                      <c:pt idx="82">
                        <c:v>42859</c:v>
                      </c:pt>
                      <c:pt idx="83">
                        <c:v>42860</c:v>
                      </c:pt>
                      <c:pt idx="84">
                        <c:v>42863</c:v>
                      </c:pt>
                      <c:pt idx="85">
                        <c:v>42864</c:v>
                      </c:pt>
                      <c:pt idx="86">
                        <c:v>42865</c:v>
                      </c:pt>
                      <c:pt idx="87">
                        <c:v>42866</c:v>
                      </c:pt>
                      <c:pt idx="88">
                        <c:v>42867</c:v>
                      </c:pt>
                      <c:pt idx="89">
                        <c:v>42870</c:v>
                      </c:pt>
                      <c:pt idx="90">
                        <c:v>42871</c:v>
                      </c:pt>
                      <c:pt idx="91">
                        <c:v>42872</c:v>
                      </c:pt>
                      <c:pt idx="92">
                        <c:v>42873</c:v>
                      </c:pt>
                      <c:pt idx="93">
                        <c:v>42874</c:v>
                      </c:pt>
                      <c:pt idx="94">
                        <c:v>42877</c:v>
                      </c:pt>
                      <c:pt idx="95">
                        <c:v>42878</c:v>
                      </c:pt>
                      <c:pt idx="96">
                        <c:v>42879</c:v>
                      </c:pt>
                      <c:pt idx="97">
                        <c:v>42880</c:v>
                      </c:pt>
                      <c:pt idx="98">
                        <c:v>42881</c:v>
                      </c:pt>
                      <c:pt idx="99">
                        <c:v>42884</c:v>
                      </c:pt>
                      <c:pt idx="100">
                        <c:v>42885</c:v>
                      </c:pt>
                      <c:pt idx="101">
                        <c:v>42886</c:v>
                      </c:pt>
                      <c:pt idx="102">
                        <c:v>42887</c:v>
                      </c:pt>
                      <c:pt idx="103">
                        <c:v>42888</c:v>
                      </c:pt>
                      <c:pt idx="104">
                        <c:v>42891</c:v>
                      </c:pt>
                      <c:pt idx="105">
                        <c:v>42892</c:v>
                      </c:pt>
                      <c:pt idx="106">
                        <c:v>42893</c:v>
                      </c:pt>
                      <c:pt idx="107">
                        <c:v>42894</c:v>
                      </c:pt>
                      <c:pt idx="108">
                        <c:v>42895</c:v>
                      </c:pt>
                      <c:pt idx="109">
                        <c:v>42898</c:v>
                      </c:pt>
                      <c:pt idx="110">
                        <c:v>42899</c:v>
                      </c:pt>
                      <c:pt idx="111">
                        <c:v>42900</c:v>
                      </c:pt>
                      <c:pt idx="112">
                        <c:v>42901</c:v>
                      </c:pt>
                      <c:pt idx="113">
                        <c:v>42902</c:v>
                      </c:pt>
                      <c:pt idx="114">
                        <c:v>42905</c:v>
                      </c:pt>
                      <c:pt idx="115">
                        <c:v>42906</c:v>
                      </c:pt>
                      <c:pt idx="116">
                        <c:v>42907</c:v>
                      </c:pt>
                      <c:pt idx="117">
                        <c:v>42908</c:v>
                      </c:pt>
                      <c:pt idx="118">
                        <c:v>42909</c:v>
                      </c:pt>
                      <c:pt idx="119">
                        <c:v>42913</c:v>
                      </c:pt>
                      <c:pt idx="120">
                        <c:v>42914</c:v>
                      </c:pt>
                      <c:pt idx="121">
                        <c:v>42915</c:v>
                      </c:pt>
                      <c:pt idx="122">
                        <c:v>42916</c:v>
                      </c:pt>
                      <c:pt idx="123">
                        <c:v>42919</c:v>
                      </c:pt>
                      <c:pt idx="124">
                        <c:v>42920</c:v>
                      </c:pt>
                      <c:pt idx="125">
                        <c:v>42921</c:v>
                      </c:pt>
                      <c:pt idx="126">
                        <c:v>42922</c:v>
                      </c:pt>
                      <c:pt idx="127">
                        <c:v>42923</c:v>
                      </c:pt>
                      <c:pt idx="128">
                        <c:v>42926</c:v>
                      </c:pt>
                      <c:pt idx="129">
                        <c:v>42927</c:v>
                      </c:pt>
                      <c:pt idx="130">
                        <c:v>42928</c:v>
                      </c:pt>
                      <c:pt idx="131">
                        <c:v>42929</c:v>
                      </c:pt>
                      <c:pt idx="132">
                        <c:v>42930</c:v>
                      </c:pt>
                      <c:pt idx="133">
                        <c:v>42933</c:v>
                      </c:pt>
                      <c:pt idx="134">
                        <c:v>42934</c:v>
                      </c:pt>
                      <c:pt idx="135">
                        <c:v>42935</c:v>
                      </c:pt>
                      <c:pt idx="136">
                        <c:v>42936</c:v>
                      </c:pt>
                      <c:pt idx="137">
                        <c:v>42937</c:v>
                      </c:pt>
                      <c:pt idx="138">
                        <c:v>42940</c:v>
                      </c:pt>
                      <c:pt idx="139">
                        <c:v>42941</c:v>
                      </c:pt>
                      <c:pt idx="140">
                        <c:v>42942</c:v>
                      </c:pt>
                      <c:pt idx="141">
                        <c:v>42943</c:v>
                      </c:pt>
                      <c:pt idx="142">
                        <c:v>42944</c:v>
                      </c:pt>
                      <c:pt idx="143">
                        <c:v>42947</c:v>
                      </c:pt>
                      <c:pt idx="144">
                        <c:v>42948</c:v>
                      </c:pt>
                      <c:pt idx="145">
                        <c:v>42949</c:v>
                      </c:pt>
                      <c:pt idx="146">
                        <c:v>42950</c:v>
                      </c:pt>
                      <c:pt idx="147">
                        <c:v>42951</c:v>
                      </c:pt>
                      <c:pt idx="148">
                        <c:v>42954</c:v>
                      </c:pt>
                      <c:pt idx="149">
                        <c:v>42955</c:v>
                      </c:pt>
                      <c:pt idx="150">
                        <c:v>42956</c:v>
                      </c:pt>
                      <c:pt idx="151">
                        <c:v>42957</c:v>
                      </c:pt>
                      <c:pt idx="152">
                        <c:v>42958</c:v>
                      </c:pt>
                      <c:pt idx="153">
                        <c:v>42961</c:v>
                      </c:pt>
                      <c:pt idx="154">
                        <c:v>42963</c:v>
                      </c:pt>
                      <c:pt idx="155">
                        <c:v>42964</c:v>
                      </c:pt>
                      <c:pt idx="156">
                        <c:v>42965</c:v>
                      </c:pt>
                      <c:pt idx="157">
                        <c:v>42968</c:v>
                      </c:pt>
                      <c:pt idx="158">
                        <c:v>42969</c:v>
                      </c:pt>
                      <c:pt idx="159">
                        <c:v>42970</c:v>
                      </c:pt>
                      <c:pt idx="160">
                        <c:v>42971</c:v>
                      </c:pt>
                      <c:pt idx="161">
                        <c:v>42975</c:v>
                      </c:pt>
                      <c:pt idx="162">
                        <c:v>42976</c:v>
                      </c:pt>
                      <c:pt idx="163">
                        <c:v>42977</c:v>
                      </c:pt>
                      <c:pt idx="164">
                        <c:v>42978</c:v>
                      </c:pt>
                      <c:pt idx="165">
                        <c:v>42979</c:v>
                      </c:pt>
                      <c:pt idx="166">
                        <c:v>42982</c:v>
                      </c:pt>
                      <c:pt idx="167">
                        <c:v>42983</c:v>
                      </c:pt>
                      <c:pt idx="168">
                        <c:v>42984</c:v>
                      </c:pt>
                      <c:pt idx="169">
                        <c:v>42985</c:v>
                      </c:pt>
                      <c:pt idx="170">
                        <c:v>42986</c:v>
                      </c:pt>
                      <c:pt idx="171">
                        <c:v>42989</c:v>
                      </c:pt>
                      <c:pt idx="172">
                        <c:v>42990</c:v>
                      </c:pt>
                      <c:pt idx="173">
                        <c:v>42991</c:v>
                      </c:pt>
                      <c:pt idx="174">
                        <c:v>42992</c:v>
                      </c:pt>
                      <c:pt idx="175">
                        <c:v>42993</c:v>
                      </c:pt>
                      <c:pt idx="176">
                        <c:v>42996</c:v>
                      </c:pt>
                      <c:pt idx="177">
                        <c:v>42997</c:v>
                      </c:pt>
                      <c:pt idx="178">
                        <c:v>42998</c:v>
                      </c:pt>
                      <c:pt idx="179">
                        <c:v>42999</c:v>
                      </c:pt>
                      <c:pt idx="180">
                        <c:v>43000</c:v>
                      </c:pt>
                      <c:pt idx="181">
                        <c:v>43003</c:v>
                      </c:pt>
                      <c:pt idx="182">
                        <c:v>43004</c:v>
                      </c:pt>
                      <c:pt idx="183">
                        <c:v>43005</c:v>
                      </c:pt>
                      <c:pt idx="184">
                        <c:v>43006</c:v>
                      </c:pt>
                      <c:pt idx="185">
                        <c:v>43007</c:v>
                      </c:pt>
                      <c:pt idx="186">
                        <c:v>43011</c:v>
                      </c:pt>
                      <c:pt idx="187">
                        <c:v>43012</c:v>
                      </c:pt>
                      <c:pt idx="188">
                        <c:v>43013</c:v>
                      </c:pt>
                      <c:pt idx="189">
                        <c:v>43014</c:v>
                      </c:pt>
                      <c:pt idx="190">
                        <c:v>43017</c:v>
                      </c:pt>
                      <c:pt idx="191">
                        <c:v>43018</c:v>
                      </c:pt>
                      <c:pt idx="192">
                        <c:v>43019</c:v>
                      </c:pt>
                      <c:pt idx="193">
                        <c:v>43020</c:v>
                      </c:pt>
                      <c:pt idx="194">
                        <c:v>43021</c:v>
                      </c:pt>
                      <c:pt idx="195">
                        <c:v>43024</c:v>
                      </c:pt>
                      <c:pt idx="196">
                        <c:v>43025</c:v>
                      </c:pt>
                      <c:pt idx="197">
                        <c:v>43026</c:v>
                      </c:pt>
                      <c:pt idx="198">
                        <c:v>43027</c:v>
                      </c:pt>
                      <c:pt idx="199">
                        <c:v>43031</c:v>
                      </c:pt>
                      <c:pt idx="200">
                        <c:v>43032</c:v>
                      </c:pt>
                      <c:pt idx="201">
                        <c:v>43033</c:v>
                      </c:pt>
                      <c:pt idx="202">
                        <c:v>43034</c:v>
                      </c:pt>
                      <c:pt idx="203">
                        <c:v>43035</c:v>
                      </c:pt>
                      <c:pt idx="204">
                        <c:v>43038</c:v>
                      </c:pt>
                      <c:pt idx="205">
                        <c:v>43039</c:v>
                      </c:pt>
                      <c:pt idx="206">
                        <c:v>43040</c:v>
                      </c:pt>
                      <c:pt idx="207">
                        <c:v>43041</c:v>
                      </c:pt>
                      <c:pt idx="208">
                        <c:v>43042</c:v>
                      </c:pt>
                      <c:pt idx="209">
                        <c:v>43045</c:v>
                      </c:pt>
                      <c:pt idx="210">
                        <c:v>43046</c:v>
                      </c:pt>
                      <c:pt idx="211">
                        <c:v>43047</c:v>
                      </c:pt>
                      <c:pt idx="212">
                        <c:v>43048</c:v>
                      </c:pt>
                      <c:pt idx="213">
                        <c:v>43049</c:v>
                      </c:pt>
                      <c:pt idx="214">
                        <c:v>43052</c:v>
                      </c:pt>
                      <c:pt idx="215">
                        <c:v>43053</c:v>
                      </c:pt>
                      <c:pt idx="216">
                        <c:v>43054</c:v>
                      </c:pt>
                      <c:pt idx="217">
                        <c:v>43055</c:v>
                      </c:pt>
                      <c:pt idx="218">
                        <c:v>43056</c:v>
                      </c:pt>
                      <c:pt idx="219">
                        <c:v>43059</c:v>
                      </c:pt>
                      <c:pt idx="220">
                        <c:v>43060</c:v>
                      </c:pt>
                      <c:pt idx="221">
                        <c:v>43061</c:v>
                      </c:pt>
                      <c:pt idx="222">
                        <c:v>43062</c:v>
                      </c:pt>
                      <c:pt idx="223">
                        <c:v>43063</c:v>
                      </c:pt>
                      <c:pt idx="224">
                        <c:v>43066</c:v>
                      </c:pt>
                      <c:pt idx="225">
                        <c:v>43067</c:v>
                      </c:pt>
                      <c:pt idx="226">
                        <c:v>43068</c:v>
                      </c:pt>
                      <c:pt idx="227">
                        <c:v>43069</c:v>
                      </c:pt>
                      <c:pt idx="228">
                        <c:v>43070</c:v>
                      </c:pt>
                      <c:pt idx="229">
                        <c:v>43073</c:v>
                      </c:pt>
                      <c:pt idx="230">
                        <c:v>43074</c:v>
                      </c:pt>
                      <c:pt idx="231">
                        <c:v>43075</c:v>
                      </c:pt>
                      <c:pt idx="232">
                        <c:v>43076</c:v>
                      </c:pt>
                      <c:pt idx="233">
                        <c:v>43077</c:v>
                      </c:pt>
                      <c:pt idx="234">
                        <c:v>43080</c:v>
                      </c:pt>
                      <c:pt idx="235">
                        <c:v>43081</c:v>
                      </c:pt>
                      <c:pt idx="236">
                        <c:v>43082</c:v>
                      </c:pt>
                      <c:pt idx="237">
                        <c:v>43083</c:v>
                      </c:pt>
                      <c:pt idx="238">
                        <c:v>43084</c:v>
                      </c:pt>
                      <c:pt idx="239">
                        <c:v>43087</c:v>
                      </c:pt>
                      <c:pt idx="240">
                        <c:v>43088</c:v>
                      </c:pt>
                      <c:pt idx="241">
                        <c:v>43089</c:v>
                      </c:pt>
                      <c:pt idx="242">
                        <c:v>43090</c:v>
                      </c:pt>
                      <c:pt idx="243">
                        <c:v>43091</c:v>
                      </c:pt>
                      <c:pt idx="244">
                        <c:v>43095</c:v>
                      </c:pt>
                      <c:pt idx="245">
                        <c:v>43096</c:v>
                      </c:pt>
                      <c:pt idx="246">
                        <c:v>43097</c:v>
                      </c:pt>
                      <c:pt idx="247">
                        <c:v>43098</c:v>
                      </c:pt>
                      <c:pt idx="248">
                        <c:v>43101</c:v>
                      </c:pt>
                      <c:pt idx="249">
                        <c:v>43102</c:v>
                      </c:pt>
                      <c:pt idx="250">
                        <c:v>43103</c:v>
                      </c:pt>
                      <c:pt idx="251">
                        <c:v>43104</c:v>
                      </c:pt>
                      <c:pt idx="252">
                        <c:v>43105</c:v>
                      </c:pt>
                      <c:pt idx="253">
                        <c:v>43108</c:v>
                      </c:pt>
                      <c:pt idx="254">
                        <c:v>43109</c:v>
                      </c:pt>
                      <c:pt idx="255">
                        <c:v>43110</c:v>
                      </c:pt>
                      <c:pt idx="256">
                        <c:v>43111</c:v>
                      </c:pt>
                      <c:pt idx="257">
                        <c:v>43112</c:v>
                      </c:pt>
                      <c:pt idx="258">
                        <c:v>43115</c:v>
                      </c:pt>
                      <c:pt idx="259">
                        <c:v>43116</c:v>
                      </c:pt>
                      <c:pt idx="260">
                        <c:v>43117</c:v>
                      </c:pt>
                      <c:pt idx="261">
                        <c:v>43118</c:v>
                      </c:pt>
                      <c:pt idx="262">
                        <c:v>43119</c:v>
                      </c:pt>
                      <c:pt idx="263">
                        <c:v>43122</c:v>
                      </c:pt>
                      <c:pt idx="264">
                        <c:v>43123</c:v>
                      </c:pt>
                      <c:pt idx="265">
                        <c:v>43124</c:v>
                      </c:pt>
                      <c:pt idx="266">
                        <c:v>43125</c:v>
                      </c:pt>
                      <c:pt idx="267">
                        <c:v>43129</c:v>
                      </c:pt>
                      <c:pt idx="268">
                        <c:v>43130</c:v>
                      </c:pt>
                      <c:pt idx="269">
                        <c:v>43131</c:v>
                      </c:pt>
                      <c:pt idx="270">
                        <c:v>43132</c:v>
                      </c:pt>
                      <c:pt idx="271">
                        <c:v>43133</c:v>
                      </c:pt>
                      <c:pt idx="272">
                        <c:v>43136</c:v>
                      </c:pt>
                      <c:pt idx="273">
                        <c:v>43137</c:v>
                      </c:pt>
                      <c:pt idx="274">
                        <c:v>43138</c:v>
                      </c:pt>
                      <c:pt idx="275">
                        <c:v>43139</c:v>
                      </c:pt>
                      <c:pt idx="276">
                        <c:v>43140</c:v>
                      </c:pt>
                      <c:pt idx="277">
                        <c:v>43143</c:v>
                      </c:pt>
                      <c:pt idx="278">
                        <c:v>43145</c:v>
                      </c:pt>
                      <c:pt idx="279">
                        <c:v>43146</c:v>
                      </c:pt>
                      <c:pt idx="280">
                        <c:v>43147</c:v>
                      </c:pt>
                      <c:pt idx="281">
                        <c:v>43150</c:v>
                      </c:pt>
                      <c:pt idx="282">
                        <c:v>43151</c:v>
                      </c:pt>
                      <c:pt idx="283">
                        <c:v>43152</c:v>
                      </c:pt>
                      <c:pt idx="284">
                        <c:v>43153</c:v>
                      </c:pt>
                      <c:pt idx="285">
                        <c:v>43154</c:v>
                      </c:pt>
                      <c:pt idx="286">
                        <c:v>43157</c:v>
                      </c:pt>
                      <c:pt idx="287">
                        <c:v>43158</c:v>
                      </c:pt>
                      <c:pt idx="288">
                        <c:v>43159</c:v>
                      </c:pt>
                      <c:pt idx="289">
                        <c:v>43160</c:v>
                      </c:pt>
                      <c:pt idx="290">
                        <c:v>43164</c:v>
                      </c:pt>
                      <c:pt idx="291">
                        <c:v>43165</c:v>
                      </c:pt>
                      <c:pt idx="292">
                        <c:v>43166</c:v>
                      </c:pt>
                      <c:pt idx="293">
                        <c:v>43167</c:v>
                      </c:pt>
                      <c:pt idx="294">
                        <c:v>43168</c:v>
                      </c:pt>
                      <c:pt idx="295">
                        <c:v>43171</c:v>
                      </c:pt>
                      <c:pt idx="296">
                        <c:v>43172</c:v>
                      </c:pt>
                      <c:pt idx="297">
                        <c:v>43173</c:v>
                      </c:pt>
                      <c:pt idx="298">
                        <c:v>43174</c:v>
                      </c:pt>
                      <c:pt idx="299">
                        <c:v>43175</c:v>
                      </c:pt>
                      <c:pt idx="300">
                        <c:v>43178</c:v>
                      </c:pt>
                      <c:pt idx="301">
                        <c:v>43179</c:v>
                      </c:pt>
                      <c:pt idx="302">
                        <c:v>43180</c:v>
                      </c:pt>
                      <c:pt idx="303">
                        <c:v>43181</c:v>
                      </c:pt>
                      <c:pt idx="304">
                        <c:v>43182</c:v>
                      </c:pt>
                      <c:pt idx="305">
                        <c:v>43185</c:v>
                      </c:pt>
                      <c:pt idx="306">
                        <c:v>43186</c:v>
                      </c:pt>
                      <c:pt idx="307">
                        <c:v>43187</c:v>
                      </c:pt>
                      <c:pt idx="308">
                        <c:v>43192</c:v>
                      </c:pt>
                      <c:pt idx="309">
                        <c:v>43193</c:v>
                      </c:pt>
                      <c:pt idx="310">
                        <c:v>43194</c:v>
                      </c:pt>
                      <c:pt idx="311">
                        <c:v>43195</c:v>
                      </c:pt>
                      <c:pt idx="312">
                        <c:v>43196</c:v>
                      </c:pt>
                      <c:pt idx="313">
                        <c:v>43199</c:v>
                      </c:pt>
                      <c:pt idx="314">
                        <c:v>43200</c:v>
                      </c:pt>
                      <c:pt idx="315">
                        <c:v>43201</c:v>
                      </c:pt>
                      <c:pt idx="316">
                        <c:v>43202</c:v>
                      </c:pt>
                      <c:pt idx="317">
                        <c:v>43203</c:v>
                      </c:pt>
                      <c:pt idx="318">
                        <c:v>43206</c:v>
                      </c:pt>
                      <c:pt idx="319">
                        <c:v>43207</c:v>
                      </c:pt>
                      <c:pt idx="320">
                        <c:v>43208</c:v>
                      </c:pt>
                      <c:pt idx="321">
                        <c:v>43209</c:v>
                      </c:pt>
                      <c:pt idx="322">
                        <c:v>43210</c:v>
                      </c:pt>
                      <c:pt idx="323">
                        <c:v>43213</c:v>
                      </c:pt>
                      <c:pt idx="324">
                        <c:v>43214</c:v>
                      </c:pt>
                      <c:pt idx="325">
                        <c:v>43215</c:v>
                      </c:pt>
                      <c:pt idx="326">
                        <c:v>43216</c:v>
                      </c:pt>
                      <c:pt idx="327">
                        <c:v>43217</c:v>
                      </c:pt>
                      <c:pt idx="328">
                        <c:v>43220</c:v>
                      </c:pt>
                      <c:pt idx="329">
                        <c:v>43222</c:v>
                      </c:pt>
                      <c:pt idx="330">
                        <c:v>43223</c:v>
                      </c:pt>
                      <c:pt idx="331">
                        <c:v>43224</c:v>
                      </c:pt>
                      <c:pt idx="332">
                        <c:v>43227</c:v>
                      </c:pt>
                      <c:pt idx="333">
                        <c:v>43228</c:v>
                      </c:pt>
                      <c:pt idx="334">
                        <c:v>43229</c:v>
                      </c:pt>
                      <c:pt idx="335">
                        <c:v>43230</c:v>
                      </c:pt>
                      <c:pt idx="336">
                        <c:v>43231</c:v>
                      </c:pt>
                      <c:pt idx="337">
                        <c:v>43234</c:v>
                      </c:pt>
                      <c:pt idx="338">
                        <c:v>43235</c:v>
                      </c:pt>
                      <c:pt idx="339">
                        <c:v>43236</c:v>
                      </c:pt>
                      <c:pt idx="340">
                        <c:v>43237</c:v>
                      </c:pt>
                      <c:pt idx="341">
                        <c:v>43238</c:v>
                      </c:pt>
                      <c:pt idx="342">
                        <c:v>43241</c:v>
                      </c:pt>
                      <c:pt idx="343">
                        <c:v>43242</c:v>
                      </c:pt>
                      <c:pt idx="344">
                        <c:v>43243</c:v>
                      </c:pt>
                      <c:pt idx="345">
                        <c:v>43244</c:v>
                      </c:pt>
                      <c:pt idx="346">
                        <c:v>43245</c:v>
                      </c:pt>
                      <c:pt idx="347">
                        <c:v>43248</c:v>
                      </c:pt>
                      <c:pt idx="348">
                        <c:v>43249</c:v>
                      </c:pt>
                      <c:pt idx="349">
                        <c:v>43250</c:v>
                      </c:pt>
                      <c:pt idx="350">
                        <c:v>43251</c:v>
                      </c:pt>
                      <c:pt idx="351">
                        <c:v>43252</c:v>
                      </c:pt>
                      <c:pt idx="352">
                        <c:v>43255</c:v>
                      </c:pt>
                      <c:pt idx="353">
                        <c:v>43256</c:v>
                      </c:pt>
                      <c:pt idx="354">
                        <c:v>43257</c:v>
                      </c:pt>
                      <c:pt idx="355">
                        <c:v>43258</c:v>
                      </c:pt>
                      <c:pt idx="356">
                        <c:v>43259</c:v>
                      </c:pt>
                      <c:pt idx="357">
                        <c:v>43262</c:v>
                      </c:pt>
                      <c:pt idx="358">
                        <c:v>43263</c:v>
                      </c:pt>
                      <c:pt idx="359">
                        <c:v>43264</c:v>
                      </c:pt>
                      <c:pt idx="360">
                        <c:v>43265</c:v>
                      </c:pt>
                      <c:pt idx="361">
                        <c:v>43266</c:v>
                      </c:pt>
                      <c:pt idx="362">
                        <c:v>43269</c:v>
                      </c:pt>
                      <c:pt idx="363">
                        <c:v>43270</c:v>
                      </c:pt>
                      <c:pt idx="364">
                        <c:v>43271</c:v>
                      </c:pt>
                      <c:pt idx="365">
                        <c:v>43272</c:v>
                      </c:pt>
                      <c:pt idx="366">
                        <c:v>43273</c:v>
                      </c:pt>
                      <c:pt idx="367">
                        <c:v>43276</c:v>
                      </c:pt>
                      <c:pt idx="368">
                        <c:v>43277</c:v>
                      </c:pt>
                      <c:pt idx="369">
                        <c:v>43278</c:v>
                      </c:pt>
                      <c:pt idx="370">
                        <c:v>43279</c:v>
                      </c:pt>
                      <c:pt idx="371">
                        <c:v>43280</c:v>
                      </c:pt>
                      <c:pt idx="372">
                        <c:v>43283</c:v>
                      </c:pt>
                      <c:pt idx="373">
                        <c:v>43284</c:v>
                      </c:pt>
                      <c:pt idx="374">
                        <c:v>43285</c:v>
                      </c:pt>
                      <c:pt idx="375">
                        <c:v>43286</c:v>
                      </c:pt>
                      <c:pt idx="376">
                        <c:v>43287</c:v>
                      </c:pt>
                      <c:pt idx="377">
                        <c:v>43290</c:v>
                      </c:pt>
                      <c:pt idx="378">
                        <c:v>43291</c:v>
                      </c:pt>
                      <c:pt idx="379">
                        <c:v>43292</c:v>
                      </c:pt>
                      <c:pt idx="380">
                        <c:v>43293</c:v>
                      </c:pt>
                      <c:pt idx="381">
                        <c:v>43294</c:v>
                      </c:pt>
                      <c:pt idx="382">
                        <c:v>43297</c:v>
                      </c:pt>
                      <c:pt idx="383">
                        <c:v>43298</c:v>
                      </c:pt>
                      <c:pt idx="384">
                        <c:v>43299</c:v>
                      </c:pt>
                      <c:pt idx="385">
                        <c:v>43300</c:v>
                      </c:pt>
                      <c:pt idx="386">
                        <c:v>43301</c:v>
                      </c:pt>
                      <c:pt idx="387">
                        <c:v>43304</c:v>
                      </c:pt>
                      <c:pt idx="388">
                        <c:v>43305</c:v>
                      </c:pt>
                      <c:pt idx="389">
                        <c:v>43306</c:v>
                      </c:pt>
                      <c:pt idx="390">
                        <c:v>43307</c:v>
                      </c:pt>
                      <c:pt idx="391">
                        <c:v>43308</c:v>
                      </c:pt>
                      <c:pt idx="392">
                        <c:v>43311</c:v>
                      </c:pt>
                      <c:pt idx="393">
                        <c:v>43312</c:v>
                      </c:pt>
                      <c:pt idx="394">
                        <c:v>43313</c:v>
                      </c:pt>
                      <c:pt idx="395">
                        <c:v>43314</c:v>
                      </c:pt>
                      <c:pt idx="396">
                        <c:v>43315</c:v>
                      </c:pt>
                      <c:pt idx="397">
                        <c:v>43318</c:v>
                      </c:pt>
                      <c:pt idx="398">
                        <c:v>43319</c:v>
                      </c:pt>
                      <c:pt idx="399">
                        <c:v>43320</c:v>
                      </c:pt>
                      <c:pt idx="400">
                        <c:v>43321</c:v>
                      </c:pt>
                      <c:pt idx="401">
                        <c:v>43322</c:v>
                      </c:pt>
                      <c:pt idx="402">
                        <c:v>43325</c:v>
                      </c:pt>
                      <c:pt idx="403">
                        <c:v>43326</c:v>
                      </c:pt>
                      <c:pt idx="404">
                        <c:v>43328</c:v>
                      </c:pt>
                      <c:pt idx="405">
                        <c:v>43329</c:v>
                      </c:pt>
                      <c:pt idx="406">
                        <c:v>43332</c:v>
                      </c:pt>
                      <c:pt idx="407">
                        <c:v>43333</c:v>
                      </c:pt>
                      <c:pt idx="408">
                        <c:v>43335</c:v>
                      </c:pt>
                      <c:pt idx="409">
                        <c:v>43336</c:v>
                      </c:pt>
                      <c:pt idx="410">
                        <c:v>43339</c:v>
                      </c:pt>
                      <c:pt idx="411">
                        <c:v>43340</c:v>
                      </c:pt>
                      <c:pt idx="412">
                        <c:v>43341</c:v>
                      </c:pt>
                      <c:pt idx="413">
                        <c:v>43342</c:v>
                      </c:pt>
                      <c:pt idx="414">
                        <c:v>43343</c:v>
                      </c:pt>
                      <c:pt idx="415">
                        <c:v>43346</c:v>
                      </c:pt>
                      <c:pt idx="416">
                        <c:v>43347</c:v>
                      </c:pt>
                      <c:pt idx="417">
                        <c:v>43348</c:v>
                      </c:pt>
                      <c:pt idx="418">
                        <c:v>43349</c:v>
                      </c:pt>
                      <c:pt idx="419">
                        <c:v>43350</c:v>
                      </c:pt>
                      <c:pt idx="420">
                        <c:v>43353</c:v>
                      </c:pt>
                      <c:pt idx="421">
                        <c:v>43354</c:v>
                      </c:pt>
                      <c:pt idx="422">
                        <c:v>43355</c:v>
                      </c:pt>
                      <c:pt idx="423">
                        <c:v>43357</c:v>
                      </c:pt>
                      <c:pt idx="424">
                        <c:v>43360</c:v>
                      </c:pt>
                      <c:pt idx="425">
                        <c:v>43361</c:v>
                      </c:pt>
                      <c:pt idx="426">
                        <c:v>43362</c:v>
                      </c:pt>
                      <c:pt idx="427">
                        <c:v>43364</c:v>
                      </c:pt>
                      <c:pt idx="428">
                        <c:v>43367</c:v>
                      </c:pt>
                      <c:pt idx="429">
                        <c:v>43368</c:v>
                      </c:pt>
                      <c:pt idx="430">
                        <c:v>43369</c:v>
                      </c:pt>
                      <c:pt idx="431">
                        <c:v>43370</c:v>
                      </c:pt>
                      <c:pt idx="432">
                        <c:v>43371</c:v>
                      </c:pt>
                      <c:pt idx="433">
                        <c:v>43374</c:v>
                      </c:pt>
                      <c:pt idx="434">
                        <c:v>43376</c:v>
                      </c:pt>
                      <c:pt idx="435">
                        <c:v>43377</c:v>
                      </c:pt>
                      <c:pt idx="436">
                        <c:v>43378</c:v>
                      </c:pt>
                      <c:pt idx="437">
                        <c:v>43381</c:v>
                      </c:pt>
                      <c:pt idx="438">
                        <c:v>43382</c:v>
                      </c:pt>
                      <c:pt idx="439">
                        <c:v>43383</c:v>
                      </c:pt>
                      <c:pt idx="440">
                        <c:v>43384</c:v>
                      </c:pt>
                      <c:pt idx="441">
                        <c:v>43385</c:v>
                      </c:pt>
                      <c:pt idx="442">
                        <c:v>43388</c:v>
                      </c:pt>
                      <c:pt idx="443">
                        <c:v>43389</c:v>
                      </c:pt>
                      <c:pt idx="444">
                        <c:v>43390</c:v>
                      </c:pt>
                      <c:pt idx="445">
                        <c:v>43392</c:v>
                      </c:pt>
                      <c:pt idx="446">
                        <c:v>43395</c:v>
                      </c:pt>
                      <c:pt idx="447">
                        <c:v>43396</c:v>
                      </c:pt>
                      <c:pt idx="448">
                        <c:v>43397</c:v>
                      </c:pt>
                      <c:pt idx="449">
                        <c:v>43398</c:v>
                      </c:pt>
                      <c:pt idx="450">
                        <c:v>43399</c:v>
                      </c:pt>
                      <c:pt idx="451">
                        <c:v>43402</c:v>
                      </c:pt>
                      <c:pt idx="452">
                        <c:v>43403</c:v>
                      </c:pt>
                      <c:pt idx="453">
                        <c:v>43404</c:v>
                      </c:pt>
                      <c:pt idx="454">
                        <c:v>43405</c:v>
                      </c:pt>
                      <c:pt idx="455">
                        <c:v>43406</c:v>
                      </c:pt>
                      <c:pt idx="456">
                        <c:v>43409</c:v>
                      </c:pt>
                      <c:pt idx="457">
                        <c:v>43410</c:v>
                      </c:pt>
                      <c:pt idx="458">
                        <c:v>43411</c:v>
                      </c:pt>
                      <c:pt idx="459">
                        <c:v>43413</c:v>
                      </c:pt>
                      <c:pt idx="460">
                        <c:v>43416</c:v>
                      </c:pt>
                      <c:pt idx="461">
                        <c:v>43417</c:v>
                      </c:pt>
                      <c:pt idx="462">
                        <c:v>43418</c:v>
                      </c:pt>
                      <c:pt idx="463">
                        <c:v>43419</c:v>
                      </c:pt>
                      <c:pt idx="464">
                        <c:v>43420</c:v>
                      </c:pt>
                      <c:pt idx="465">
                        <c:v>43423</c:v>
                      </c:pt>
                      <c:pt idx="466">
                        <c:v>43424</c:v>
                      </c:pt>
                      <c:pt idx="467">
                        <c:v>43425</c:v>
                      </c:pt>
                      <c:pt idx="468">
                        <c:v>43426</c:v>
                      </c:pt>
                      <c:pt idx="469">
                        <c:v>43430</c:v>
                      </c:pt>
                      <c:pt idx="470">
                        <c:v>43431</c:v>
                      </c:pt>
                      <c:pt idx="471">
                        <c:v>43432</c:v>
                      </c:pt>
                      <c:pt idx="472">
                        <c:v>43433</c:v>
                      </c:pt>
                      <c:pt idx="473">
                        <c:v>43434</c:v>
                      </c:pt>
                      <c:pt idx="474">
                        <c:v>43437</c:v>
                      </c:pt>
                      <c:pt idx="475">
                        <c:v>43438</c:v>
                      </c:pt>
                      <c:pt idx="476">
                        <c:v>43439</c:v>
                      </c:pt>
                      <c:pt idx="477">
                        <c:v>43440</c:v>
                      </c:pt>
                      <c:pt idx="478">
                        <c:v>43441</c:v>
                      </c:pt>
                      <c:pt idx="479">
                        <c:v>43444</c:v>
                      </c:pt>
                      <c:pt idx="480">
                        <c:v>43445</c:v>
                      </c:pt>
                      <c:pt idx="481">
                        <c:v>43446</c:v>
                      </c:pt>
                      <c:pt idx="482">
                        <c:v>43447</c:v>
                      </c:pt>
                      <c:pt idx="483">
                        <c:v>43448</c:v>
                      </c:pt>
                      <c:pt idx="484">
                        <c:v>43451</c:v>
                      </c:pt>
                      <c:pt idx="485">
                        <c:v>43452</c:v>
                      </c:pt>
                      <c:pt idx="486">
                        <c:v>43453</c:v>
                      </c:pt>
                      <c:pt idx="487">
                        <c:v>43454</c:v>
                      </c:pt>
                      <c:pt idx="488">
                        <c:v>43455</c:v>
                      </c:pt>
                      <c:pt idx="489">
                        <c:v>43458</c:v>
                      </c:pt>
                      <c:pt idx="490">
                        <c:v>43460</c:v>
                      </c:pt>
                      <c:pt idx="491">
                        <c:v>43461</c:v>
                      </c:pt>
                      <c:pt idx="492">
                        <c:v>43462</c:v>
                      </c:pt>
                      <c:pt idx="493">
                        <c:v>43465</c:v>
                      </c:pt>
                      <c:pt idx="494">
                        <c:v>43466</c:v>
                      </c:pt>
                      <c:pt idx="495">
                        <c:v>43467</c:v>
                      </c:pt>
                      <c:pt idx="496">
                        <c:v>43468</c:v>
                      </c:pt>
                      <c:pt idx="497">
                        <c:v>43469</c:v>
                      </c:pt>
                      <c:pt idx="498">
                        <c:v>43472</c:v>
                      </c:pt>
                      <c:pt idx="499">
                        <c:v>43473</c:v>
                      </c:pt>
                      <c:pt idx="500">
                        <c:v>43474</c:v>
                      </c:pt>
                      <c:pt idx="501">
                        <c:v>43475</c:v>
                      </c:pt>
                      <c:pt idx="502">
                        <c:v>43476</c:v>
                      </c:pt>
                      <c:pt idx="503">
                        <c:v>43479</c:v>
                      </c:pt>
                      <c:pt idx="504">
                        <c:v>43480</c:v>
                      </c:pt>
                      <c:pt idx="505">
                        <c:v>43481</c:v>
                      </c:pt>
                      <c:pt idx="506">
                        <c:v>43482</c:v>
                      </c:pt>
                      <c:pt idx="507">
                        <c:v>43483</c:v>
                      </c:pt>
                      <c:pt idx="508">
                        <c:v>43486</c:v>
                      </c:pt>
                      <c:pt idx="509">
                        <c:v>43487</c:v>
                      </c:pt>
                      <c:pt idx="510">
                        <c:v>43488</c:v>
                      </c:pt>
                      <c:pt idx="511">
                        <c:v>43489</c:v>
                      </c:pt>
                      <c:pt idx="512">
                        <c:v>43490</c:v>
                      </c:pt>
                      <c:pt idx="513">
                        <c:v>43493</c:v>
                      </c:pt>
                      <c:pt idx="514">
                        <c:v>43494</c:v>
                      </c:pt>
                      <c:pt idx="515">
                        <c:v>43495</c:v>
                      </c:pt>
                      <c:pt idx="516">
                        <c:v>43496</c:v>
                      </c:pt>
                      <c:pt idx="517">
                        <c:v>43497</c:v>
                      </c:pt>
                      <c:pt idx="518">
                        <c:v>43500</c:v>
                      </c:pt>
                      <c:pt idx="519">
                        <c:v>43501</c:v>
                      </c:pt>
                      <c:pt idx="520">
                        <c:v>43502</c:v>
                      </c:pt>
                      <c:pt idx="521">
                        <c:v>43503</c:v>
                      </c:pt>
                      <c:pt idx="522">
                        <c:v>43504</c:v>
                      </c:pt>
                      <c:pt idx="523">
                        <c:v>43507</c:v>
                      </c:pt>
                      <c:pt idx="524">
                        <c:v>43508</c:v>
                      </c:pt>
                      <c:pt idx="525">
                        <c:v>43509</c:v>
                      </c:pt>
                      <c:pt idx="526">
                        <c:v>43510</c:v>
                      </c:pt>
                      <c:pt idx="527">
                        <c:v>43511</c:v>
                      </c:pt>
                      <c:pt idx="528">
                        <c:v>43514</c:v>
                      </c:pt>
                      <c:pt idx="529">
                        <c:v>43515</c:v>
                      </c:pt>
                      <c:pt idx="530">
                        <c:v>43516</c:v>
                      </c:pt>
                      <c:pt idx="531">
                        <c:v>43517</c:v>
                      </c:pt>
                      <c:pt idx="532">
                        <c:v>43518</c:v>
                      </c:pt>
                      <c:pt idx="533">
                        <c:v>43521</c:v>
                      </c:pt>
                      <c:pt idx="534">
                        <c:v>43522</c:v>
                      </c:pt>
                      <c:pt idx="535">
                        <c:v>43523</c:v>
                      </c:pt>
                      <c:pt idx="536">
                        <c:v>43524</c:v>
                      </c:pt>
                      <c:pt idx="537">
                        <c:v>43525</c:v>
                      </c:pt>
                      <c:pt idx="538">
                        <c:v>43529</c:v>
                      </c:pt>
                      <c:pt idx="539">
                        <c:v>43530</c:v>
                      </c:pt>
                      <c:pt idx="540">
                        <c:v>43531</c:v>
                      </c:pt>
                      <c:pt idx="541">
                        <c:v>43532</c:v>
                      </c:pt>
                      <c:pt idx="542">
                        <c:v>43535</c:v>
                      </c:pt>
                      <c:pt idx="543">
                        <c:v>43536</c:v>
                      </c:pt>
                      <c:pt idx="544">
                        <c:v>43537</c:v>
                      </c:pt>
                      <c:pt idx="545">
                        <c:v>43538</c:v>
                      </c:pt>
                      <c:pt idx="546">
                        <c:v>43539</c:v>
                      </c:pt>
                      <c:pt idx="547">
                        <c:v>43542</c:v>
                      </c:pt>
                      <c:pt idx="548">
                        <c:v>43543</c:v>
                      </c:pt>
                      <c:pt idx="549">
                        <c:v>43544</c:v>
                      </c:pt>
                      <c:pt idx="550">
                        <c:v>43546</c:v>
                      </c:pt>
                      <c:pt idx="551">
                        <c:v>43549</c:v>
                      </c:pt>
                      <c:pt idx="552">
                        <c:v>43550</c:v>
                      </c:pt>
                      <c:pt idx="553">
                        <c:v>43551</c:v>
                      </c:pt>
                      <c:pt idx="554">
                        <c:v>43552</c:v>
                      </c:pt>
                      <c:pt idx="555">
                        <c:v>43553</c:v>
                      </c:pt>
                      <c:pt idx="556">
                        <c:v>43556</c:v>
                      </c:pt>
                      <c:pt idx="557">
                        <c:v>43557</c:v>
                      </c:pt>
                      <c:pt idx="558">
                        <c:v>43558</c:v>
                      </c:pt>
                      <c:pt idx="559">
                        <c:v>43559</c:v>
                      </c:pt>
                      <c:pt idx="560">
                        <c:v>43560</c:v>
                      </c:pt>
                      <c:pt idx="561">
                        <c:v>43563</c:v>
                      </c:pt>
                      <c:pt idx="562">
                        <c:v>43564</c:v>
                      </c:pt>
                      <c:pt idx="563">
                        <c:v>43565</c:v>
                      </c:pt>
                      <c:pt idx="564">
                        <c:v>43566</c:v>
                      </c:pt>
                      <c:pt idx="565">
                        <c:v>43567</c:v>
                      </c:pt>
                      <c:pt idx="566">
                        <c:v>43570</c:v>
                      </c:pt>
                      <c:pt idx="567">
                        <c:v>43571</c:v>
                      </c:pt>
                      <c:pt idx="568">
                        <c:v>43573</c:v>
                      </c:pt>
                      <c:pt idx="569">
                        <c:v>43577</c:v>
                      </c:pt>
                      <c:pt idx="570">
                        <c:v>43578</c:v>
                      </c:pt>
                      <c:pt idx="571">
                        <c:v>43579</c:v>
                      </c:pt>
                      <c:pt idx="572">
                        <c:v>43580</c:v>
                      </c:pt>
                      <c:pt idx="573">
                        <c:v>43581</c:v>
                      </c:pt>
                      <c:pt idx="574">
                        <c:v>43585</c:v>
                      </c:pt>
                      <c:pt idx="575">
                        <c:v>43587</c:v>
                      </c:pt>
                      <c:pt idx="576">
                        <c:v>43588</c:v>
                      </c:pt>
                      <c:pt idx="577">
                        <c:v>43591</c:v>
                      </c:pt>
                      <c:pt idx="578">
                        <c:v>43592</c:v>
                      </c:pt>
                      <c:pt idx="579">
                        <c:v>43593</c:v>
                      </c:pt>
                      <c:pt idx="580">
                        <c:v>43594</c:v>
                      </c:pt>
                      <c:pt idx="581">
                        <c:v>43595</c:v>
                      </c:pt>
                      <c:pt idx="582">
                        <c:v>43598</c:v>
                      </c:pt>
                      <c:pt idx="583">
                        <c:v>43599</c:v>
                      </c:pt>
                      <c:pt idx="584">
                        <c:v>43600</c:v>
                      </c:pt>
                      <c:pt idx="585">
                        <c:v>43601</c:v>
                      </c:pt>
                      <c:pt idx="586">
                        <c:v>43602</c:v>
                      </c:pt>
                      <c:pt idx="587">
                        <c:v>43605</c:v>
                      </c:pt>
                      <c:pt idx="588">
                        <c:v>43606</c:v>
                      </c:pt>
                      <c:pt idx="589">
                        <c:v>43607</c:v>
                      </c:pt>
                      <c:pt idx="590">
                        <c:v>43608</c:v>
                      </c:pt>
                      <c:pt idx="591">
                        <c:v>43609</c:v>
                      </c:pt>
                      <c:pt idx="592">
                        <c:v>43612</c:v>
                      </c:pt>
                      <c:pt idx="593">
                        <c:v>43613</c:v>
                      </c:pt>
                      <c:pt idx="594">
                        <c:v>43614</c:v>
                      </c:pt>
                      <c:pt idx="595">
                        <c:v>43615</c:v>
                      </c:pt>
                      <c:pt idx="596">
                        <c:v>43616</c:v>
                      </c:pt>
                      <c:pt idx="597">
                        <c:v>43619</c:v>
                      </c:pt>
                      <c:pt idx="598">
                        <c:v>43620</c:v>
                      </c:pt>
                      <c:pt idx="599">
                        <c:v>43622</c:v>
                      </c:pt>
                      <c:pt idx="600">
                        <c:v>43623</c:v>
                      </c:pt>
                      <c:pt idx="601">
                        <c:v>43626</c:v>
                      </c:pt>
                      <c:pt idx="602">
                        <c:v>43627</c:v>
                      </c:pt>
                      <c:pt idx="603">
                        <c:v>43628</c:v>
                      </c:pt>
                      <c:pt idx="604">
                        <c:v>43629</c:v>
                      </c:pt>
                      <c:pt idx="605">
                        <c:v>43630</c:v>
                      </c:pt>
                      <c:pt idx="606">
                        <c:v>43633</c:v>
                      </c:pt>
                      <c:pt idx="607">
                        <c:v>43634</c:v>
                      </c:pt>
                      <c:pt idx="608">
                        <c:v>43635</c:v>
                      </c:pt>
                      <c:pt idx="609">
                        <c:v>43636</c:v>
                      </c:pt>
                      <c:pt idx="610">
                        <c:v>43637</c:v>
                      </c:pt>
                      <c:pt idx="611">
                        <c:v>43640</c:v>
                      </c:pt>
                      <c:pt idx="612">
                        <c:v>43641</c:v>
                      </c:pt>
                      <c:pt idx="613">
                        <c:v>43642</c:v>
                      </c:pt>
                      <c:pt idx="614">
                        <c:v>43643</c:v>
                      </c:pt>
                      <c:pt idx="615">
                        <c:v>43644</c:v>
                      </c:pt>
                      <c:pt idx="616">
                        <c:v>43647</c:v>
                      </c:pt>
                      <c:pt idx="617">
                        <c:v>43648</c:v>
                      </c:pt>
                      <c:pt idx="618">
                        <c:v>43649</c:v>
                      </c:pt>
                      <c:pt idx="619">
                        <c:v>43650</c:v>
                      </c:pt>
                      <c:pt idx="620">
                        <c:v>43651</c:v>
                      </c:pt>
                      <c:pt idx="621">
                        <c:v>43654</c:v>
                      </c:pt>
                      <c:pt idx="622">
                        <c:v>43655</c:v>
                      </c:pt>
                      <c:pt idx="623">
                        <c:v>43656</c:v>
                      </c:pt>
                      <c:pt idx="624">
                        <c:v>43657</c:v>
                      </c:pt>
                      <c:pt idx="625">
                        <c:v>43658</c:v>
                      </c:pt>
                      <c:pt idx="626">
                        <c:v>43661</c:v>
                      </c:pt>
                      <c:pt idx="627">
                        <c:v>43662</c:v>
                      </c:pt>
                      <c:pt idx="628">
                        <c:v>43663</c:v>
                      </c:pt>
                      <c:pt idx="629">
                        <c:v>43664</c:v>
                      </c:pt>
                      <c:pt idx="630">
                        <c:v>43665</c:v>
                      </c:pt>
                      <c:pt idx="631">
                        <c:v>43668</c:v>
                      </c:pt>
                      <c:pt idx="632">
                        <c:v>43669</c:v>
                      </c:pt>
                      <c:pt idx="633">
                        <c:v>43670</c:v>
                      </c:pt>
                      <c:pt idx="634">
                        <c:v>43671</c:v>
                      </c:pt>
                      <c:pt idx="635">
                        <c:v>43672</c:v>
                      </c:pt>
                      <c:pt idx="636">
                        <c:v>43675</c:v>
                      </c:pt>
                      <c:pt idx="637">
                        <c:v>43676</c:v>
                      </c:pt>
                      <c:pt idx="638">
                        <c:v>43677</c:v>
                      </c:pt>
                      <c:pt idx="639">
                        <c:v>43678</c:v>
                      </c:pt>
                      <c:pt idx="640">
                        <c:v>43679</c:v>
                      </c:pt>
                      <c:pt idx="641">
                        <c:v>43682</c:v>
                      </c:pt>
                      <c:pt idx="642">
                        <c:v>43683</c:v>
                      </c:pt>
                      <c:pt idx="643">
                        <c:v>43684</c:v>
                      </c:pt>
                      <c:pt idx="644">
                        <c:v>43685</c:v>
                      </c:pt>
                      <c:pt idx="645">
                        <c:v>43686</c:v>
                      </c:pt>
                      <c:pt idx="646">
                        <c:v>43690</c:v>
                      </c:pt>
                      <c:pt idx="647">
                        <c:v>43691</c:v>
                      </c:pt>
                      <c:pt idx="648">
                        <c:v>43693</c:v>
                      </c:pt>
                      <c:pt idx="649">
                        <c:v>43696</c:v>
                      </c:pt>
                      <c:pt idx="650">
                        <c:v>43697</c:v>
                      </c:pt>
                      <c:pt idx="651">
                        <c:v>43698</c:v>
                      </c:pt>
                      <c:pt idx="652">
                        <c:v>43699</c:v>
                      </c:pt>
                      <c:pt idx="653">
                        <c:v>43700</c:v>
                      </c:pt>
                      <c:pt idx="654">
                        <c:v>43703</c:v>
                      </c:pt>
                      <c:pt idx="655">
                        <c:v>43704</c:v>
                      </c:pt>
                      <c:pt idx="656">
                        <c:v>43705</c:v>
                      </c:pt>
                      <c:pt idx="657">
                        <c:v>43706</c:v>
                      </c:pt>
                      <c:pt idx="658">
                        <c:v>43707</c:v>
                      </c:pt>
                      <c:pt idx="659">
                        <c:v>43711</c:v>
                      </c:pt>
                      <c:pt idx="660">
                        <c:v>43712</c:v>
                      </c:pt>
                      <c:pt idx="661">
                        <c:v>43713</c:v>
                      </c:pt>
                      <c:pt idx="662">
                        <c:v>43714</c:v>
                      </c:pt>
                      <c:pt idx="663">
                        <c:v>43717</c:v>
                      </c:pt>
                      <c:pt idx="664">
                        <c:v>43719</c:v>
                      </c:pt>
                      <c:pt idx="665">
                        <c:v>43720</c:v>
                      </c:pt>
                      <c:pt idx="666">
                        <c:v>43721</c:v>
                      </c:pt>
                      <c:pt idx="667">
                        <c:v>43724</c:v>
                      </c:pt>
                      <c:pt idx="668">
                        <c:v>43725</c:v>
                      </c:pt>
                      <c:pt idx="669">
                        <c:v>43726</c:v>
                      </c:pt>
                      <c:pt idx="670">
                        <c:v>43727</c:v>
                      </c:pt>
                      <c:pt idx="671">
                        <c:v>43728</c:v>
                      </c:pt>
                      <c:pt idx="672">
                        <c:v>43731</c:v>
                      </c:pt>
                      <c:pt idx="673">
                        <c:v>43732</c:v>
                      </c:pt>
                      <c:pt idx="674">
                        <c:v>43733</c:v>
                      </c:pt>
                      <c:pt idx="675">
                        <c:v>43734</c:v>
                      </c:pt>
                      <c:pt idx="676">
                        <c:v>43735</c:v>
                      </c:pt>
                      <c:pt idx="677">
                        <c:v>43738</c:v>
                      </c:pt>
                      <c:pt idx="678">
                        <c:v>43739</c:v>
                      </c:pt>
                      <c:pt idx="679">
                        <c:v>43741</c:v>
                      </c:pt>
                      <c:pt idx="680">
                        <c:v>43742</c:v>
                      </c:pt>
                      <c:pt idx="681">
                        <c:v>43745</c:v>
                      </c:pt>
                      <c:pt idx="682">
                        <c:v>43747</c:v>
                      </c:pt>
                      <c:pt idx="683">
                        <c:v>43748</c:v>
                      </c:pt>
                      <c:pt idx="684">
                        <c:v>43749</c:v>
                      </c:pt>
                      <c:pt idx="685">
                        <c:v>43752</c:v>
                      </c:pt>
                      <c:pt idx="686">
                        <c:v>43753</c:v>
                      </c:pt>
                      <c:pt idx="687">
                        <c:v>43754</c:v>
                      </c:pt>
                      <c:pt idx="688">
                        <c:v>43755</c:v>
                      </c:pt>
                      <c:pt idx="689">
                        <c:v>43756</c:v>
                      </c:pt>
                      <c:pt idx="690">
                        <c:v>43760</c:v>
                      </c:pt>
                      <c:pt idx="691">
                        <c:v>43761</c:v>
                      </c:pt>
                      <c:pt idx="692">
                        <c:v>43762</c:v>
                      </c:pt>
                      <c:pt idx="693">
                        <c:v>43763</c:v>
                      </c:pt>
                      <c:pt idx="694">
                        <c:v>43765</c:v>
                      </c:pt>
                      <c:pt idx="695">
                        <c:v>43767</c:v>
                      </c:pt>
                      <c:pt idx="696">
                        <c:v>43768</c:v>
                      </c:pt>
                      <c:pt idx="697">
                        <c:v>43769</c:v>
                      </c:pt>
                      <c:pt idx="698">
                        <c:v>43770</c:v>
                      </c:pt>
                      <c:pt idx="699">
                        <c:v>43773</c:v>
                      </c:pt>
                      <c:pt idx="700">
                        <c:v>43774</c:v>
                      </c:pt>
                      <c:pt idx="701">
                        <c:v>43775</c:v>
                      </c:pt>
                      <c:pt idx="702">
                        <c:v>43776</c:v>
                      </c:pt>
                      <c:pt idx="703">
                        <c:v>43777</c:v>
                      </c:pt>
                      <c:pt idx="704">
                        <c:v>43780</c:v>
                      </c:pt>
                      <c:pt idx="705">
                        <c:v>43782</c:v>
                      </c:pt>
                      <c:pt idx="706">
                        <c:v>43783</c:v>
                      </c:pt>
                      <c:pt idx="707">
                        <c:v>43784</c:v>
                      </c:pt>
                      <c:pt idx="708">
                        <c:v>43787</c:v>
                      </c:pt>
                      <c:pt idx="709">
                        <c:v>43788</c:v>
                      </c:pt>
                      <c:pt idx="710">
                        <c:v>43789</c:v>
                      </c:pt>
                      <c:pt idx="711">
                        <c:v>43790</c:v>
                      </c:pt>
                      <c:pt idx="712">
                        <c:v>43791</c:v>
                      </c:pt>
                      <c:pt idx="713">
                        <c:v>43794</c:v>
                      </c:pt>
                      <c:pt idx="714">
                        <c:v>43795</c:v>
                      </c:pt>
                      <c:pt idx="715">
                        <c:v>43796</c:v>
                      </c:pt>
                      <c:pt idx="716">
                        <c:v>43797</c:v>
                      </c:pt>
                      <c:pt idx="717">
                        <c:v>43798</c:v>
                      </c:pt>
                      <c:pt idx="718">
                        <c:v>43801</c:v>
                      </c:pt>
                      <c:pt idx="719">
                        <c:v>43802</c:v>
                      </c:pt>
                      <c:pt idx="720">
                        <c:v>43803</c:v>
                      </c:pt>
                      <c:pt idx="721">
                        <c:v>43804</c:v>
                      </c:pt>
                      <c:pt idx="722">
                        <c:v>43805</c:v>
                      </c:pt>
                      <c:pt idx="723">
                        <c:v>43808</c:v>
                      </c:pt>
                      <c:pt idx="724">
                        <c:v>43809</c:v>
                      </c:pt>
                      <c:pt idx="725">
                        <c:v>43810</c:v>
                      </c:pt>
                      <c:pt idx="726">
                        <c:v>43811</c:v>
                      </c:pt>
                      <c:pt idx="727">
                        <c:v>43812</c:v>
                      </c:pt>
                      <c:pt idx="728">
                        <c:v>43815</c:v>
                      </c:pt>
                      <c:pt idx="729">
                        <c:v>43816</c:v>
                      </c:pt>
                      <c:pt idx="730">
                        <c:v>43817</c:v>
                      </c:pt>
                      <c:pt idx="731">
                        <c:v>43818</c:v>
                      </c:pt>
                      <c:pt idx="732">
                        <c:v>43819</c:v>
                      </c:pt>
                      <c:pt idx="733">
                        <c:v>43822</c:v>
                      </c:pt>
                      <c:pt idx="734">
                        <c:v>43823</c:v>
                      </c:pt>
                      <c:pt idx="735">
                        <c:v>43825</c:v>
                      </c:pt>
                      <c:pt idx="736">
                        <c:v>43826</c:v>
                      </c:pt>
                      <c:pt idx="737">
                        <c:v>43829</c:v>
                      </c:pt>
                      <c:pt idx="738">
                        <c:v>43830</c:v>
                      </c:pt>
                      <c:pt idx="739">
                        <c:v>43831</c:v>
                      </c:pt>
                      <c:pt idx="740">
                        <c:v>43832</c:v>
                      </c:pt>
                      <c:pt idx="741">
                        <c:v>43833</c:v>
                      </c:pt>
                      <c:pt idx="742">
                        <c:v>43836</c:v>
                      </c:pt>
                      <c:pt idx="743">
                        <c:v>43837</c:v>
                      </c:pt>
                      <c:pt idx="744">
                        <c:v>43838</c:v>
                      </c:pt>
                      <c:pt idx="745">
                        <c:v>43839</c:v>
                      </c:pt>
                      <c:pt idx="746">
                        <c:v>43840</c:v>
                      </c:pt>
                      <c:pt idx="747">
                        <c:v>43843</c:v>
                      </c:pt>
                      <c:pt idx="748">
                        <c:v>43844</c:v>
                      </c:pt>
                      <c:pt idx="749">
                        <c:v>43845</c:v>
                      </c:pt>
                      <c:pt idx="750">
                        <c:v>43846</c:v>
                      </c:pt>
                      <c:pt idx="751">
                        <c:v>43847</c:v>
                      </c:pt>
                      <c:pt idx="752">
                        <c:v>43850</c:v>
                      </c:pt>
                      <c:pt idx="753">
                        <c:v>43851</c:v>
                      </c:pt>
                      <c:pt idx="754">
                        <c:v>43852</c:v>
                      </c:pt>
                      <c:pt idx="755">
                        <c:v>43853</c:v>
                      </c:pt>
                      <c:pt idx="756">
                        <c:v>43854</c:v>
                      </c:pt>
                      <c:pt idx="757">
                        <c:v>43857</c:v>
                      </c:pt>
                      <c:pt idx="758">
                        <c:v>43858</c:v>
                      </c:pt>
                      <c:pt idx="759">
                        <c:v>43859</c:v>
                      </c:pt>
                      <c:pt idx="760">
                        <c:v>43860</c:v>
                      </c:pt>
                      <c:pt idx="761">
                        <c:v>43861</c:v>
                      </c:pt>
                      <c:pt idx="762">
                        <c:v>43862</c:v>
                      </c:pt>
                      <c:pt idx="763">
                        <c:v>43864</c:v>
                      </c:pt>
                      <c:pt idx="764">
                        <c:v>43865</c:v>
                      </c:pt>
                      <c:pt idx="765">
                        <c:v>43866</c:v>
                      </c:pt>
                      <c:pt idx="766">
                        <c:v>43867</c:v>
                      </c:pt>
                      <c:pt idx="767">
                        <c:v>43868</c:v>
                      </c:pt>
                      <c:pt idx="768">
                        <c:v>43871</c:v>
                      </c:pt>
                      <c:pt idx="769">
                        <c:v>43872</c:v>
                      </c:pt>
                      <c:pt idx="770">
                        <c:v>43873</c:v>
                      </c:pt>
                      <c:pt idx="771">
                        <c:v>43874</c:v>
                      </c:pt>
                      <c:pt idx="772">
                        <c:v>43875</c:v>
                      </c:pt>
                      <c:pt idx="773">
                        <c:v>43878</c:v>
                      </c:pt>
                      <c:pt idx="774">
                        <c:v>43879</c:v>
                      </c:pt>
                      <c:pt idx="775">
                        <c:v>43880</c:v>
                      </c:pt>
                      <c:pt idx="776">
                        <c:v>43881</c:v>
                      </c:pt>
                      <c:pt idx="777">
                        <c:v>43885</c:v>
                      </c:pt>
                      <c:pt idx="778">
                        <c:v>43886</c:v>
                      </c:pt>
                      <c:pt idx="779">
                        <c:v>43887</c:v>
                      </c:pt>
                      <c:pt idx="780">
                        <c:v>43888</c:v>
                      </c:pt>
                      <c:pt idx="781">
                        <c:v>43889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[1]Sheet1!$C$2:$C$783</c15:sqref>
                        </c15:formulaRef>
                      </c:ext>
                    </c:extLst>
                    <c:numCache>
                      <c:formatCode>General</c:formatCode>
                      <c:ptCount val="782"/>
                      <c:pt idx="0">
                        <c:v>8212</c:v>
                      </c:pt>
                      <c:pt idx="1">
                        <c:v>8219.1</c:v>
                      </c:pt>
                      <c:pt idx="2">
                        <c:v>8218.5</c:v>
                      </c:pt>
                      <c:pt idx="3">
                        <c:v>8282.65</c:v>
                      </c:pt>
                      <c:pt idx="4">
                        <c:v>8306.85</c:v>
                      </c:pt>
                      <c:pt idx="5">
                        <c:v>8263</c:v>
                      </c:pt>
                      <c:pt idx="6">
                        <c:v>8293.7999999999993</c:v>
                      </c:pt>
                      <c:pt idx="7">
                        <c:v>8389</c:v>
                      </c:pt>
                      <c:pt idx="8">
                        <c:v>8417.2000000000007</c:v>
                      </c:pt>
                      <c:pt idx="9">
                        <c:v>8461.0499999999993</c:v>
                      </c:pt>
                      <c:pt idx="10">
                        <c:v>8426.7000000000007</c:v>
                      </c:pt>
                      <c:pt idx="11">
                        <c:v>8440.9</c:v>
                      </c:pt>
                      <c:pt idx="12">
                        <c:v>8460.2999999999993</c:v>
                      </c:pt>
                      <c:pt idx="13">
                        <c:v>8445.15</c:v>
                      </c:pt>
                      <c:pt idx="14">
                        <c:v>8423.65</c:v>
                      </c:pt>
                      <c:pt idx="15">
                        <c:v>8404.15</c:v>
                      </c:pt>
                      <c:pt idx="16">
                        <c:v>8480.9500000000007</c:v>
                      </c:pt>
                      <c:pt idx="17">
                        <c:v>8612.6</c:v>
                      </c:pt>
                      <c:pt idx="18">
                        <c:v>8672.7000000000007</c:v>
                      </c:pt>
                      <c:pt idx="19">
                        <c:v>8662.6</c:v>
                      </c:pt>
                      <c:pt idx="20">
                        <c:v>8631.75</c:v>
                      </c:pt>
                      <c:pt idx="21">
                        <c:v>8722.4</c:v>
                      </c:pt>
                      <c:pt idx="22">
                        <c:v>8757.6</c:v>
                      </c:pt>
                      <c:pt idx="23">
                        <c:v>8748.25</c:v>
                      </c:pt>
                      <c:pt idx="24">
                        <c:v>8814.1</c:v>
                      </c:pt>
                      <c:pt idx="25">
                        <c:v>8809.2999999999993</c:v>
                      </c:pt>
                      <c:pt idx="26">
                        <c:v>8791.25</c:v>
                      </c:pt>
                      <c:pt idx="27">
                        <c:v>8821.4</c:v>
                      </c:pt>
                      <c:pt idx="28">
                        <c:v>8822.1</c:v>
                      </c:pt>
                      <c:pt idx="29">
                        <c:v>8826.9</c:v>
                      </c:pt>
                      <c:pt idx="30">
                        <c:v>8820.4500000000007</c:v>
                      </c:pt>
                      <c:pt idx="31">
                        <c:v>8807.9</c:v>
                      </c:pt>
                      <c:pt idx="32">
                        <c:v>8783.9500000000007</c:v>
                      </c:pt>
                      <c:pt idx="33">
                        <c:v>8896.4500000000007</c:v>
                      </c:pt>
                      <c:pt idx="34">
                        <c:v>8886.25</c:v>
                      </c:pt>
                      <c:pt idx="35">
                        <c:v>8920.7999999999993</c:v>
                      </c:pt>
                      <c:pt idx="36">
                        <c:v>8960.75</c:v>
                      </c:pt>
                      <c:pt idx="37">
                        <c:v>8982.15</c:v>
                      </c:pt>
                      <c:pt idx="38">
                        <c:v>8951.7999999999993</c:v>
                      </c:pt>
                      <c:pt idx="39">
                        <c:v>8914.75</c:v>
                      </c:pt>
                      <c:pt idx="40">
                        <c:v>8960.7999999999993</c:v>
                      </c:pt>
                      <c:pt idx="41">
                        <c:v>8992.5</c:v>
                      </c:pt>
                      <c:pt idx="42">
                        <c:v>8907.1</c:v>
                      </c:pt>
                      <c:pt idx="43">
                        <c:v>8967.7999999999993</c:v>
                      </c:pt>
                      <c:pt idx="44">
                        <c:v>8977.85</c:v>
                      </c:pt>
                      <c:pt idx="45">
                        <c:v>8957.0499999999993</c:v>
                      </c:pt>
                      <c:pt idx="46">
                        <c:v>8945.7999999999993</c:v>
                      </c:pt>
                      <c:pt idx="47">
                        <c:v>8975.7000000000007</c:v>
                      </c:pt>
                      <c:pt idx="48">
                        <c:v>9122.75</c:v>
                      </c:pt>
                      <c:pt idx="49">
                        <c:v>9106.5499999999993</c:v>
                      </c:pt>
                      <c:pt idx="50">
                        <c:v>9158.4500000000007</c:v>
                      </c:pt>
                      <c:pt idx="51">
                        <c:v>9218.4</c:v>
                      </c:pt>
                      <c:pt idx="52">
                        <c:v>9167.6</c:v>
                      </c:pt>
                      <c:pt idx="53">
                        <c:v>9147.75</c:v>
                      </c:pt>
                      <c:pt idx="54">
                        <c:v>9072.9</c:v>
                      </c:pt>
                      <c:pt idx="55">
                        <c:v>9099.0499999999993</c:v>
                      </c:pt>
                      <c:pt idx="56">
                        <c:v>9133.5499999999993</c:v>
                      </c:pt>
                      <c:pt idx="57">
                        <c:v>9094.85</c:v>
                      </c:pt>
                      <c:pt idx="58">
                        <c:v>9110.4</c:v>
                      </c:pt>
                      <c:pt idx="59">
                        <c:v>9153.15</c:v>
                      </c:pt>
                      <c:pt idx="60">
                        <c:v>9183.15</c:v>
                      </c:pt>
                      <c:pt idx="61">
                        <c:v>9191.7000000000007</c:v>
                      </c:pt>
                      <c:pt idx="62">
                        <c:v>9245.35</c:v>
                      </c:pt>
                      <c:pt idx="63">
                        <c:v>9273.9</c:v>
                      </c:pt>
                      <c:pt idx="64">
                        <c:v>9267.9500000000007</c:v>
                      </c:pt>
                      <c:pt idx="65">
                        <c:v>9250.5</c:v>
                      </c:pt>
                      <c:pt idx="66">
                        <c:v>9225.65</c:v>
                      </c:pt>
                      <c:pt idx="67">
                        <c:v>9242.7000000000007</c:v>
                      </c:pt>
                      <c:pt idx="68">
                        <c:v>9246.4</c:v>
                      </c:pt>
                      <c:pt idx="69">
                        <c:v>9202.65</c:v>
                      </c:pt>
                      <c:pt idx="70">
                        <c:v>9160</c:v>
                      </c:pt>
                      <c:pt idx="71">
                        <c:v>9217.9</c:v>
                      </c:pt>
                      <c:pt idx="72">
                        <c:v>9120.5</c:v>
                      </c:pt>
                      <c:pt idx="73">
                        <c:v>9143.9</c:v>
                      </c:pt>
                      <c:pt idx="74">
                        <c:v>9183.65</c:v>
                      </c:pt>
                      <c:pt idx="75">
                        <c:v>9225.4</c:v>
                      </c:pt>
                      <c:pt idx="76">
                        <c:v>9309.2000000000007</c:v>
                      </c:pt>
                      <c:pt idx="77">
                        <c:v>9367</c:v>
                      </c:pt>
                      <c:pt idx="78">
                        <c:v>9367.15</c:v>
                      </c:pt>
                      <c:pt idx="79">
                        <c:v>9342.65</c:v>
                      </c:pt>
                      <c:pt idx="80">
                        <c:v>9352.5499999999993</c:v>
                      </c:pt>
                      <c:pt idx="81">
                        <c:v>9346.2999999999993</c:v>
                      </c:pt>
                      <c:pt idx="82">
                        <c:v>9365.65</c:v>
                      </c:pt>
                      <c:pt idx="83">
                        <c:v>9377.1</c:v>
                      </c:pt>
                      <c:pt idx="84">
                        <c:v>9338.7000000000007</c:v>
                      </c:pt>
                      <c:pt idx="85">
                        <c:v>9338.9500000000007</c:v>
                      </c:pt>
                      <c:pt idx="86">
                        <c:v>9414.75</c:v>
                      </c:pt>
                      <c:pt idx="87">
                        <c:v>9450.65</c:v>
                      </c:pt>
                      <c:pt idx="88">
                        <c:v>9437.75</c:v>
                      </c:pt>
                      <c:pt idx="89">
                        <c:v>9449.25</c:v>
                      </c:pt>
                      <c:pt idx="90">
                        <c:v>9517.2000000000007</c:v>
                      </c:pt>
                      <c:pt idx="91">
                        <c:v>9532.6</c:v>
                      </c:pt>
                      <c:pt idx="92">
                        <c:v>9489.1</c:v>
                      </c:pt>
                      <c:pt idx="93">
                        <c:v>9505.75</c:v>
                      </c:pt>
                      <c:pt idx="94">
                        <c:v>9498.65</c:v>
                      </c:pt>
                      <c:pt idx="95">
                        <c:v>9448.0499999999993</c:v>
                      </c:pt>
                      <c:pt idx="96">
                        <c:v>9431.9</c:v>
                      </c:pt>
                      <c:pt idx="97">
                        <c:v>9523.2999999999993</c:v>
                      </c:pt>
                      <c:pt idx="98">
                        <c:v>9604.9</c:v>
                      </c:pt>
                      <c:pt idx="99">
                        <c:v>9637.75</c:v>
                      </c:pt>
                      <c:pt idx="100">
                        <c:v>9635.2999999999993</c:v>
                      </c:pt>
                      <c:pt idx="101">
                        <c:v>9649.6</c:v>
                      </c:pt>
                      <c:pt idx="102">
                        <c:v>9634.65</c:v>
                      </c:pt>
                      <c:pt idx="103">
                        <c:v>9673.5</c:v>
                      </c:pt>
                      <c:pt idx="104">
                        <c:v>9687.2000000000007</c:v>
                      </c:pt>
                      <c:pt idx="105">
                        <c:v>9709.2999999999993</c:v>
                      </c:pt>
                      <c:pt idx="106">
                        <c:v>9678.5499999999993</c:v>
                      </c:pt>
                      <c:pt idx="107">
                        <c:v>9688.7000000000007</c:v>
                      </c:pt>
                      <c:pt idx="108">
                        <c:v>9676.25</c:v>
                      </c:pt>
                      <c:pt idx="109">
                        <c:v>9647.0499999999993</c:v>
                      </c:pt>
                      <c:pt idx="110">
                        <c:v>9654.15</c:v>
                      </c:pt>
                      <c:pt idx="111">
                        <c:v>9627.4</c:v>
                      </c:pt>
                      <c:pt idx="112">
                        <c:v>9621.4</c:v>
                      </c:pt>
                      <c:pt idx="113">
                        <c:v>9615.85</c:v>
                      </c:pt>
                      <c:pt idx="114">
                        <c:v>9673.2999999999993</c:v>
                      </c:pt>
                      <c:pt idx="115">
                        <c:v>9676.5</c:v>
                      </c:pt>
                      <c:pt idx="116">
                        <c:v>9650.4500000000007</c:v>
                      </c:pt>
                      <c:pt idx="117">
                        <c:v>9698.85</c:v>
                      </c:pt>
                      <c:pt idx="118">
                        <c:v>9647.65</c:v>
                      </c:pt>
                      <c:pt idx="119">
                        <c:v>9615.4</c:v>
                      </c:pt>
                      <c:pt idx="120">
                        <c:v>9522.5</c:v>
                      </c:pt>
                      <c:pt idx="121">
                        <c:v>9575.7999999999993</c:v>
                      </c:pt>
                      <c:pt idx="122">
                        <c:v>9535.7999999999993</c:v>
                      </c:pt>
                      <c:pt idx="123">
                        <c:v>9624</c:v>
                      </c:pt>
                      <c:pt idx="124">
                        <c:v>9650.65</c:v>
                      </c:pt>
                      <c:pt idx="125">
                        <c:v>9643.65</c:v>
                      </c:pt>
                      <c:pt idx="126">
                        <c:v>9700.7000000000007</c:v>
                      </c:pt>
                      <c:pt idx="127">
                        <c:v>9684.25</c:v>
                      </c:pt>
                      <c:pt idx="128">
                        <c:v>9782.15</c:v>
                      </c:pt>
                      <c:pt idx="129">
                        <c:v>9830.0499999999993</c:v>
                      </c:pt>
                      <c:pt idx="130">
                        <c:v>9824.9500000000007</c:v>
                      </c:pt>
                      <c:pt idx="131">
                        <c:v>9897.25</c:v>
                      </c:pt>
                      <c:pt idx="132">
                        <c:v>9913.2999999999993</c:v>
                      </c:pt>
                      <c:pt idx="133">
                        <c:v>9928.2000000000007</c:v>
                      </c:pt>
                      <c:pt idx="134">
                        <c:v>9885.35</c:v>
                      </c:pt>
                      <c:pt idx="135">
                        <c:v>9905.0499999999993</c:v>
                      </c:pt>
                      <c:pt idx="136">
                        <c:v>9922.5499999999993</c:v>
                      </c:pt>
                      <c:pt idx="137">
                        <c:v>9924.7000000000007</c:v>
                      </c:pt>
                      <c:pt idx="138">
                        <c:v>9982.0499999999993</c:v>
                      </c:pt>
                      <c:pt idx="139">
                        <c:v>10011.299999999999</c:v>
                      </c:pt>
                      <c:pt idx="140">
                        <c:v>10025.950000000001</c:v>
                      </c:pt>
                      <c:pt idx="141">
                        <c:v>10114.85</c:v>
                      </c:pt>
                      <c:pt idx="142">
                        <c:v>10026.049999999999</c:v>
                      </c:pt>
                      <c:pt idx="143">
                        <c:v>10085.9</c:v>
                      </c:pt>
                      <c:pt idx="144">
                        <c:v>10128.6</c:v>
                      </c:pt>
                      <c:pt idx="145">
                        <c:v>10137.85</c:v>
                      </c:pt>
                      <c:pt idx="146">
                        <c:v>10081.15</c:v>
                      </c:pt>
                      <c:pt idx="147">
                        <c:v>10075.25</c:v>
                      </c:pt>
                      <c:pt idx="148">
                        <c:v>10088.1</c:v>
                      </c:pt>
                      <c:pt idx="149">
                        <c:v>10083.799999999999</c:v>
                      </c:pt>
                      <c:pt idx="150">
                        <c:v>9969.7999999999993</c:v>
                      </c:pt>
                      <c:pt idx="151">
                        <c:v>9892.65</c:v>
                      </c:pt>
                      <c:pt idx="152">
                        <c:v>9771.65</c:v>
                      </c:pt>
                      <c:pt idx="153">
                        <c:v>9818.2999999999993</c:v>
                      </c:pt>
                      <c:pt idx="154">
                        <c:v>9903.9500000000007</c:v>
                      </c:pt>
                      <c:pt idx="155">
                        <c:v>9947.7999999999993</c:v>
                      </c:pt>
                      <c:pt idx="156">
                        <c:v>9865.9500000000007</c:v>
                      </c:pt>
                      <c:pt idx="157">
                        <c:v>9884.35</c:v>
                      </c:pt>
                      <c:pt idx="158">
                        <c:v>9828.4500000000007</c:v>
                      </c:pt>
                      <c:pt idx="159">
                        <c:v>9857.9</c:v>
                      </c:pt>
                      <c:pt idx="160">
                        <c:v>9881.5</c:v>
                      </c:pt>
                      <c:pt idx="161">
                        <c:v>9925.75</c:v>
                      </c:pt>
                      <c:pt idx="162">
                        <c:v>9887.35</c:v>
                      </c:pt>
                      <c:pt idx="163">
                        <c:v>9909.4500000000007</c:v>
                      </c:pt>
                      <c:pt idx="164">
                        <c:v>9925.1</c:v>
                      </c:pt>
                      <c:pt idx="165">
                        <c:v>9983.4500000000007</c:v>
                      </c:pt>
                      <c:pt idx="166">
                        <c:v>9988.4</c:v>
                      </c:pt>
                      <c:pt idx="167">
                        <c:v>9963.1</c:v>
                      </c:pt>
                      <c:pt idx="168">
                        <c:v>9931.5499999999993</c:v>
                      </c:pt>
                      <c:pt idx="169">
                        <c:v>9964.85</c:v>
                      </c:pt>
                      <c:pt idx="170">
                        <c:v>9963.6</c:v>
                      </c:pt>
                      <c:pt idx="171">
                        <c:v>10028.65</c:v>
                      </c:pt>
                      <c:pt idx="172">
                        <c:v>10097.549999999999</c:v>
                      </c:pt>
                      <c:pt idx="173">
                        <c:v>10131.950000000001</c:v>
                      </c:pt>
                      <c:pt idx="174">
                        <c:v>10126.5</c:v>
                      </c:pt>
                      <c:pt idx="175">
                        <c:v>10115.15</c:v>
                      </c:pt>
                      <c:pt idx="176">
                        <c:v>10171.700000000001</c:v>
                      </c:pt>
                      <c:pt idx="177">
                        <c:v>10178.950000000001</c:v>
                      </c:pt>
                      <c:pt idx="178">
                        <c:v>10171.049999999999</c:v>
                      </c:pt>
                      <c:pt idx="179">
                        <c:v>10158.9</c:v>
                      </c:pt>
                      <c:pt idx="180">
                        <c:v>10095.049999999999</c:v>
                      </c:pt>
                      <c:pt idx="181">
                        <c:v>9960.5</c:v>
                      </c:pt>
                      <c:pt idx="182">
                        <c:v>9891.35</c:v>
                      </c:pt>
                      <c:pt idx="183">
                        <c:v>9921.0499999999993</c:v>
                      </c:pt>
                      <c:pt idx="184">
                        <c:v>9789.2000000000007</c:v>
                      </c:pt>
                      <c:pt idx="185">
                        <c:v>9854</c:v>
                      </c:pt>
                      <c:pt idx="186">
                        <c:v>9895.4</c:v>
                      </c:pt>
                      <c:pt idx="187">
                        <c:v>9938.2999999999993</c:v>
                      </c:pt>
                      <c:pt idx="188">
                        <c:v>9945.9500000000007</c:v>
                      </c:pt>
                      <c:pt idx="189">
                        <c:v>9989.35</c:v>
                      </c:pt>
                      <c:pt idx="190">
                        <c:v>10015.75</c:v>
                      </c:pt>
                      <c:pt idx="191">
                        <c:v>10034</c:v>
                      </c:pt>
                      <c:pt idx="192">
                        <c:v>10067.25</c:v>
                      </c:pt>
                      <c:pt idx="193">
                        <c:v>10104.450000000001</c:v>
                      </c:pt>
                      <c:pt idx="194">
                        <c:v>10191.9</c:v>
                      </c:pt>
                      <c:pt idx="195">
                        <c:v>10242.950000000001</c:v>
                      </c:pt>
                      <c:pt idx="196">
                        <c:v>10251.85</c:v>
                      </c:pt>
                      <c:pt idx="197">
                        <c:v>10236.450000000001</c:v>
                      </c:pt>
                      <c:pt idx="198">
                        <c:v>10211.950000000001</c:v>
                      </c:pt>
                      <c:pt idx="199">
                        <c:v>10224.15</c:v>
                      </c:pt>
                      <c:pt idx="200">
                        <c:v>10237.75</c:v>
                      </c:pt>
                      <c:pt idx="201">
                        <c:v>10340.549999999999</c:v>
                      </c:pt>
                      <c:pt idx="202">
                        <c:v>10355.65</c:v>
                      </c:pt>
                      <c:pt idx="203">
                        <c:v>10366.15</c:v>
                      </c:pt>
                      <c:pt idx="204">
                        <c:v>10384.5</c:v>
                      </c:pt>
                      <c:pt idx="205">
                        <c:v>10367.700000000001</c:v>
                      </c:pt>
                      <c:pt idx="206">
                        <c:v>10451.65</c:v>
                      </c:pt>
                      <c:pt idx="207">
                        <c:v>10453</c:v>
                      </c:pt>
                      <c:pt idx="208">
                        <c:v>10461.700000000001</c:v>
                      </c:pt>
                      <c:pt idx="209">
                        <c:v>10490.45</c:v>
                      </c:pt>
                      <c:pt idx="210">
                        <c:v>10485.75</c:v>
                      </c:pt>
                      <c:pt idx="211">
                        <c:v>10384.25</c:v>
                      </c:pt>
                      <c:pt idx="212">
                        <c:v>10368.450000000001</c:v>
                      </c:pt>
                      <c:pt idx="213">
                        <c:v>10344.950000000001</c:v>
                      </c:pt>
                      <c:pt idx="214">
                        <c:v>10334.15</c:v>
                      </c:pt>
                      <c:pt idx="215">
                        <c:v>10248</c:v>
                      </c:pt>
                      <c:pt idx="216">
                        <c:v>10175.450000000001</c:v>
                      </c:pt>
                      <c:pt idx="217">
                        <c:v>10232.25</c:v>
                      </c:pt>
                      <c:pt idx="218">
                        <c:v>10343.6</c:v>
                      </c:pt>
                      <c:pt idx="219">
                        <c:v>10309.85</c:v>
                      </c:pt>
                      <c:pt idx="220">
                        <c:v>10358.700000000001</c:v>
                      </c:pt>
                      <c:pt idx="221">
                        <c:v>10368.700000000001</c:v>
                      </c:pt>
                      <c:pt idx="222">
                        <c:v>10374.299999999999</c:v>
                      </c:pt>
                      <c:pt idx="223">
                        <c:v>10404.5</c:v>
                      </c:pt>
                      <c:pt idx="224">
                        <c:v>10407.15</c:v>
                      </c:pt>
                      <c:pt idx="225">
                        <c:v>10409.549999999999</c:v>
                      </c:pt>
                      <c:pt idx="226">
                        <c:v>10392.950000000001</c:v>
                      </c:pt>
                      <c:pt idx="227">
                        <c:v>10332.700000000001</c:v>
                      </c:pt>
                      <c:pt idx="228">
                        <c:v>10272.700000000001</c:v>
                      </c:pt>
                      <c:pt idx="229">
                        <c:v>10179.200000000001</c:v>
                      </c:pt>
                      <c:pt idx="230">
                        <c:v>10147.950000000001</c:v>
                      </c:pt>
                      <c:pt idx="231">
                        <c:v>10104.200000000001</c:v>
                      </c:pt>
                      <c:pt idx="232">
                        <c:v>10182.65</c:v>
                      </c:pt>
                      <c:pt idx="233">
                        <c:v>10270.85</c:v>
                      </c:pt>
                      <c:pt idx="234">
                        <c:v>10329.200000000001</c:v>
                      </c:pt>
                      <c:pt idx="235">
                        <c:v>10326.1</c:v>
                      </c:pt>
                      <c:pt idx="236">
                        <c:v>10296.549999999999</c:v>
                      </c:pt>
                      <c:pt idx="237">
                        <c:v>10276.1</c:v>
                      </c:pt>
                      <c:pt idx="238">
                        <c:v>10373.1</c:v>
                      </c:pt>
                      <c:pt idx="239">
                        <c:v>10443.549999999999</c:v>
                      </c:pt>
                      <c:pt idx="240">
                        <c:v>10472.200000000001</c:v>
                      </c:pt>
                      <c:pt idx="241">
                        <c:v>10494.45</c:v>
                      </c:pt>
                      <c:pt idx="242">
                        <c:v>10473.950000000001</c:v>
                      </c:pt>
                      <c:pt idx="243">
                        <c:v>10501.1</c:v>
                      </c:pt>
                      <c:pt idx="244">
                        <c:v>10545.45</c:v>
                      </c:pt>
                      <c:pt idx="245">
                        <c:v>10552.4</c:v>
                      </c:pt>
                      <c:pt idx="246">
                        <c:v>10534.55</c:v>
                      </c:pt>
                      <c:pt idx="247">
                        <c:v>10538.7</c:v>
                      </c:pt>
                      <c:pt idx="248">
                        <c:v>10537.85</c:v>
                      </c:pt>
                      <c:pt idx="249">
                        <c:v>10495.2</c:v>
                      </c:pt>
                      <c:pt idx="250">
                        <c:v>10503.6</c:v>
                      </c:pt>
                      <c:pt idx="251">
                        <c:v>10513</c:v>
                      </c:pt>
                      <c:pt idx="252">
                        <c:v>10566.1</c:v>
                      </c:pt>
                      <c:pt idx="253">
                        <c:v>10631.2</c:v>
                      </c:pt>
                      <c:pt idx="254">
                        <c:v>10659.15</c:v>
                      </c:pt>
                      <c:pt idx="255">
                        <c:v>10655.5</c:v>
                      </c:pt>
                      <c:pt idx="256">
                        <c:v>10664.6</c:v>
                      </c:pt>
                      <c:pt idx="257">
                        <c:v>10690.4</c:v>
                      </c:pt>
                      <c:pt idx="258">
                        <c:v>10782.65</c:v>
                      </c:pt>
                      <c:pt idx="259">
                        <c:v>10762.35</c:v>
                      </c:pt>
                      <c:pt idx="260">
                        <c:v>10803</c:v>
                      </c:pt>
                      <c:pt idx="261">
                        <c:v>10887.5</c:v>
                      </c:pt>
                      <c:pt idx="262">
                        <c:v>10906.85</c:v>
                      </c:pt>
                      <c:pt idx="263">
                        <c:v>10975.1</c:v>
                      </c:pt>
                      <c:pt idx="264">
                        <c:v>11092.9</c:v>
                      </c:pt>
                      <c:pt idx="265">
                        <c:v>11110.1</c:v>
                      </c:pt>
                      <c:pt idx="266">
                        <c:v>11095.6</c:v>
                      </c:pt>
                      <c:pt idx="267">
                        <c:v>11171.55</c:v>
                      </c:pt>
                      <c:pt idx="268">
                        <c:v>11121.1</c:v>
                      </c:pt>
                      <c:pt idx="269">
                        <c:v>11058.5</c:v>
                      </c:pt>
                      <c:pt idx="270">
                        <c:v>11117.35</c:v>
                      </c:pt>
                      <c:pt idx="271">
                        <c:v>10954.95</c:v>
                      </c:pt>
                      <c:pt idx="272">
                        <c:v>10702.75</c:v>
                      </c:pt>
                      <c:pt idx="273">
                        <c:v>10594.15</c:v>
                      </c:pt>
                      <c:pt idx="274">
                        <c:v>10614</c:v>
                      </c:pt>
                      <c:pt idx="275">
                        <c:v>10637.8</c:v>
                      </c:pt>
                      <c:pt idx="276">
                        <c:v>10480.200000000001</c:v>
                      </c:pt>
                      <c:pt idx="277">
                        <c:v>10555.5</c:v>
                      </c:pt>
                      <c:pt idx="278">
                        <c:v>10590.55</c:v>
                      </c:pt>
                      <c:pt idx="279">
                        <c:v>10618.1</c:v>
                      </c:pt>
                      <c:pt idx="280">
                        <c:v>10612.9</c:v>
                      </c:pt>
                      <c:pt idx="281">
                        <c:v>10489.35</c:v>
                      </c:pt>
                      <c:pt idx="282">
                        <c:v>10429.35</c:v>
                      </c:pt>
                      <c:pt idx="283">
                        <c:v>10426.1</c:v>
                      </c:pt>
                      <c:pt idx="284">
                        <c:v>10397.549999999999</c:v>
                      </c:pt>
                      <c:pt idx="285">
                        <c:v>10499.1</c:v>
                      </c:pt>
                      <c:pt idx="286">
                        <c:v>10592.95</c:v>
                      </c:pt>
                      <c:pt idx="287">
                        <c:v>10631.65</c:v>
                      </c:pt>
                      <c:pt idx="288">
                        <c:v>10535.5</c:v>
                      </c:pt>
                      <c:pt idx="289">
                        <c:v>10525.5</c:v>
                      </c:pt>
                      <c:pt idx="290">
                        <c:v>10428.700000000001</c:v>
                      </c:pt>
                      <c:pt idx="291">
                        <c:v>10441.35</c:v>
                      </c:pt>
                      <c:pt idx="292">
                        <c:v>10243.35</c:v>
                      </c:pt>
                      <c:pt idx="293">
                        <c:v>10270.35</c:v>
                      </c:pt>
                      <c:pt idx="294">
                        <c:v>10296.700000000001</c:v>
                      </c:pt>
                      <c:pt idx="295">
                        <c:v>10433.65</c:v>
                      </c:pt>
                      <c:pt idx="296">
                        <c:v>10478.6</c:v>
                      </c:pt>
                      <c:pt idx="297">
                        <c:v>10420.35</c:v>
                      </c:pt>
                      <c:pt idx="298">
                        <c:v>10420</c:v>
                      </c:pt>
                      <c:pt idx="299">
                        <c:v>10346.299999999999</c:v>
                      </c:pt>
                      <c:pt idx="300">
                        <c:v>10224.549999999999</c:v>
                      </c:pt>
                      <c:pt idx="301">
                        <c:v>10155.65</c:v>
                      </c:pt>
                      <c:pt idx="302">
                        <c:v>10227.299999999999</c:v>
                      </c:pt>
                      <c:pt idx="303">
                        <c:v>10207.85</c:v>
                      </c:pt>
                      <c:pt idx="304">
                        <c:v>10027.700000000001</c:v>
                      </c:pt>
                      <c:pt idx="305">
                        <c:v>10143.5</c:v>
                      </c:pt>
                      <c:pt idx="306">
                        <c:v>10207.9</c:v>
                      </c:pt>
                      <c:pt idx="307">
                        <c:v>10158.35</c:v>
                      </c:pt>
                      <c:pt idx="308">
                        <c:v>10220.1</c:v>
                      </c:pt>
                      <c:pt idx="309">
                        <c:v>10255.35</c:v>
                      </c:pt>
                      <c:pt idx="310">
                        <c:v>10279.85</c:v>
                      </c:pt>
                      <c:pt idx="311">
                        <c:v>10331.799999999999</c:v>
                      </c:pt>
                      <c:pt idx="312">
                        <c:v>10350.450000000001</c:v>
                      </c:pt>
                      <c:pt idx="313">
                        <c:v>10397.700000000001</c:v>
                      </c:pt>
                      <c:pt idx="314">
                        <c:v>10424.85</c:v>
                      </c:pt>
                      <c:pt idx="315">
                        <c:v>10428.15</c:v>
                      </c:pt>
                      <c:pt idx="316">
                        <c:v>10469.9</c:v>
                      </c:pt>
                      <c:pt idx="317">
                        <c:v>10519.9</c:v>
                      </c:pt>
                      <c:pt idx="318">
                        <c:v>10540.15</c:v>
                      </c:pt>
                      <c:pt idx="319">
                        <c:v>10560.45</c:v>
                      </c:pt>
                      <c:pt idx="320">
                        <c:v>10594.2</c:v>
                      </c:pt>
                      <c:pt idx="321">
                        <c:v>10572.2</c:v>
                      </c:pt>
                      <c:pt idx="322">
                        <c:v>10582.35</c:v>
                      </c:pt>
                      <c:pt idx="323">
                        <c:v>10638.35</c:v>
                      </c:pt>
                      <c:pt idx="324">
                        <c:v>10636.8</c:v>
                      </c:pt>
                      <c:pt idx="325">
                        <c:v>10612.6</c:v>
                      </c:pt>
                      <c:pt idx="326">
                        <c:v>10628.4</c:v>
                      </c:pt>
                      <c:pt idx="327">
                        <c:v>10719.8</c:v>
                      </c:pt>
                      <c:pt idx="328">
                        <c:v>10759</c:v>
                      </c:pt>
                      <c:pt idx="329">
                        <c:v>10784.65</c:v>
                      </c:pt>
                      <c:pt idx="330">
                        <c:v>10720.6</c:v>
                      </c:pt>
                      <c:pt idx="331">
                        <c:v>10700.45</c:v>
                      </c:pt>
                      <c:pt idx="332">
                        <c:v>10725.65</c:v>
                      </c:pt>
                      <c:pt idx="333">
                        <c:v>10758.55</c:v>
                      </c:pt>
                      <c:pt idx="334">
                        <c:v>10766.25</c:v>
                      </c:pt>
                      <c:pt idx="335">
                        <c:v>10785.55</c:v>
                      </c:pt>
                      <c:pt idx="336">
                        <c:v>10812.05</c:v>
                      </c:pt>
                      <c:pt idx="337">
                        <c:v>10834.85</c:v>
                      </c:pt>
                      <c:pt idx="338">
                        <c:v>10929.2</c:v>
                      </c:pt>
                      <c:pt idx="339">
                        <c:v>10790.45</c:v>
                      </c:pt>
                      <c:pt idx="340">
                        <c:v>10777.25</c:v>
                      </c:pt>
                      <c:pt idx="341">
                        <c:v>10674.95</c:v>
                      </c:pt>
                      <c:pt idx="342">
                        <c:v>10621.7</c:v>
                      </c:pt>
                      <c:pt idx="343">
                        <c:v>10558.6</c:v>
                      </c:pt>
                      <c:pt idx="344">
                        <c:v>10533.55</c:v>
                      </c:pt>
                      <c:pt idx="345">
                        <c:v>10535.15</c:v>
                      </c:pt>
                      <c:pt idx="346">
                        <c:v>10628.05</c:v>
                      </c:pt>
                      <c:pt idx="347">
                        <c:v>10709.8</c:v>
                      </c:pt>
                      <c:pt idx="348">
                        <c:v>10717.25</c:v>
                      </c:pt>
                      <c:pt idx="349">
                        <c:v>10648.7</c:v>
                      </c:pt>
                      <c:pt idx="350">
                        <c:v>10763.8</c:v>
                      </c:pt>
                      <c:pt idx="351">
                        <c:v>10764.75</c:v>
                      </c:pt>
                      <c:pt idx="352">
                        <c:v>10770.3</c:v>
                      </c:pt>
                      <c:pt idx="353">
                        <c:v>10633.15</c:v>
                      </c:pt>
                      <c:pt idx="354">
                        <c:v>10698.35</c:v>
                      </c:pt>
                      <c:pt idx="355">
                        <c:v>10818</c:v>
                      </c:pt>
                      <c:pt idx="356">
                        <c:v>10779.45</c:v>
                      </c:pt>
                      <c:pt idx="357">
                        <c:v>10850.55</c:v>
                      </c:pt>
                      <c:pt idx="358">
                        <c:v>10856.55</c:v>
                      </c:pt>
                      <c:pt idx="359">
                        <c:v>10893.25</c:v>
                      </c:pt>
                      <c:pt idx="360">
                        <c:v>10833.7</c:v>
                      </c:pt>
                      <c:pt idx="361">
                        <c:v>10834</c:v>
                      </c:pt>
                      <c:pt idx="362">
                        <c:v>10830.2</c:v>
                      </c:pt>
                      <c:pt idx="363">
                        <c:v>10789.45</c:v>
                      </c:pt>
                      <c:pt idx="364">
                        <c:v>10781.8</c:v>
                      </c:pt>
                      <c:pt idx="365">
                        <c:v>10809.6</c:v>
                      </c:pt>
                      <c:pt idx="366">
                        <c:v>10837</c:v>
                      </c:pt>
                      <c:pt idx="367">
                        <c:v>10831.05</c:v>
                      </c:pt>
                      <c:pt idx="368">
                        <c:v>10805.25</c:v>
                      </c:pt>
                      <c:pt idx="369">
                        <c:v>10785.5</c:v>
                      </c:pt>
                      <c:pt idx="370">
                        <c:v>10674.2</c:v>
                      </c:pt>
                      <c:pt idx="371">
                        <c:v>10723.05</c:v>
                      </c:pt>
                      <c:pt idx="372">
                        <c:v>10736.15</c:v>
                      </c:pt>
                      <c:pt idx="373">
                        <c:v>10713.3</c:v>
                      </c:pt>
                      <c:pt idx="374">
                        <c:v>10777.15</c:v>
                      </c:pt>
                      <c:pt idx="375">
                        <c:v>10786.05</c:v>
                      </c:pt>
                      <c:pt idx="376">
                        <c:v>10816.35</c:v>
                      </c:pt>
                      <c:pt idx="377">
                        <c:v>10860.35</c:v>
                      </c:pt>
                      <c:pt idx="378">
                        <c:v>10956.9</c:v>
                      </c:pt>
                      <c:pt idx="379">
                        <c:v>10976.65</c:v>
                      </c:pt>
                      <c:pt idx="380">
                        <c:v>11078.3</c:v>
                      </c:pt>
                      <c:pt idx="381">
                        <c:v>11071.35</c:v>
                      </c:pt>
                      <c:pt idx="382">
                        <c:v>11019.5</c:v>
                      </c:pt>
                      <c:pt idx="383">
                        <c:v>11018.5</c:v>
                      </c:pt>
                      <c:pt idx="384">
                        <c:v>11076.2</c:v>
                      </c:pt>
                      <c:pt idx="385">
                        <c:v>11006.5</c:v>
                      </c:pt>
                      <c:pt idx="386">
                        <c:v>11030.25</c:v>
                      </c:pt>
                      <c:pt idx="387">
                        <c:v>11093.4</c:v>
                      </c:pt>
                      <c:pt idx="388">
                        <c:v>11143.4</c:v>
                      </c:pt>
                      <c:pt idx="389">
                        <c:v>11157.15</c:v>
                      </c:pt>
                      <c:pt idx="390">
                        <c:v>11185.85</c:v>
                      </c:pt>
                      <c:pt idx="391">
                        <c:v>11283.4</c:v>
                      </c:pt>
                      <c:pt idx="392">
                        <c:v>11328.1</c:v>
                      </c:pt>
                      <c:pt idx="393">
                        <c:v>11366</c:v>
                      </c:pt>
                      <c:pt idx="394">
                        <c:v>11390.55</c:v>
                      </c:pt>
                      <c:pt idx="395">
                        <c:v>11328.9</c:v>
                      </c:pt>
                      <c:pt idx="396">
                        <c:v>11368</c:v>
                      </c:pt>
                      <c:pt idx="397">
                        <c:v>11427.65</c:v>
                      </c:pt>
                      <c:pt idx="398">
                        <c:v>11428.95</c:v>
                      </c:pt>
                      <c:pt idx="399">
                        <c:v>11459.95</c:v>
                      </c:pt>
                      <c:pt idx="400">
                        <c:v>11495.2</c:v>
                      </c:pt>
                      <c:pt idx="401">
                        <c:v>11478.75</c:v>
                      </c:pt>
                      <c:pt idx="402">
                        <c:v>11406.3</c:v>
                      </c:pt>
                      <c:pt idx="403">
                        <c:v>11452.45</c:v>
                      </c:pt>
                      <c:pt idx="404">
                        <c:v>11449.85</c:v>
                      </c:pt>
                      <c:pt idx="405">
                        <c:v>11486.45</c:v>
                      </c:pt>
                      <c:pt idx="406">
                        <c:v>11565.3</c:v>
                      </c:pt>
                      <c:pt idx="407">
                        <c:v>11581.75</c:v>
                      </c:pt>
                      <c:pt idx="408">
                        <c:v>11620.7</c:v>
                      </c:pt>
                      <c:pt idx="409">
                        <c:v>11604.6</c:v>
                      </c:pt>
                      <c:pt idx="410">
                        <c:v>11700.95</c:v>
                      </c:pt>
                      <c:pt idx="411">
                        <c:v>11760.2</c:v>
                      </c:pt>
                      <c:pt idx="412">
                        <c:v>11753.2</c:v>
                      </c:pt>
                      <c:pt idx="413">
                        <c:v>11698.8</c:v>
                      </c:pt>
                      <c:pt idx="414">
                        <c:v>11727.65</c:v>
                      </c:pt>
                      <c:pt idx="415">
                        <c:v>11751.8</c:v>
                      </c:pt>
                      <c:pt idx="416">
                        <c:v>11602.55</c:v>
                      </c:pt>
                      <c:pt idx="417">
                        <c:v>11542.65</c:v>
                      </c:pt>
                      <c:pt idx="418">
                        <c:v>11562.25</c:v>
                      </c:pt>
                      <c:pt idx="419">
                        <c:v>11603</c:v>
                      </c:pt>
                      <c:pt idx="420">
                        <c:v>11573</c:v>
                      </c:pt>
                      <c:pt idx="421">
                        <c:v>11479.4</c:v>
                      </c:pt>
                      <c:pt idx="422">
                        <c:v>11380.75</c:v>
                      </c:pt>
                      <c:pt idx="423">
                        <c:v>11523.25</c:v>
                      </c:pt>
                      <c:pt idx="424">
                        <c:v>11464.95</c:v>
                      </c:pt>
                      <c:pt idx="425">
                        <c:v>11411.45</c:v>
                      </c:pt>
                      <c:pt idx="426">
                        <c:v>11332.05</c:v>
                      </c:pt>
                      <c:pt idx="427">
                        <c:v>11346.8</c:v>
                      </c:pt>
                      <c:pt idx="428">
                        <c:v>11170.15</c:v>
                      </c:pt>
                      <c:pt idx="429">
                        <c:v>11080.6</c:v>
                      </c:pt>
                      <c:pt idx="430">
                        <c:v>11145.55</c:v>
                      </c:pt>
                      <c:pt idx="431">
                        <c:v>11089.45</c:v>
                      </c:pt>
                      <c:pt idx="432">
                        <c:v>11034.1</c:v>
                      </c:pt>
                      <c:pt idx="433">
                        <c:v>11035.65</c:v>
                      </c:pt>
                      <c:pt idx="434">
                        <c:v>10989.05</c:v>
                      </c:pt>
                      <c:pt idx="435">
                        <c:v>10754.7</c:v>
                      </c:pt>
                      <c:pt idx="436">
                        <c:v>10540.65</c:v>
                      </c:pt>
                      <c:pt idx="437">
                        <c:v>10398.35</c:v>
                      </c:pt>
                      <c:pt idx="438">
                        <c:v>10397.6</c:v>
                      </c:pt>
                      <c:pt idx="439">
                        <c:v>10482.35</c:v>
                      </c:pt>
                      <c:pt idx="440">
                        <c:v>10335.950000000001</c:v>
                      </c:pt>
                      <c:pt idx="441">
                        <c:v>10492.45</c:v>
                      </c:pt>
                      <c:pt idx="442">
                        <c:v>10526.3</c:v>
                      </c:pt>
                      <c:pt idx="443">
                        <c:v>10604.9</c:v>
                      </c:pt>
                      <c:pt idx="444">
                        <c:v>10710.15</c:v>
                      </c:pt>
                      <c:pt idx="445">
                        <c:v>10380.1</c:v>
                      </c:pt>
                      <c:pt idx="446">
                        <c:v>10408.549999999999</c:v>
                      </c:pt>
                      <c:pt idx="447">
                        <c:v>10222.1</c:v>
                      </c:pt>
                      <c:pt idx="448">
                        <c:v>10290.65</c:v>
                      </c:pt>
                      <c:pt idx="449">
                        <c:v>10166.6</c:v>
                      </c:pt>
                      <c:pt idx="450">
                        <c:v>10128.85</c:v>
                      </c:pt>
                      <c:pt idx="451">
                        <c:v>10275.299999999999</c:v>
                      </c:pt>
                      <c:pt idx="452">
                        <c:v>10285.1</c:v>
                      </c:pt>
                      <c:pt idx="453">
                        <c:v>10396</c:v>
                      </c:pt>
                      <c:pt idx="454">
                        <c:v>10441.9</c:v>
                      </c:pt>
                      <c:pt idx="455">
                        <c:v>10606.95</c:v>
                      </c:pt>
                      <c:pt idx="456">
                        <c:v>10558.8</c:v>
                      </c:pt>
                      <c:pt idx="457">
                        <c:v>10600.25</c:v>
                      </c:pt>
                      <c:pt idx="458">
                        <c:v>10616.45</c:v>
                      </c:pt>
                      <c:pt idx="459">
                        <c:v>10619.55</c:v>
                      </c:pt>
                      <c:pt idx="460">
                        <c:v>10645.5</c:v>
                      </c:pt>
                      <c:pt idx="461">
                        <c:v>10596.25</c:v>
                      </c:pt>
                      <c:pt idx="462">
                        <c:v>10651.6</c:v>
                      </c:pt>
                      <c:pt idx="463">
                        <c:v>10646.5</c:v>
                      </c:pt>
                      <c:pt idx="464">
                        <c:v>10695.15</c:v>
                      </c:pt>
                      <c:pt idx="465">
                        <c:v>10774.7</c:v>
                      </c:pt>
                      <c:pt idx="466">
                        <c:v>10740.85</c:v>
                      </c:pt>
                      <c:pt idx="467">
                        <c:v>10671.3</c:v>
                      </c:pt>
                      <c:pt idx="468">
                        <c:v>10646.25</c:v>
                      </c:pt>
                      <c:pt idx="469">
                        <c:v>10637.8</c:v>
                      </c:pt>
                      <c:pt idx="470">
                        <c:v>10695.15</c:v>
                      </c:pt>
                      <c:pt idx="471">
                        <c:v>10757.8</c:v>
                      </c:pt>
                      <c:pt idx="472">
                        <c:v>10883.05</c:v>
                      </c:pt>
                      <c:pt idx="473">
                        <c:v>10922.45</c:v>
                      </c:pt>
                      <c:pt idx="474">
                        <c:v>10941.2</c:v>
                      </c:pt>
                      <c:pt idx="475">
                        <c:v>10890.95</c:v>
                      </c:pt>
                      <c:pt idx="476">
                        <c:v>10821.05</c:v>
                      </c:pt>
                      <c:pt idx="477">
                        <c:v>10722.65</c:v>
                      </c:pt>
                      <c:pt idx="478">
                        <c:v>10704.55</c:v>
                      </c:pt>
                      <c:pt idx="479">
                        <c:v>10558.85</c:v>
                      </c:pt>
                      <c:pt idx="480">
                        <c:v>10567.15</c:v>
                      </c:pt>
                      <c:pt idx="481">
                        <c:v>10752.2</c:v>
                      </c:pt>
                      <c:pt idx="482">
                        <c:v>10838.6</c:v>
                      </c:pt>
                      <c:pt idx="483">
                        <c:v>10815.75</c:v>
                      </c:pt>
                      <c:pt idx="484">
                        <c:v>10900.35</c:v>
                      </c:pt>
                      <c:pt idx="485">
                        <c:v>10915.4</c:v>
                      </c:pt>
                      <c:pt idx="486">
                        <c:v>10985.15</c:v>
                      </c:pt>
                      <c:pt idx="487">
                        <c:v>10962.55</c:v>
                      </c:pt>
                      <c:pt idx="488">
                        <c:v>10963.65</c:v>
                      </c:pt>
                      <c:pt idx="489">
                        <c:v>10782.3</c:v>
                      </c:pt>
                      <c:pt idx="490">
                        <c:v>10747.5</c:v>
                      </c:pt>
                      <c:pt idx="491">
                        <c:v>10834.2</c:v>
                      </c:pt>
                      <c:pt idx="492">
                        <c:v>10893.6</c:v>
                      </c:pt>
                      <c:pt idx="493">
                        <c:v>10923.55</c:v>
                      </c:pt>
                      <c:pt idx="494">
                        <c:v>10923.6</c:v>
                      </c:pt>
                      <c:pt idx="495">
                        <c:v>10895.35</c:v>
                      </c:pt>
                      <c:pt idx="496">
                        <c:v>10814.05</c:v>
                      </c:pt>
                      <c:pt idx="497">
                        <c:v>10741.05</c:v>
                      </c:pt>
                      <c:pt idx="498">
                        <c:v>10835.95</c:v>
                      </c:pt>
                      <c:pt idx="499">
                        <c:v>10818.45</c:v>
                      </c:pt>
                      <c:pt idx="500">
                        <c:v>10870.4</c:v>
                      </c:pt>
                      <c:pt idx="501">
                        <c:v>10859.35</c:v>
                      </c:pt>
                      <c:pt idx="502">
                        <c:v>10850.15</c:v>
                      </c:pt>
                      <c:pt idx="503">
                        <c:v>10808</c:v>
                      </c:pt>
                      <c:pt idx="504">
                        <c:v>10896.95</c:v>
                      </c:pt>
                      <c:pt idx="505">
                        <c:v>10928.15</c:v>
                      </c:pt>
                      <c:pt idx="506">
                        <c:v>10930.65</c:v>
                      </c:pt>
                      <c:pt idx="507">
                        <c:v>10928.2</c:v>
                      </c:pt>
                      <c:pt idx="508">
                        <c:v>10987.45</c:v>
                      </c:pt>
                      <c:pt idx="509">
                        <c:v>10949.8</c:v>
                      </c:pt>
                      <c:pt idx="510">
                        <c:v>10944.8</c:v>
                      </c:pt>
                      <c:pt idx="511">
                        <c:v>10866.6</c:v>
                      </c:pt>
                      <c:pt idx="512">
                        <c:v>10931.7</c:v>
                      </c:pt>
                      <c:pt idx="513">
                        <c:v>10804.45</c:v>
                      </c:pt>
                      <c:pt idx="514">
                        <c:v>10690.35</c:v>
                      </c:pt>
                      <c:pt idx="515">
                        <c:v>10710.2</c:v>
                      </c:pt>
                      <c:pt idx="516">
                        <c:v>10838.05</c:v>
                      </c:pt>
                      <c:pt idx="517">
                        <c:v>10983.45</c:v>
                      </c:pt>
                      <c:pt idx="518">
                        <c:v>10927.9</c:v>
                      </c:pt>
                      <c:pt idx="519">
                        <c:v>10956.7</c:v>
                      </c:pt>
                      <c:pt idx="520">
                        <c:v>11072.6</c:v>
                      </c:pt>
                      <c:pt idx="521">
                        <c:v>11118.1</c:v>
                      </c:pt>
                      <c:pt idx="522">
                        <c:v>11041.2</c:v>
                      </c:pt>
                      <c:pt idx="523">
                        <c:v>10930.9</c:v>
                      </c:pt>
                      <c:pt idx="524">
                        <c:v>10910.9</c:v>
                      </c:pt>
                      <c:pt idx="525">
                        <c:v>10891.65</c:v>
                      </c:pt>
                      <c:pt idx="526">
                        <c:v>10792.7</c:v>
                      </c:pt>
                      <c:pt idx="527">
                        <c:v>10785.75</c:v>
                      </c:pt>
                      <c:pt idx="528">
                        <c:v>10759.9</c:v>
                      </c:pt>
                      <c:pt idx="529">
                        <c:v>10722.85</c:v>
                      </c:pt>
                      <c:pt idx="530">
                        <c:v>10752.7</c:v>
                      </c:pt>
                      <c:pt idx="531">
                        <c:v>10808.85</c:v>
                      </c:pt>
                      <c:pt idx="532">
                        <c:v>10801.55</c:v>
                      </c:pt>
                      <c:pt idx="533">
                        <c:v>10887.1</c:v>
                      </c:pt>
                      <c:pt idx="534">
                        <c:v>10888.75</c:v>
                      </c:pt>
                      <c:pt idx="535">
                        <c:v>10939.7</c:v>
                      </c:pt>
                      <c:pt idx="536">
                        <c:v>10865.7</c:v>
                      </c:pt>
                      <c:pt idx="537">
                        <c:v>10877.9</c:v>
                      </c:pt>
                      <c:pt idx="538">
                        <c:v>10994.9</c:v>
                      </c:pt>
                      <c:pt idx="539">
                        <c:v>11062.3</c:v>
                      </c:pt>
                      <c:pt idx="540">
                        <c:v>11089.05</c:v>
                      </c:pt>
                      <c:pt idx="541">
                        <c:v>11049</c:v>
                      </c:pt>
                      <c:pt idx="542">
                        <c:v>11180.9</c:v>
                      </c:pt>
                      <c:pt idx="543">
                        <c:v>11320.4</c:v>
                      </c:pt>
                      <c:pt idx="544">
                        <c:v>11352.3</c:v>
                      </c:pt>
                      <c:pt idx="545">
                        <c:v>11383.45</c:v>
                      </c:pt>
                      <c:pt idx="546">
                        <c:v>11487</c:v>
                      </c:pt>
                      <c:pt idx="547">
                        <c:v>11530.15</c:v>
                      </c:pt>
                      <c:pt idx="548">
                        <c:v>11543.85</c:v>
                      </c:pt>
                      <c:pt idx="549">
                        <c:v>11556.1</c:v>
                      </c:pt>
                      <c:pt idx="550">
                        <c:v>11572.8</c:v>
                      </c:pt>
                      <c:pt idx="551">
                        <c:v>11395.65</c:v>
                      </c:pt>
                      <c:pt idx="552">
                        <c:v>11496.75</c:v>
                      </c:pt>
                      <c:pt idx="553">
                        <c:v>11546.2</c:v>
                      </c:pt>
                      <c:pt idx="554">
                        <c:v>11588.5</c:v>
                      </c:pt>
                      <c:pt idx="555">
                        <c:v>11630.35</c:v>
                      </c:pt>
                      <c:pt idx="556">
                        <c:v>11738.1</c:v>
                      </c:pt>
                      <c:pt idx="557">
                        <c:v>11729.35</c:v>
                      </c:pt>
                      <c:pt idx="558">
                        <c:v>11761</c:v>
                      </c:pt>
                      <c:pt idx="559">
                        <c:v>11662.55</c:v>
                      </c:pt>
                      <c:pt idx="560">
                        <c:v>11689.65</c:v>
                      </c:pt>
                      <c:pt idx="561">
                        <c:v>11710.3</c:v>
                      </c:pt>
                      <c:pt idx="562">
                        <c:v>11683.9</c:v>
                      </c:pt>
                      <c:pt idx="563">
                        <c:v>11680.05</c:v>
                      </c:pt>
                      <c:pt idx="564">
                        <c:v>11606.7</c:v>
                      </c:pt>
                      <c:pt idx="565">
                        <c:v>11657.35</c:v>
                      </c:pt>
                      <c:pt idx="566">
                        <c:v>11704.6</c:v>
                      </c:pt>
                      <c:pt idx="567">
                        <c:v>11810.95</c:v>
                      </c:pt>
                      <c:pt idx="568">
                        <c:v>11856.15</c:v>
                      </c:pt>
                      <c:pt idx="569">
                        <c:v>11727.05</c:v>
                      </c:pt>
                      <c:pt idx="570">
                        <c:v>11645.95</c:v>
                      </c:pt>
                      <c:pt idx="571">
                        <c:v>11740.85</c:v>
                      </c:pt>
                      <c:pt idx="572">
                        <c:v>11796.75</c:v>
                      </c:pt>
                      <c:pt idx="573">
                        <c:v>11762.9</c:v>
                      </c:pt>
                      <c:pt idx="574">
                        <c:v>11756.25</c:v>
                      </c:pt>
                      <c:pt idx="575">
                        <c:v>11789.3</c:v>
                      </c:pt>
                      <c:pt idx="576">
                        <c:v>11770.9</c:v>
                      </c:pt>
                      <c:pt idx="577">
                        <c:v>11632.55</c:v>
                      </c:pt>
                      <c:pt idx="578">
                        <c:v>11657.05</c:v>
                      </c:pt>
                      <c:pt idx="579">
                        <c:v>11479.1</c:v>
                      </c:pt>
                      <c:pt idx="580">
                        <c:v>11357.6</c:v>
                      </c:pt>
                      <c:pt idx="581">
                        <c:v>11345.8</c:v>
                      </c:pt>
                      <c:pt idx="582">
                        <c:v>11300.2</c:v>
                      </c:pt>
                      <c:pt idx="583">
                        <c:v>11294.75</c:v>
                      </c:pt>
                      <c:pt idx="584">
                        <c:v>11286.8</c:v>
                      </c:pt>
                      <c:pt idx="585">
                        <c:v>11281.55</c:v>
                      </c:pt>
                      <c:pt idx="586">
                        <c:v>11426.15</c:v>
                      </c:pt>
                      <c:pt idx="587">
                        <c:v>11845.2</c:v>
                      </c:pt>
                      <c:pt idx="588">
                        <c:v>11883.55</c:v>
                      </c:pt>
                      <c:pt idx="589">
                        <c:v>11784.8</c:v>
                      </c:pt>
                      <c:pt idx="590">
                        <c:v>12041.15</c:v>
                      </c:pt>
                      <c:pt idx="591">
                        <c:v>11859</c:v>
                      </c:pt>
                      <c:pt idx="592">
                        <c:v>11957.15</c:v>
                      </c:pt>
                      <c:pt idx="593">
                        <c:v>11958.55</c:v>
                      </c:pt>
                      <c:pt idx="594">
                        <c:v>11931.9</c:v>
                      </c:pt>
                      <c:pt idx="595">
                        <c:v>11968.55</c:v>
                      </c:pt>
                      <c:pt idx="596">
                        <c:v>12039.25</c:v>
                      </c:pt>
                      <c:pt idx="597">
                        <c:v>12103.05</c:v>
                      </c:pt>
                      <c:pt idx="598">
                        <c:v>12095.2</c:v>
                      </c:pt>
                      <c:pt idx="599">
                        <c:v>12039.8</c:v>
                      </c:pt>
                      <c:pt idx="600">
                        <c:v>11897.5</c:v>
                      </c:pt>
                      <c:pt idx="601">
                        <c:v>11975.05</c:v>
                      </c:pt>
                      <c:pt idx="602">
                        <c:v>12000.35</c:v>
                      </c:pt>
                      <c:pt idx="603">
                        <c:v>11962.45</c:v>
                      </c:pt>
                      <c:pt idx="604">
                        <c:v>11931.35</c:v>
                      </c:pt>
                      <c:pt idx="605">
                        <c:v>11911.85</c:v>
                      </c:pt>
                      <c:pt idx="606">
                        <c:v>11844.05</c:v>
                      </c:pt>
                      <c:pt idx="607">
                        <c:v>11727.2</c:v>
                      </c:pt>
                      <c:pt idx="608">
                        <c:v>11802.5</c:v>
                      </c:pt>
                      <c:pt idx="609">
                        <c:v>11843.5</c:v>
                      </c:pt>
                      <c:pt idx="610">
                        <c:v>11827.95</c:v>
                      </c:pt>
                      <c:pt idx="611">
                        <c:v>11754</c:v>
                      </c:pt>
                      <c:pt idx="612">
                        <c:v>11814.4</c:v>
                      </c:pt>
                      <c:pt idx="613">
                        <c:v>11871.85</c:v>
                      </c:pt>
                      <c:pt idx="614">
                        <c:v>11911.15</c:v>
                      </c:pt>
                      <c:pt idx="615">
                        <c:v>11871.7</c:v>
                      </c:pt>
                      <c:pt idx="616">
                        <c:v>11884.65</c:v>
                      </c:pt>
                      <c:pt idx="617">
                        <c:v>11917.45</c:v>
                      </c:pt>
                      <c:pt idx="618">
                        <c:v>11945.2</c:v>
                      </c:pt>
                      <c:pt idx="619">
                        <c:v>11969.25</c:v>
                      </c:pt>
                      <c:pt idx="620">
                        <c:v>11981.75</c:v>
                      </c:pt>
                      <c:pt idx="621">
                        <c:v>11771.9</c:v>
                      </c:pt>
                      <c:pt idx="622">
                        <c:v>11582.55</c:v>
                      </c:pt>
                      <c:pt idx="623">
                        <c:v>11593.7</c:v>
                      </c:pt>
                      <c:pt idx="624">
                        <c:v>11599</c:v>
                      </c:pt>
                      <c:pt idx="625">
                        <c:v>11639.55</c:v>
                      </c:pt>
                      <c:pt idx="626">
                        <c:v>11618.4</c:v>
                      </c:pt>
                      <c:pt idx="627">
                        <c:v>11670.05</c:v>
                      </c:pt>
                      <c:pt idx="628">
                        <c:v>11706.65</c:v>
                      </c:pt>
                      <c:pt idx="629">
                        <c:v>11677.15</c:v>
                      </c:pt>
                      <c:pt idx="630">
                        <c:v>11640.35</c:v>
                      </c:pt>
                      <c:pt idx="631">
                        <c:v>11398.15</c:v>
                      </c:pt>
                      <c:pt idx="632">
                        <c:v>11398.15</c:v>
                      </c:pt>
                      <c:pt idx="633">
                        <c:v>11359.75</c:v>
                      </c:pt>
                      <c:pt idx="634">
                        <c:v>11361.4</c:v>
                      </c:pt>
                      <c:pt idx="635">
                        <c:v>11307.6</c:v>
                      </c:pt>
                      <c:pt idx="636">
                        <c:v>11310.95</c:v>
                      </c:pt>
                      <c:pt idx="637">
                        <c:v>11267.45</c:v>
                      </c:pt>
                      <c:pt idx="638">
                        <c:v>11145.3</c:v>
                      </c:pt>
                      <c:pt idx="639">
                        <c:v>11076.75</c:v>
                      </c:pt>
                      <c:pt idx="640">
                        <c:v>11080.15</c:v>
                      </c:pt>
                      <c:pt idx="641">
                        <c:v>10895.8</c:v>
                      </c:pt>
                      <c:pt idx="642">
                        <c:v>11018.55</c:v>
                      </c:pt>
                      <c:pt idx="643">
                        <c:v>10975.65</c:v>
                      </c:pt>
                      <c:pt idx="644">
                        <c:v>11058.05</c:v>
                      </c:pt>
                      <c:pt idx="645">
                        <c:v>11181.45</c:v>
                      </c:pt>
                      <c:pt idx="646">
                        <c:v>11145.9</c:v>
                      </c:pt>
                      <c:pt idx="647">
                        <c:v>11078.15</c:v>
                      </c:pt>
                      <c:pt idx="648">
                        <c:v>11068.65</c:v>
                      </c:pt>
                      <c:pt idx="649">
                        <c:v>11146.9</c:v>
                      </c:pt>
                      <c:pt idx="650">
                        <c:v>11076.3</c:v>
                      </c:pt>
                      <c:pt idx="651">
                        <c:v>11034.2</c:v>
                      </c:pt>
                      <c:pt idx="652">
                        <c:v>10908.25</c:v>
                      </c:pt>
                      <c:pt idx="653">
                        <c:v>10862.55</c:v>
                      </c:pt>
                      <c:pt idx="654">
                        <c:v>11070.3</c:v>
                      </c:pt>
                      <c:pt idx="655">
                        <c:v>11141.75</c:v>
                      </c:pt>
                      <c:pt idx="656">
                        <c:v>11129.65</c:v>
                      </c:pt>
                      <c:pt idx="657">
                        <c:v>11021.1</c:v>
                      </c:pt>
                      <c:pt idx="658">
                        <c:v>11042.6</c:v>
                      </c:pt>
                      <c:pt idx="659">
                        <c:v>10967.5</c:v>
                      </c:pt>
                      <c:pt idx="660">
                        <c:v>10858.75</c:v>
                      </c:pt>
                      <c:pt idx="661">
                        <c:v>10920.1</c:v>
                      </c:pt>
                      <c:pt idx="662">
                        <c:v>10957.05</c:v>
                      </c:pt>
                      <c:pt idx="663">
                        <c:v>11028.85</c:v>
                      </c:pt>
                      <c:pt idx="664">
                        <c:v>11054.8</c:v>
                      </c:pt>
                      <c:pt idx="665">
                        <c:v>11081.75</c:v>
                      </c:pt>
                      <c:pt idx="666">
                        <c:v>11084.45</c:v>
                      </c:pt>
                      <c:pt idx="667">
                        <c:v>11052.7</c:v>
                      </c:pt>
                      <c:pt idx="668">
                        <c:v>11000.1</c:v>
                      </c:pt>
                      <c:pt idx="669">
                        <c:v>10885.15</c:v>
                      </c:pt>
                      <c:pt idx="670">
                        <c:v>10845.2</c:v>
                      </c:pt>
                      <c:pt idx="671">
                        <c:v>11381.9</c:v>
                      </c:pt>
                      <c:pt idx="672">
                        <c:v>11694.85</c:v>
                      </c:pt>
                      <c:pt idx="673">
                        <c:v>11655.05</c:v>
                      </c:pt>
                      <c:pt idx="674">
                        <c:v>11564.95</c:v>
                      </c:pt>
                      <c:pt idx="675">
                        <c:v>11610.85</c:v>
                      </c:pt>
                      <c:pt idx="676">
                        <c:v>11593.6</c:v>
                      </c:pt>
                      <c:pt idx="677">
                        <c:v>11508.25</c:v>
                      </c:pt>
                      <c:pt idx="678">
                        <c:v>11554.2</c:v>
                      </c:pt>
                      <c:pt idx="679">
                        <c:v>11370.4</c:v>
                      </c:pt>
                      <c:pt idx="680">
                        <c:v>11400.3</c:v>
                      </c:pt>
                      <c:pt idx="681">
                        <c:v>11233.85</c:v>
                      </c:pt>
                      <c:pt idx="682">
                        <c:v>11321.6</c:v>
                      </c:pt>
                      <c:pt idx="683">
                        <c:v>11293.35</c:v>
                      </c:pt>
                      <c:pt idx="684">
                        <c:v>11362.9</c:v>
                      </c:pt>
                      <c:pt idx="685">
                        <c:v>11420.45</c:v>
                      </c:pt>
                      <c:pt idx="686">
                        <c:v>11462.35</c:v>
                      </c:pt>
                      <c:pt idx="687">
                        <c:v>11481.05</c:v>
                      </c:pt>
                      <c:pt idx="688">
                        <c:v>11599.1</c:v>
                      </c:pt>
                      <c:pt idx="689">
                        <c:v>11684.7</c:v>
                      </c:pt>
                      <c:pt idx="690">
                        <c:v>11714.35</c:v>
                      </c:pt>
                      <c:pt idx="691">
                        <c:v>11651.6</c:v>
                      </c:pt>
                      <c:pt idx="692">
                        <c:v>11679.6</c:v>
                      </c:pt>
                      <c:pt idx="693">
                        <c:v>11646.9</c:v>
                      </c:pt>
                      <c:pt idx="694">
                        <c:v>11672.4</c:v>
                      </c:pt>
                      <c:pt idx="695">
                        <c:v>11809.4</c:v>
                      </c:pt>
                      <c:pt idx="696">
                        <c:v>11883.95</c:v>
                      </c:pt>
                      <c:pt idx="697">
                        <c:v>11945</c:v>
                      </c:pt>
                      <c:pt idx="698">
                        <c:v>11918.3</c:v>
                      </c:pt>
                      <c:pt idx="699">
                        <c:v>11989.15</c:v>
                      </c:pt>
                      <c:pt idx="700">
                        <c:v>11978.95</c:v>
                      </c:pt>
                      <c:pt idx="701">
                        <c:v>12002.9</c:v>
                      </c:pt>
                      <c:pt idx="702">
                        <c:v>12021.4</c:v>
                      </c:pt>
                      <c:pt idx="703">
                        <c:v>12034.15</c:v>
                      </c:pt>
                      <c:pt idx="704">
                        <c:v>11932.65</c:v>
                      </c:pt>
                      <c:pt idx="705">
                        <c:v>11946.8</c:v>
                      </c:pt>
                      <c:pt idx="706">
                        <c:v>11895.65</c:v>
                      </c:pt>
                      <c:pt idx="707">
                        <c:v>11973.65</c:v>
                      </c:pt>
                      <c:pt idx="708">
                        <c:v>11946.2</c:v>
                      </c:pt>
                      <c:pt idx="709">
                        <c:v>11958.85</c:v>
                      </c:pt>
                      <c:pt idx="710">
                        <c:v>12038.6</c:v>
                      </c:pt>
                      <c:pt idx="711">
                        <c:v>12028.2</c:v>
                      </c:pt>
                      <c:pt idx="712">
                        <c:v>11968.1</c:v>
                      </c:pt>
                      <c:pt idx="713">
                        <c:v>12084.5</c:v>
                      </c:pt>
                      <c:pt idx="714">
                        <c:v>12132.45</c:v>
                      </c:pt>
                      <c:pt idx="715">
                        <c:v>12114.9</c:v>
                      </c:pt>
                      <c:pt idx="716">
                        <c:v>12158.8</c:v>
                      </c:pt>
                      <c:pt idx="717">
                        <c:v>12147.4</c:v>
                      </c:pt>
                      <c:pt idx="718">
                        <c:v>12137.15</c:v>
                      </c:pt>
                      <c:pt idx="719">
                        <c:v>12068.6</c:v>
                      </c:pt>
                      <c:pt idx="720">
                        <c:v>12054.7</c:v>
                      </c:pt>
                      <c:pt idx="721">
                        <c:v>12081.2</c:v>
                      </c:pt>
                      <c:pt idx="722">
                        <c:v>12057.05</c:v>
                      </c:pt>
                      <c:pt idx="723">
                        <c:v>11981.95</c:v>
                      </c:pt>
                      <c:pt idx="724">
                        <c:v>11953.2</c:v>
                      </c:pt>
                      <c:pt idx="725">
                        <c:v>11923.2</c:v>
                      </c:pt>
                      <c:pt idx="726">
                        <c:v>12005.5</c:v>
                      </c:pt>
                      <c:pt idx="727">
                        <c:v>12098.85</c:v>
                      </c:pt>
                      <c:pt idx="728">
                        <c:v>12134.65</c:v>
                      </c:pt>
                      <c:pt idx="729">
                        <c:v>12182.75</c:v>
                      </c:pt>
                      <c:pt idx="730">
                        <c:v>12237.7</c:v>
                      </c:pt>
                      <c:pt idx="731">
                        <c:v>12268.35</c:v>
                      </c:pt>
                      <c:pt idx="732">
                        <c:v>12293.9</c:v>
                      </c:pt>
                      <c:pt idx="733">
                        <c:v>12287.15</c:v>
                      </c:pt>
                      <c:pt idx="734">
                        <c:v>12283.7</c:v>
                      </c:pt>
                      <c:pt idx="735">
                        <c:v>12221.55</c:v>
                      </c:pt>
                      <c:pt idx="736">
                        <c:v>12258.45</c:v>
                      </c:pt>
                      <c:pt idx="737">
                        <c:v>12286.45</c:v>
                      </c:pt>
                      <c:pt idx="738">
                        <c:v>12247.1</c:v>
                      </c:pt>
                      <c:pt idx="739">
                        <c:v>12222.2</c:v>
                      </c:pt>
                      <c:pt idx="740">
                        <c:v>12289.9</c:v>
                      </c:pt>
                      <c:pt idx="741">
                        <c:v>12265.6</c:v>
                      </c:pt>
                      <c:pt idx="742">
                        <c:v>12179.1</c:v>
                      </c:pt>
                      <c:pt idx="743">
                        <c:v>12152.15</c:v>
                      </c:pt>
                      <c:pt idx="744">
                        <c:v>12044.95</c:v>
                      </c:pt>
                      <c:pt idx="745">
                        <c:v>12224.05</c:v>
                      </c:pt>
                      <c:pt idx="746">
                        <c:v>12311.2</c:v>
                      </c:pt>
                      <c:pt idx="747">
                        <c:v>12337.75</c:v>
                      </c:pt>
                      <c:pt idx="748">
                        <c:v>12374.25</c:v>
                      </c:pt>
                      <c:pt idx="749">
                        <c:v>12355.15</c:v>
                      </c:pt>
                      <c:pt idx="750">
                        <c:v>12389.05</c:v>
                      </c:pt>
                      <c:pt idx="751">
                        <c:v>12385.45</c:v>
                      </c:pt>
                      <c:pt idx="752">
                        <c:v>12430.5</c:v>
                      </c:pt>
                      <c:pt idx="753">
                        <c:v>12230.05</c:v>
                      </c:pt>
                      <c:pt idx="754">
                        <c:v>12225.05</c:v>
                      </c:pt>
                      <c:pt idx="755">
                        <c:v>12189</c:v>
                      </c:pt>
                      <c:pt idx="756">
                        <c:v>12272.15</c:v>
                      </c:pt>
                      <c:pt idx="757">
                        <c:v>12216.6</c:v>
                      </c:pt>
                      <c:pt idx="758">
                        <c:v>12163.55</c:v>
                      </c:pt>
                      <c:pt idx="759">
                        <c:v>12169.6</c:v>
                      </c:pt>
                      <c:pt idx="760">
                        <c:v>12150.3</c:v>
                      </c:pt>
                      <c:pt idx="761">
                        <c:v>12103.55</c:v>
                      </c:pt>
                      <c:pt idx="762">
                        <c:v>12017.35</c:v>
                      </c:pt>
                      <c:pt idx="763">
                        <c:v>11749.85</c:v>
                      </c:pt>
                      <c:pt idx="764">
                        <c:v>11986.15</c:v>
                      </c:pt>
                      <c:pt idx="765">
                        <c:v>12098.15</c:v>
                      </c:pt>
                      <c:pt idx="766">
                        <c:v>12160.6</c:v>
                      </c:pt>
                      <c:pt idx="767">
                        <c:v>12154.7</c:v>
                      </c:pt>
                      <c:pt idx="768">
                        <c:v>12103.55</c:v>
                      </c:pt>
                      <c:pt idx="769">
                        <c:v>12172.3</c:v>
                      </c:pt>
                      <c:pt idx="770">
                        <c:v>12231.75</c:v>
                      </c:pt>
                      <c:pt idx="771">
                        <c:v>12225.65</c:v>
                      </c:pt>
                      <c:pt idx="772">
                        <c:v>12246.7</c:v>
                      </c:pt>
                      <c:pt idx="773">
                        <c:v>12159.6</c:v>
                      </c:pt>
                      <c:pt idx="774">
                        <c:v>12030.75</c:v>
                      </c:pt>
                      <c:pt idx="775">
                        <c:v>12134.7</c:v>
                      </c:pt>
                      <c:pt idx="776">
                        <c:v>12152</c:v>
                      </c:pt>
                      <c:pt idx="777">
                        <c:v>12012.55</c:v>
                      </c:pt>
                      <c:pt idx="778">
                        <c:v>11883.05</c:v>
                      </c:pt>
                      <c:pt idx="779">
                        <c:v>11783.25</c:v>
                      </c:pt>
                      <c:pt idx="780">
                        <c:v>11663.85</c:v>
                      </c:pt>
                      <c:pt idx="781">
                        <c:v>11384.8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39E-4A5D-B110-44A04E9D167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[1]Sheet1!$D$1</c15:sqref>
                        </c15:formulaRef>
                      </c:ext>
                    </c:extLst>
                    <c:strCache>
                      <c:ptCount val="1"/>
                      <c:pt idx="0">
                        <c:v>Low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[1]Sheet1!$A$2:$A$783</c15:sqref>
                        </c15:formulaRef>
                      </c:ext>
                    </c:extLst>
                    <c:numCache>
                      <c:formatCode>General</c:formatCode>
                      <c:ptCount val="782"/>
                      <c:pt idx="0">
                        <c:v>42737</c:v>
                      </c:pt>
                      <c:pt idx="1">
                        <c:v>42738</c:v>
                      </c:pt>
                      <c:pt idx="2">
                        <c:v>42739</c:v>
                      </c:pt>
                      <c:pt idx="3">
                        <c:v>42740</c:v>
                      </c:pt>
                      <c:pt idx="4">
                        <c:v>42741</c:v>
                      </c:pt>
                      <c:pt idx="5">
                        <c:v>42744</c:v>
                      </c:pt>
                      <c:pt idx="6">
                        <c:v>42745</c:v>
                      </c:pt>
                      <c:pt idx="7">
                        <c:v>42746</c:v>
                      </c:pt>
                      <c:pt idx="8">
                        <c:v>42747</c:v>
                      </c:pt>
                      <c:pt idx="9">
                        <c:v>42748</c:v>
                      </c:pt>
                      <c:pt idx="10">
                        <c:v>42751</c:v>
                      </c:pt>
                      <c:pt idx="11">
                        <c:v>42752</c:v>
                      </c:pt>
                      <c:pt idx="12">
                        <c:v>42753</c:v>
                      </c:pt>
                      <c:pt idx="13">
                        <c:v>42754</c:v>
                      </c:pt>
                      <c:pt idx="14">
                        <c:v>42755</c:v>
                      </c:pt>
                      <c:pt idx="15">
                        <c:v>42758</c:v>
                      </c:pt>
                      <c:pt idx="16">
                        <c:v>42759</c:v>
                      </c:pt>
                      <c:pt idx="17">
                        <c:v>42760</c:v>
                      </c:pt>
                      <c:pt idx="18">
                        <c:v>42762</c:v>
                      </c:pt>
                      <c:pt idx="19">
                        <c:v>42765</c:v>
                      </c:pt>
                      <c:pt idx="20">
                        <c:v>42766</c:v>
                      </c:pt>
                      <c:pt idx="21">
                        <c:v>42767</c:v>
                      </c:pt>
                      <c:pt idx="22">
                        <c:v>42768</c:v>
                      </c:pt>
                      <c:pt idx="23">
                        <c:v>42769</c:v>
                      </c:pt>
                      <c:pt idx="24">
                        <c:v>42772</c:v>
                      </c:pt>
                      <c:pt idx="25">
                        <c:v>42773</c:v>
                      </c:pt>
                      <c:pt idx="26">
                        <c:v>42774</c:v>
                      </c:pt>
                      <c:pt idx="27">
                        <c:v>42775</c:v>
                      </c:pt>
                      <c:pt idx="28">
                        <c:v>42776</c:v>
                      </c:pt>
                      <c:pt idx="29">
                        <c:v>42779</c:v>
                      </c:pt>
                      <c:pt idx="30">
                        <c:v>42780</c:v>
                      </c:pt>
                      <c:pt idx="31">
                        <c:v>42781</c:v>
                      </c:pt>
                      <c:pt idx="32">
                        <c:v>42782</c:v>
                      </c:pt>
                      <c:pt idx="33">
                        <c:v>42783</c:v>
                      </c:pt>
                      <c:pt idx="34">
                        <c:v>42786</c:v>
                      </c:pt>
                      <c:pt idx="35">
                        <c:v>42787</c:v>
                      </c:pt>
                      <c:pt idx="36">
                        <c:v>42788</c:v>
                      </c:pt>
                      <c:pt idx="37">
                        <c:v>42789</c:v>
                      </c:pt>
                      <c:pt idx="38">
                        <c:v>42793</c:v>
                      </c:pt>
                      <c:pt idx="39">
                        <c:v>42794</c:v>
                      </c:pt>
                      <c:pt idx="40">
                        <c:v>42795</c:v>
                      </c:pt>
                      <c:pt idx="41">
                        <c:v>42796</c:v>
                      </c:pt>
                      <c:pt idx="42">
                        <c:v>42797</c:v>
                      </c:pt>
                      <c:pt idx="43">
                        <c:v>42800</c:v>
                      </c:pt>
                      <c:pt idx="44">
                        <c:v>42801</c:v>
                      </c:pt>
                      <c:pt idx="45">
                        <c:v>42802</c:v>
                      </c:pt>
                      <c:pt idx="46">
                        <c:v>42803</c:v>
                      </c:pt>
                      <c:pt idx="47">
                        <c:v>42804</c:v>
                      </c:pt>
                      <c:pt idx="48">
                        <c:v>42808</c:v>
                      </c:pt>
                      <c:pt idx="49">
                        <c:v>42809</c:v>
                      </c:pt>
                      <c:pt idx="50">
                        <c:v>42810</c:v>
                      </c:pt>
                      <c:pt idx="51">
                        <c:v>42811</c:v>
                      </c:pt>
                      <c:pt idx="52">
                        <c:v>42814</c:v>
                      </c:pt>
                      <c:pt idx="53">
                        <c:v>42815</c:v>
                      </c:pt>
                      <c:pt idx="54">
                        <c:v>42816</c:v>
                      </c:pt>
                      <c:pt idx="55">
                        <c:v>42817</c:v>
                      </c:pt>
                      <c:pt idx="56">
                        <c:v>42818</c:v>
                      </c:pt>
                      <c:pt idx="57">
                        <c:v>42821</c:v>
                      </c:pt>
                      <c:pt idx="58">
                        <c:v>42822</c:v>
                      </c:pt>
                      <c:pt idx="59">
                        <c:v>42823</c:v>
                      </c:pt>
                      <c:pt idx="60">
                        <c:v>42824</c:v>
                      </c:pt>
                      <c:pt idx="61">
                        <c:v>42825</c:v>
                      </c:pt>
                      <c:pt idx="62">
                        <c:v>42828</c:v>
                      </c:pt>
                      <c:pt idx="63">
                        <c:v>42830</c:v>
                      </c:pt>
                      <c:pt idx="64">
                        <c:v>42831</c:v>
                      </c:pt>
                      <c:pt idx="65">
                        <c:v>42832</c:v>
                      </c:pt>
                      <c:pt idx="66">
                        <c:v>42835</c:v>
                      </c:pt>
                      <c:pt idx="67">
                        <c:v>42836</c:v>
                      </c:pt>
                      <c:pt idx="68">
                        <c:v>42837</c:v>
                      </c:pt>
                      <c:pt idx="69">
                        <c:v>42838</c:v>
                      </c:pt>
                      <c:pt idx="70">
                        <c:v>42842</c:v>
                      </c:pt>
                      <c:pt idx="71">
                        <c:v>42843</c:v>
                      </c:pt>
                      <c:pt idx="72">
                        <c:v>42844</c:v>
                      </c:pt>
                      <c:pt idx="73">
                        <c:v>42845</c:v>
                      </c:pt>
                      <c:pt idx="74">
                        <c:v>42846</c:v>
                      </c:pt>
                      <c:pt idx="75">
                        <c:v>42849</c:v>
                      </c:pt>
                      <c:pt idx="76">
                        <c:v>42850</c:v>
                      </c:pt>
                      <c:pt idx="77">
                        <c:v>42851</c:v>
                      </c:pt>
                      <c:pt idx="78">
                        <c:v>42852</c:v>
                      </c:pt>
                      <c:pt idx="79">
                        <c:v>42853</c:v>
                      </c:pt>
                      <c:pt idx="80">
                        <c:v>42857</c:v>
                      </c:pt>
                      <c:pt idx="81">
                        <c:v>42858</c:v>
                      </c:pt>
                      <c:pt idx="82">
                        <c:v>42859</c:v>
                      </c:pt>
                      <c:pt idx="83">
                        <c:v>42860</c:v>
                      </c:pt>
                      <c:pt idx="84">
                        <c:v>42863</c:v>
                      </c:pt>
                      <c:pt idx="85">
                        <c:v>42864</c:v>
                      </c:pt>
                      <c:pt idx="86">
                        <c:v>42865</c:v>
                      </c:pt>
                      <c:pt idx="87">
                        <c:v>42866</c:v>
                      </c:pt>
                      <c:pt idx="88">
                        <c:v>42867</c:v>
                      </c:pt>
                      <c:pt idx="89">
                        <c:v>42870</c:v>
                      </c:pt>
                      <c:pt idx="90">
                        <c:v>42871</c:v>
                      </c:pt>
                      <c:pt idx="91">
                        <c:v>42872</c:v>
                      </c:pt>
                      <c:pt idx="92">
                        <c:v>42873</c:v>
                      </c:pt>
                      <c:pt idx="93">
                        <c:v>42874</c:v>
                      </c:pt>
                      <c:pt idx="94">
                        <c:v>42877</c:v>
                      </c:pt>
                      <c:pt idx="95">
                        <c:v>42878</c:v>
                      </c:pt>
                      <c:pt idx="96">
                        <c:v>42879</c:v>
                      </c:pt>
                      <c:pt idx="97">
                        <c:v>42880</c:v>
                      </c:pt>
                      <c:pt idx="98">
                        <c:v>42881</c:v>
                      </c:pt>
                      <c:pt idx="99">
                        <c:v>42884</c:v>
                      </c:pt>
                      <c:pt idx="100">
                        <c:v>42885</c:v>
                      </c:pt>
                      <c:pt idx="101">
                        <c:v>42886</c:v>
                      </c:pt>
                      <c:pt idx="102">
                        <c:v>42887</c:v>
                      </c:pt>
                      <c:pt idx="103">
                        <c:v>42888</c:v>
                      </c:pt>
                      <c:pt idx="104">
                        <c:v>42891</c:v>
                      </c:pt>
                      <c:pt idx="105">
                        <c:v>42892</c:v>
                      </c:pt>
                      <c:pt idx="106">
                        <c:v>42893</c:v>
                      </c:pt>
                      <c:pt idx="107">
                        <c:v>42894</c:v>
                      </c:pt>
                      <c:pt idx="108">
                        <c:v>42895</c:v>
                      </c:pt>
                      <c:pt idx="109">
                        <c:v>42898</c:v>
                      </c:pt>
                      <c:pt idx="110">
                        <c:v>42899</c:v>
                      </c:pt>
                      <c:pt idx="111">
                        <c:v>42900</c:v>
                      </c:pt>
                      <c:pt idx="112">
                        <c:v>42901</c:v>
                      </c:pt>
                      <c:pt idx="113">
                        <c:v>42902</c:v>
                      </c:pt>
                      <c:pt idx="114">
                        <c:v>42905</c:v>
                      </c:pt>
                      <c:pt idx="115">
                        <c:v>42906</c:v>
                      </c:pt>
                      <c:pt idx="116">
                        <c:v>42907</c:v>
                      </c:pt>
                      <c:pt idx="117">
                        <c:v>42908</c:v>
                      </c:pt>
                      <c:pt idx="118">
                        <c:v>42909</c:v>
                      </c:pt>
                      <c:pt idx="119">
                        <c:v>42913</c:v>
                      </c:pt>
                      <c:pt idx="120">
                        <c:v>42914</c:v>
                      </c:pt>
                      <c:pt idx="121">
                        <c:v>42915</c:v>
                      </c:pt>
                      <c:pt idx="122">
                        <c:v>42916</c:v>
                      </c:pt>
                      <c:pt idx="123">
                        <c:v>42919</c:v>
                      </c:pt>
                      <c:pt idx="124">
                        <c:v>42920</c:v>
                      </c:pt>
                      <c:pt idx="125">
                        <c:v>42921</c:v>
                      </c:pt>
                      <c:pt idx="126">
                        <c:v>42922</c:v>
                      </c:pt>
                      <c:pt idx="127">
                        <c:v>42923</c:v>
                      </c:pt>
                      <c:pt idx="128">
                        <c:v>42926</c:v>
                      </c:pt>
                      <c:pt idx="129">
                        <c:v>42927</c:v>
                      </c:pt>
                      <c:pt idx="130">
                        <c:v>42928</c:v>
                      </c:pt>
                      <c:pt idx="131">
                        <c:v>42929</c:v>
                      </c:pt>
                      <c:pt idx="132">
                        <c:v>42930</c:v>
                      </c:pt>
                      <c:pt idx="133">
                        <c:v>42933</c:v>
                      </c:pt>
                      <c:pt idx="134">
                        <c:v>42934</c:v>
                      </c:pt>
                      <c:pt idx="135">
                        <c:v>42935</c:v>
                      </c:pt>
                      <c:pt idx="136">
                        <c:v>42936</c:v>
                      </c:pt>
                      <c:pt idx="137">
                        <c:v>42937</c:v>
                      </c:pt>
                      <c:pt idx="138">
                        <c:v>42940</c:v>
                      </c:pt>
                      <c:pt idx="139">
                        <c:v>42941</c:v>
                      </c:pt>
                      <c:pt idx="140">
                        <c:v>42942</c:v>
                      </c:pt>
                      <c:pt idx="141">
                        <c:v>42943</c:v>
                      </c:pt>
                      <c:pt idx="142">
                        <c:v>42944</c:v>
                      </c:pt>
                      <c:pt idx="143">
                        <c:v>42947</c:v>
                      </c:pt>
                      <c:pt idx="144">
                        <c:v>42948</c:v>
                      </c:pt>
                      <c:pt idx="145">
                        <c:v>42949</c:v>
                      </c:pt>
                      <c:pt idx="146">
                        <c:v>42950</c:v>
                      </c:pt>
                      <c:pt idx="147">
                        <c:v>42951</c:v>
                      </c:pt>
                      <c:pt idx="148">
                        <c:v>42954</c:v>
                      </c:pt>
                      <c:pt idx="149">
                        <c:v>42955</c:v>
                      </c:pt>
                      <c:pt idx="150">
                        <c:v>42956</c:v>
                      </c:pt>
                      <c:pt idx="151">
                        <c:v>42957</c:v>
                      </c:pt>
                      <c:pt idx="152">
                        <c:v>42958</c:v>
                      </c:pt>
                      <c:pt idx="153">
                        <c:v>42961</c:v>
                      </c:pt>
                      <c:pt idx="154">
                        <c:v>42963</c:v>
                      </c:pt>
                      <c:pt idx="155">
                        <c:v>42964</c:v>
                      </c:pt>
                      <c:pt idx="156">
                        <c:v>42965</c:v>
                      </c:pt>
                      <c:pt idx="157">
                        <c:v>42968</c:v>
                      </c:pt>
                      <c:pt idx="158">
                        <c:v>42969</c:v>
                      </c:pt>
                      <c:pt idx="159">
                        <c:v>42970</c:v>
                      </c:pt>
                      <c:pt idx="160">
                        <c:v>42971</c:v>
                      </c:pt>
                      <c:pt idx="161">
                        <c:v>42975</c:v>
                      </c:pt>
                      <c:pt idx="162">
                        <c:v>42976</c:v>
                      </c:pt>
                      <c:pt idx="163">
                        <c:v>42977</c:v>
                      </c:pt>
                      <c:pt idx="164">
                        <c:v>42978</c:v>
                      </c:pt>
                      <c:pt idx="165">
                        <c:v>42979</c:v>
                      </c:pt>
                      <c:pt idx="166">
                        <c:v>42982</c:v>
                      </c:pt>
                      <c:pt idx="167">
                        <c:v>42983</c:v>
                      </c:pt>
                      <c:pt idx="168">
                        <c:v>42984</c:v>
                      </c:pt>
                      <c:pt idx="169">
                        <c:v>42985</c:v>
                      </c:pt>
                      <c:pt idx="170">
                        <c:v>42986</c:v>
                      </c:pt>
                      <c:pt idx="171">
                        <c:v>42989</c:v>
                      </c:pt>
                      <c:pt idx="172">
                        <c:v>42990</c:v>
                      </c:pt>
                      <c:pt idx="173">
                        <c:v>42991</c:v>
                      </c:pt>
                      <c:pt idx="174">
                        <c:v>42992</c:v>
                      </c:pt>
                      <c:pt idx="175">
                        <c:v>42993</c:v>
                      </c:pt>
                      <c:pt idx="176">
                        <c:v>42996</c:v>
                      </c:pt>
                      <c:pt idx="177">
                        <c:v>42997</c:v>
                      </c:pt>
                      <c:pt idx="178">
                        <c:v>42998</c:v>
                      </c:pt>
                      <c:pt idx="179">
                        <c:v>42999</c:v>
                      </c:pt>
                      <c:pt idx="180">
                        <c:v>43000</c:v>
                      </c:pt>
                      <c:pt idx="181">
                        <c:v>43003</c:v>
                      </c:pt>
                      <c:pt idx="182">
                        <c:v>43004</c:v>
                      </c:pt>
                      <c:pt idx="183">
                        <c:v>43005</c:v>
                      </c:pt>
                      <c:pt idx="184">
                        <c:v>43006</c:v>
                      </c:pt>
                      <c:pt idx="185">
                        <c:v>43007</c:v>
                      </c:pt>
                      <c:pt idx="186">
                        <c:v>43011</c:v>
                      </c:pt>
                      <c:pt idx="187">
                        <c:v>43012</c:v>
                      </c:pt>
                      <c:pt idx="188">
                        <c:v>43013</c:v>
                      </c:pt>
                      <c:pt idx="189">
                        <c:v>43014</c:v>
                      </c:pt>
                      <c:pt idx="190">
                        <c:v>43017</c:v>
                      </c:pt>
                      <c:pt idx="191">
                        <c:v>43018</c:v>
                      </c:pt>
                      <c:pt idx="192">
                        <c:v>43019</c:v>
                      </c:pt>
                      <c:pt idx="193">
                        <c:v>43020</c:v>
                      </c:pt>
                      <c:pt idx="194">
                        <c:v>43021</c:v>
                      </c:pt>
                      <c:pt idx="195">
                        <c:v>43024</c:v>
                      </c:pt>
                      <c:pt idx="196">
                        <c:v>43025</c:v>
                      </c:pt>
                      <c:pt idx="197">
                        <c:v>43026</c:v>
                      </c:pt>
                      <c:pt idx="198">
                        <c:v>43027</c:v>
                      </c:pt>
                      <c:pt idx="199">
                        <c:v>43031</c:v>
                      </c:pt>
                      <c:pt idx="200">
                        <c:v>43032</c:v>
                      </c:pt>
                      <c:pt idx="201">
                        <c:v>43033</c:v>
                      </c:pt>
                      <c:pt idx="202">
                        <c:v>43034</c:v>
                      </c:pt>
                      <c:pt idx="203">
                        <c:v>43035</c:v>
                      </c:pt>
                      <c:pt idx="204">
                        <c:v>43038</c:v>
                      </c:pt>
                      <c:pt idx="205">
                        <c:v>43039</c:v>
                      </c:pt>
                      <c:pt idx="206">
                        <c:v>43040</c:v>
                      </c:pt>
                      <c:pt idx="207">
                        <c:v>43041</c:v>
                      </c:pt>
                      <c:pt idx="208">
                        <c:v>43042</c:v>
                      </c:pt>
                      <c:pt idx="209">
                        <c:v>43045</c:v>
                      </c:pt>
                      <c:pt idx="210">
                        <c:v>43046</c:v>
                      </c:pt>
                      <c:pt idx="211">
                        <c:v>43047</c:v>
                      </c:pt>
                      <c:pt idx="212">
                        <c:v>43048</c:v>
                      </c:pt>
                      <c:pt idx="213">
                        <c:v>43049</c:v>
                      </c:pt>
                      <c:pt idx="214">
                        <c:v>43052</c:v>
                      </c:pt>
                      <c:pt idx="215">
                        <c:v>43053</c:v>
                      </c:pt>
                      <c:pt idx="216">
                        <c:v>43054</c:v>
                      </c:pt>
                      <c:pt idx="217">
                        <c:v>43055</c:v>
                      </c:pt>
                      <c:pt idx="218">
                        <c:v>43056</c:v>
                      </c:pt>
                      <c:pt idx="219">
                        <c:v>43059</c:v>
                      </c:pt>
                      <c:pt idx="220">
                        <c:v>43060</c:v>
                      </c:pt>
                      <c:pt idx="221">
                        <c:v>43061</c:v>
                      </c:pt>
                      <c:pt idx="222">
                        <c:v>43062</c:v>
                      </c:pt>
                      <c:pt idx="223">
                        <c:v>43063</c:v>
                      </c:pt>
                      <c:pt idx="224">
                        <c:v>43066</c:v>
                      </c:pt>
                      <c:pt idx="225">
                        <c:v>43067</c:v>
                      </c:pt>
                      <c:pt idx="226">
                        <c:v>43068</c:v>
                      </c:pt>
                      <c:pt idx="227">
                        <c:v>43069</c:v>
                      </c:pt>
                      <c:pt idx="228">
                        <c:v>43070</c:v>
                      </c:pt>
                      <c:pt idx="229">
                        <c:v>43073</c:v>
                      </c:pt>
                      <c:pt idx="230">
                        <c:v>43074</c:v>
                      </c:pt>
                      <c:pt idx="231">
                        <c:v>43075</c:v>
                      </c:pt>
                      <c:pt idx="232">
                        <c:v>43076</c:v>
                      </c:pt>
                      <c:pt idx="233">
                        <c:v>43077</c:v>
                      </c:pt>
                      <c:pt idx="234">
                        <c:v>43080</c:v>
                      </c:pt>
                      <c:pt idx="235">
                        <c:v>43081</c:v>
                      </c:pt>
                      <c:pt idx="236">
                        <c:v>43082</c:v>
                      </c:pt>
                      <c:pt idx="237">
                        <c:v>43083</c:v>
                      </c:pt>
                      <c:pt idx="238">
                        <c:v>43084</c:v>
                      </c:pt>
                      <c:pt idx="239">
                        <c:v>43087</c:v>
                      </c:pt>
                      <c:pt idx="240">
                        <c:v>43088</c:v>
                      </c:pt>
                      <c:pt idx="241">
                        <c:v>43089</c:v>
                      </c:pt>
                      <c:pt idx="242">
                        <c:v>43090</c:v>
                      </c:pt>
                      <c:pt idx="243">
                        <c:v>43091</c:v>
                      </c:pt>
                      <c:pt idx="244">
                        <c:v>43095</c:v>
                      </c:pt>
                      <c:pt idx="245">
                        <c:v>43096</c:v>
                      </c:pt>
                      <c:pt idx="246">
                        <c:v>43097</c:v>
                      </c:pt>
                      <c:pt idx="247">
                        <c:v>43098</c:v>
                      </c:pt>
                      <c:pt idx="248">
                        <c:v>43101</c:v>
                      </c:pt>
                      <c:pt idx="249">
                        <c:v>43102</c:v>
                      </c:pt>
                      <c:pt idx="250">
                        <c:v>43103</c:v>
                      </c:pt>
                      <c:pt idx="251">
                        <c:v>43104</c:v>
                      </c:pt>
                      <c:pt idx="252">
                        <c:v>43105</c:v>
                      </c:pt>
                      <c:pt idx="253">
                        <c:v>43108</c:v>
                      </c:pt>
                      <c:pt idx="254">
                        <c:v>43109</c:v>
                      </c:pt>
                      <c:pt idx="255">
                        <c:v>43110</c:v>
                      </c:pt>
                      <c:pt idx="256">
                        <c:v>43111</c:v>
                      </c:pt>
                      <c:pt idx="257">
                        <c:v>43112</c:v>
                      </c:pt>
                      <c:pt idx="258">
                        <c:v>43115</c:v>
                      </c:pt>
                      <c:pt idx="259">
                        <c:v>43116</c:v>
                      </c:pt>
                      <c:pt idx="260">
                        <c:v>43117</c:v>
                      </c:pt>
                      <c:pt idx="261">
                        <c:v>43118</c:v>
                      </c:pt>
                      <c:pt idx="262">
                        <c:v>43119</c:v>
                      </c:pt>
                      <c:pt idx="263">
                        <c:v>43122</c:v>
                      </c:pt>
                      <c:pt idx="264">
                        <c:v>43123</c:v>
                      </c:pt>
                      <c:pt idx="265">
                        <c:v>43124</c:v>
                      </c:pt>
                      <c:pt idx="266">
                        <c:v>43125</c:v>
                      </c:pt>
                      <c:pt idx="267">
                        <c:v>43129</c:v>
                      </c:pt>
                      <c:pt idx="268">
                        <c:v>43130</c:v>
                      </c:pt>
                      <c:pt idx="269">
                        <c:v>43131</c:v>
                      </c:pt>
                      <c:pt idx="270">
                        <c:v>43132</c:v>
                      </c:pt>
                      <c:pt idx="271">
                        <c:v>43133</c:v>
                      </c:pt>
                      <c:pt idx="272">
                        <c:v>43136</c:v>
                      </c:pt>
                      <c:pt idx="273">
                        <c:v>43137</c:v>
                      </c:pt>
                      <c:pt idx="274">
                        <c:v>43138</c:v>
                      </c:pt>
                      <c:pt idx="275">
                        <c:v>43139</c:v>
                      </c:pt>
                      <c:pt idx="276">
                        <c:v>43140</c:v>
                      </c:pt>
                      <c:pt idx="277">
                        <c:v>43143</c:v>
                      </c:pt>
                      <c:pt idx="278">
                        <c:v>43145</c:v>
                      </c:pt>
                      <c:pt idx="279">
                        <c:v>43146</c:v>
                      </c:pt>
                      <c:pt idx="280">
                        <c:v>43147</c:v>
                      </c:pt>
                      <c:pt idx="281">
                        <c:v>43150</c:v>
                      </c:pt>
                      <c:pt idx="282">
                        <c:v>43151</c:v>
                      </c:pt>
                      <c:pt idx="283">
                        <c:v>43152</c:v>
                      </c:pt>
                      <c:pt idx="284">
                        <c:v>43153</c:v>
                      </c:pt>
                      <c:pt idx="285">
                        <c:v>43154</c:v>
                      </c:pt>
                      <c:pt idx="286">
                        <c:v>43157</c:v>
                      </c:pt>
                      <c:pt idx="287">
                        <c:v>43158</c:v>
                      </c:pt>
                      <c:pt idx="288">
                        <c:v>43159</c:v>
                      </c:pt>
                      <c:pt idx="289">
                        <c:v>43160</c:v>
                      </c:pt>
                      <c:pt idx="290">
                        <c:v>43164</c:v>
                      </c:pt>
                      <c:pt idx="291">
                        <c:v>43165</c:v>
                      </c:pt>
                      <c:pt idx="292">
                        <c:v>43166</c:v>
                      </c:pt>
                      <c:pt idx="293">
                        <c:v>43167</c:v>
                      </c:pt>
                      <c:pt idx="294">
                        <c:v>43168</c:v>
                      </c:pt>
                      <c:pt idx="295">
                        <c:v>43171</c:v>
                      </c:pt>
                      <c:pt idx="296">
                        <c:v>43172</c:v>
                      </c:pt>
                      <c:pt idx="297">
                        <c:v>43173</c:v>
                      </c:pt>
                      <c:pt idx="298">
                        <c:v>43174</c:v>
                      </c:pt>
                      <c:pt idx="299">
                        <c:v>43175</c:v>
                      </c:pt>
                      <c:pt idx="300">
                        <c:v>43178</c:v>
                      </c:pt>
                      <c:pt idx="301">
                        <c:v>43179</c:v>
                      </c:pt>
                      <c:pt idx="302">
                        <c:v>43180</c:v>
                      </c:pt>
                      <c:pt idx="303">
                        <c:v>43181</c:v>
                      </c:pt>
                      <c:pt idx="304">
                        <c:v>43182</c:v>
                      </c:pt>
                      <c:pt idx="305">
                        <c:v>43185</c:v>
                      </c:pt>
                      <c:pt idx="306">
                        <c:v>43186</c:v>
                      </c:pt>
                      <c:pt idx="307">
                        <c:v>43187</c:v>
                      </c:pt>
                      <c:pt idx="308">
                        <c:v>43192</c:v>
                      </c:pt>
                      <c:pt idx="309">
                        <c:v>43193</c:v>
                      </c:pt>
                      <c:pt idx="310">
                        <c:v>43194</c:v>
                      </c:pt>
                      <c:pt idx="311">
                        <c:v>43195</c:v>
                      </c:pt>
                      <c:pt idx="312">
                        <c:v>43196</c:v>
                      </c:pt>
                      <c:pt idx="313">
                        <c:v>43199</c:v>
                      </c:pt>
                      <c:pt idx="314">
                        <c:v>43200</c:v>
                      </c:pt>
                      <c:pt idx="315">
                        <c:v>43201</c:v>
                      </c:pt>
                      <c:pt idx="316">
                        <c:v>43202</c:v>
                      </c:pt>
                      <c:pt idx="317">
                        <c:v>43203</c:v>
                      </c:pt>
                      <c:pt idx="318">
                        <c:v>43206</c:v>
                      </c:pt>
                      <c:pt idx="319">
                        <c:v>43207</c:v>
                      </c:pt>
                      <c:pt idx="320">
                        <c:v>43208</c:v>
                      </c:pt>
                      <c:pt idx="321">
                        <c:v>43209</c:v>
                      </c:pt>
                      <c:pt idx="322">
                        <c:v>43210</c:v>
                      </c:pt>
                      <c:pt idx="323">
                        <c:v>43213</c:v>
                      </c:pt>
                      <c:pt idx="324">
                        <c:v>43214</c:v>
                      </c:pt>
                      <c:pt idx="325">
                        <c:v>43215</c:v>
                      </c:pt>
                      <c:pt idx="326">
                        <c:v>43216</c:v>
                      </c:pt>
                      <c:pt idx="327">
                        <c:v>43217</c:v>
                      </c:pt>
                      <c:pt idx="328">
                        <c:v>43220</c:v>
                      </c:pt>
                      <c:pt idx="329">
                        <c:v>43222</c:v>
                      </c:pt>
                      <c:pt idx="330">
                        <c:v>43223</c:v>
                      </c:pt>
                      <c:pt idx="331">
                        <c:v>43224</c:v>
                      </c:pt>
                      <c:pt idx="332">
                        <c:v>43227</c:v>
                      </c:pt>
                      <c:pt idx="333">
                        <c:v>43228</c:v>
                      </c:pt>
                      <c:pt idx="334">
                        <c:v>43229</c:v>
                      </c:pt>
                      <c:pt idx="335">
                        <c:v>43230</c:v>
                      </c:pt>
                      <c:pt idx="336">
                        <c:v>43231</c:v>
                      </c:pt>
                      <c:pt idx="337">
                        <c:v>43234</c:v>
                      </c:pt>
                      <c:pt idx="338">
                        <c:v>43235</c:v>
                      </c:pt>
                      <c:pt idx="339">
                        <c:v>43236</c:v>
                      </c:pt>
                      <c:pt idx="340">
                        <c:v>43237</c:v>
                      </c:pt>
                      <c:pt idx="341">
                        <c:v>43238</c:v>
                      </c:pt>
                      <c:pt idx="342">
                        <c:v>43241</c:v>
                      </c:pt>
                      <c:pt idx="343">
                        <c:v>43242</c:v>
                      </c:pt>
                      <c:pt idx="344">
                        <c:v>43243</c:v>
                      </c:pt>
                      <c:pt idx="345">
                        <c:v>43244</c:v>
                      </c:pt>
                      <c:pt idx="346">
                        <c:v>43245</c:v>
                      </c:pt>
                      <c:pt idx="347">
                        <c:v>43248</c:v>
                      </c:pt>
                      <c:pt idx="348">
                        <c:v>43249</c:v>
                      </c:pt>
                      <c:pt idx="349">
                        <c:v>43250</c:v>
                      </c:pt>
                      <c:pt idx="350">
                        <c:v>43251</c:v>
                      </c:pt>
                      <c:pt idx="351">
                        <c:v>43252</c:v>
                      </c:pt>
                      <c:pt idx="352">
                        <c:v>43255</c:v>
                      </c:pt>
                      <c:pt idx="353">
                        <c:v>43256</c:v>
                      </c:pt>
                      <c:pt idx="354">
                        <c:v>43257</c:v>
                      </c:pt>
                      <c:pt idx="355">
                        <c:v>43258</c:v>
                      </c:pt>
                      <c:pt idx="356">
                        <c:v>43259</c:v>
                      </c:pt>
                      <c:pt idx="357">
                        <c:v>43262</c:v>
                      </c:pt>
                      <c:pt idx="358">
                        <c:v>43263</c:v>
                      </c:pt>
                      <c:pt idx="359">
                        <c:v>43264</c:v>
                      </c:pt>
                      <c:pt idx="360">
                        <c:v>43265</c:v>
                      </c:pt>
                      <c:pt idx="361">
                        <c:v>43266</c:v>
                      </c:pt>
                      <c:pt idx="362">
                        <c:v>43269</c:v>
                      </c:pt>
                      <c:pt idx="363">
                        <c:v>43270</c:v>
                      </c:pt>
                      <c:pt idx="364">
                        <c:v>43271</c:v>
                      </c:pt>
                      <c:pt idx="365">
                        <c:v>43272</c:v>
                      </c:pt>
                      <c:pt idx="366">
                        <c:v>43273</c:v>
                      </c:pt>
                      <c:pt idx="367">
                        <c:v>43276</c:v>
                      </c:pt>
                      <c:pt idx="368">
                        <c:v>43277</c:v>
                      </c:pt>
                      <c:pt idx="369">
                        <c:v>43278</c:v>
                      </c:pt>
                      <c:pt idx="370">
                        <c:v>43279</c:v>
                      </c:pt>
                      <c:pt idx="371">
                        <c:v>43280</c:v>
                      </c:pt>
                      <c:pt idx="372">
                        <c:v>43283</c:v>
                      </c:pt>
                      <c:pt idx="373">
                        <c:v>43284</c:v>
                      </c:pt>
                      <c:pt idx="374">
                        <c:v>43285</c:v>
                      </c:pt>
                      <c:pt idx="375">
                        <c:v>43286</c:v>
                      </c:pt>
                      <c:pt idx="376">
                        <c:v>43287</c:v>
                      </c:pt>
                      <c:pt idx="377">
                        <c:v>43290</c:v>
                      </c:pt>
                      <c:pt idx="378">
                        <c:v>43291</c:v>
                      </c:pt>
                      <c:pt idx="379">
                        <c:v>43292</c:v>
                      </c:pt>
                      <c:pt idx="380">
                        <c:v>43293</c:v>
                      </c:pt>
                      <c:pt idx="381">
                        <c:v>43294</c:v>
                      </c:pt>
                      <c:pt idx="382">
                        <c:v>43297</c:v>
                      </c:pt>
                      <c:pt idx="383">
                        <c:v>43298</c:v>
                      </c:pt>
                      <c:pt idx="384">
                        <c:v>43299</c:v>
                      </c:pt>
                      <c:pt idx="385">
                        <c:v>43300</c:v>
                      </c:pt>
                      <c:pt idx="386">
                        <c:v>43301</c:v>
                      </c:pt>
                      <c:pt idx="387">
                        <c:v>43304</c:v>
                      </c:pt>
                      <c:pt idx="388">
                        <c:v>43305</c:v>
                      </c:pt>
                      <c:pt idx="389">
                        <c:v>43306</c:v>
                      </c:pt>
                      <c:pt idx="390">
                        <c:v>43307</c:v>
                      </c:pt>
                      <c:pt idx="391">
                        <c:v>43308</c:v>
                      </c:pt>
                      <c:pt idx="392">
                        <c:v>43311</c:v>
                      </c:pt>
                      <c:pt idx="393">
                        <c:v>43312</c:v>
                      </c:pt>
                      <c:pt idx="394">
                        <c:v>43313</c:v>
                      </c:pt>
                      <c:pt idx="395">
                        <c:v>43314</c:v>
                      </c:pt>
                      <c:pt idx="396">
                        <c:v>43315</c:v>
                      </c:pt>
                      <c:pt idx="397">
                        <c:v>43318</c:v>
                      </c:pt>
                      <c:pt idx="398">
                        <c:v>43319</c:v>
                      </c:pt>
                      <c:pt idx="399">
                        <c:v>43320</c:v>
                      </c:pt>
                      <c:pt idx="400">
                        <c:v>43321</c:v>
                      </c:pt>
                      <c:pt idx="401">
                        <c:v>43322</c:v>
                      </c:pt>
                      <c:pt idx="402">
                        <c:v>43325</c:v>
                      </c:pt>
                      <c:pt idx="403">
                        <c:v>43326</c:v>
                      </c:pt>
                      <c:pt idx="404">
                        <c:v>43328</c:v>
                      </c:pt>
                      <c:pt idx="405">
                        <c:v>43329</c:v>
                      </c:pt>
                      <c:pt idx="406">
                        <c:v>43332</c:v>
                      </c:pt>
                      <c:pt idx="407">
                        <c:v>43333</c:v>
                      </c:pt>
                      <c:pt idx="408">
                        <c:v>43335</c:v>
                      </c:pt>
                      <c:pt idx="409">
                        <c:v>43336</c:v>
                      </c:pt>
                      <c:pt idx="410">
                        <c:v>43339</c:v>
                      </c:pt>
                      <c:pt idx="411">
                        <c:v>43340</c:v>
                      </c:pt>
                      <c:pt idx="412">
                        <c:v>43341</c:v>
                      </c:pt>
                      <c:pt idx="413">
                        <c:v>43342</c:v>
                      </c:pt>
                      <c:pt idx="414">
                        <c:v>43343</c:v>
                      </c:pt>
                      <c:pt idx="415">
                        <c:v>43346</c:v>
                      </c:pt>
                      <c:pt idx="416">
                        <c:v>43347</c:v>
                      </c:pt>
                      <c:pt idx="417">
                        <c:v>43348</c:v>
                      </c:pt>
                      <c:pt idx="418">
                        <c:v>43349</c:v>
                      </c:pt>
                      <c:pt idx="419">
                        <c:v>43350</c:v>
                      </c:pt>
                      <c:pt idx="420">
                        <c:v>43353</c:v>
                      </c:pt>
                      <c:pt idx="421">
                        <c:v>43354</c:v>
                      </c:pt>
                      <c:pt idx="422">
                        <c:v>43355</c:v>
                      </c:pt>
                      <c:pt idx="423">
                        <c:v>43357</c:v>
                      </c:pt>
                      <c:pt idx="424">
                        <c:v>43360</c:v>
                      </c:pt>
                      <c:pt idx="425">
                        <c:v>43361</c:v>
                      </c:pt>
                      <c:pt idx="426">
                        <c:v>43362</c:v>
                      </c:pt>
                      <c:pt idx="427">
                        <c:v>43364</c:v>
                      </c:pt>
                      <c:pt idx="428">
                        <c:v>43367</c:v>
                      </c:pt>
                      <c:pt idx="429">
                        <c:v>43368</c:v>
                      </c:pt>
                      <c:pt idx="430">
                        <c:v>43369</c:v>
                      </c:pt>
                      <c:pt idx="431">
                        <c:v>43370</c:v>
                      </c:pt>
                      <c:pt idx="432">
                        <c:v>43371</c:v>
                      </c:pt>
                      <c:pt idx="433">
                        <c:v>43374</c:v>
                      </c:pt>
                      <c:pt idx="434">
                        <c:v>43376</c:v>
                      </c:pt>
                      <c:pt idx="435">
                        <c:v>43377</c:v>
                      </c:pt>
                      <c:pt idx="436">
                        <c:v>43378</c:v>
                      </c:pt>
                      <c:pt idx="437">
                        <c:v>43381</c:v>
                      </c:pt>
                      <c:pt idx="438">
                        <c:v>43382</c:v>
                      </c:pt>
                      <c:pt idx="439">
                        <c:v>43383</c:v>
                      </c:pt>
                      <c:pt idx="440">
                        <c:v>43384</c:v>
                      </c:pt>
                      <c:pt idx="441">
                        <c:v>43385</c:v>
                      </c:pt>
                      <c:pt idx="442">
                        <c:v>43388</c:v>
                      </c:pt>
                      <c:pt idx="443">
                        <c:v>43389</c:v>
                      </c:pt>
                      <c:pt idx="444">
                        <c:v>43390</c:v>
                      </c:pt>
                      <c:pt idx="445">
                        <c:v>43392</c:v>
                      </c:pt>
                      <c:pt idx="446">
                        <c:v>43395</c:v>
                      </c:pt>
                      <c:pt idx="447">
                        <c:v>43396</c:v>
                      </c:pt>
                      <c:pt idx="448">
                        <c:v>43397</c:v>
                      </c:pt>
                      <c:pt idx="449">
                        <c:v>43398</c:v>
                      </c:pt>
                      <c:pt idx="450">
                        <c:v>43399</c:v>
                      </c:pt>
                      <c:pt idx="451">
                        <c:v>43402</c:v>
                      </c:pt>
                      <c:pt idx="452">
                        <c:v>43403</c:v>
                      </c:pt>
                      <c:pt idx="453">
                        <c:v>43404</c:v>
                      </c:pt>
                      <c:pt idx="454">
                        <c:v>43405</c:v>
                      </c:pt>
                      <c:pt idx="455">
                        <c:v>43406</c:v>
                      </c:pt>
                      <c:pt idx="456">
                        <c:v>43409</c:v>
                      </c:pt>
                      <c:pt idx="457">
                        <c:v>43410</c:v>
                      </c:pt>
                      <c:pt idx="458">
                        <c:v>43411</c:v>
                      </c:pt>
                      <c:pt idx="459">
                        <c:v>43413</c:v>
                      </c:pt>
                      <c:pt idx="460">
                        <c:v>43416</c:v>
                      </c:pt>
                      <c:pt idx="461">
                        <c:v>43417</c:v>
                      </c:pt>
                      <c:pt idx="462">
                        <c:v>43418</c:v>
                      </c:pt>
                      <c:pt idx="463">
                        <c:v>43419</c:v>
                      </c:pt>
                      <c:pt idx="464">
                        <c:v>43420</c:v>
                      </c:pt>
                      <c:pt idx="465">
                        <c:v>43423</c:v>
                      </c:pt>
                      <c:pt idx="466">
                        <c:v>43424</c:v>
                      </c:pt>
                      <c:pt idx="467">
                        <c:v>43425</c:v>
                      </c:pt>
                      <c:pt idx="468">
                        <c:v>43426</c:v>
                      </c:pt>
                      <c:pt idx="469">
                        <c:v>43430</c:v>
                      </c:pt>
                      <c:pt idx="470">
                        <c:v>43431</c:v>
                      </c:pt>
                      <c:pt idx="471">
                        <c:v>43432</c:v>
                      </c:pt>
                      <c:pt idx="472">
                        <c:v>43433</c:v>
                      </c:pt>
                      <c:pt idx="473">
                        <c:v>43434</c:v>
                      </c:pt>
                      <c:pt idx="474">
                        <c:v>43437</c:v>
                      </c:pt>
                      <c:pt idx="475">
                        <c:v>43438</c:v>
                      </c:pt>
                      <c:pt idx="476">
                        <c:v>43439</c:v>
                      </c:pt>
                      <c:pt idx="477">
                        <c:v>43440</c:v>
                      </c:pt>
                      <c:pt idx="478">
                        <c:v>43441</c:v>
                      </c:pt>
                      <c:pt idx="479">
                        <c:v>43444</c:v>
                      </c:pt>
                      <c:pt idx="480">
                        <c:v>43445</c:v>
                      </c:pt>
                      <c:pt idx="481">
                        <c:v>43446</c:v>
                      </c:pt>
                      <c:pt idx="482">
                        <c:v>43447</c:v>
                      </c:pt>
                      <c:pt idx="483">
                        <c:v>43448</c:v>
                      </c:pt>
                      <c:pt idx="484">
                        <c:v>43451</c:v>
                      </c:pt>
                      <c:pt idx="485">
                        <c:v>43452</c:v>
                      </c:pt>
                      <c:pt idx="486">
                        <c:v>43453</c:v>
                      </c:pt>
                      <c:pt idx="487">
                        <c:v>43454</c:v>
                      </c:pt>
                      <c:pt idx="488">
                        <c:v>43455</c:v>
                      </c:pt>
                      <c:pt idx="489">
                        <c:v>43458</c:v>
                      </c:pt>
                      <c:pt idx="490">
                        <c:v>43460</c:v>
                      </c:pt>
                      <c:pt idx="491">
                        <c:v>43461</c:v>
                      </c:pt>
                      <c:pt idx="492">
                        <c:v>43462</c:v>
                      </c:pt>
                      <c:pt idx="493">
                        <c:v>43465</c:v>
                      </c:pt>
                      <c:pt idx="494">
                        <c:v>43466</c:v>
                      </c:pt>
                      <c:pt idx="495">
                        <c:v>43467</c:v>
                      </c:pt>
                      <c:pt idx="496">
                        <c:v>43468</c:v>
                      </c:pt>
                      <c:pt idx="497">
                        <c:v>43469</c:v>
                      </c:pt>
                      <c:pt idx="498">
                        <c:v>43472</c:v>
                      </c:pt>
                      <c:pt idx="499">
                        <c:v>43473</c:v>
                      </c:pt>
                      <c:pt idx="500">
                        <c:v>43474</c:v>
                      </c:pt>
                      <c:pt idx="501">
                        <c:v>43475</c:v>
                      </c:pt>
                      <c:pt idx="502">
                        <c:v>43476</c:v>
                      </c:pt>
                      <c:pt idx="503">
                        <c:v>43479</c:v>
                      </c:pt>
                      <c:pt idx="504">
                        <c:v>43480</c:v>
                      </c:pt>
                      <c:pt idx="505">
                        <c:v>43481</c:v>
                      </c:pt>
                      <c:pt idx="506">
                        <c:v>43482</c:v>
                      </c:pt>
                      <c:pt idx="507">
                        <c:v>43483</c:v>
                      </c:pt>
                      <c:pt idx="508">
                        <c:v>43486</c:v>
                      </c:pt>
                      <c:pt idx="509">
                        <c:v>43487</c:v>
                      </c:pt>
                      <c:pt idx="510">
                        <c:v>43488</c:v>
                      </c:pt>
                      <c:pt idx="511">
                        <c:v>43489</c:v>
                      </c:pt>
                      <c:pt idx="512">
                        <c:v>43490</c:v>
                      </c:pt>
                      <c:pt idx="513">
                        <c:v>43493</c:v>
                      </c:pt>
                      <c:pt idx="514">
                        <c:v>43494</c:v>
                      </c:pt>
                      <c:pt idx="515">
                        <c:v>43495</c:v>
                      </c:pt>
                      <c:pt idx="516">
                        <c:v>43496</c:v>
                      </c:pt>
                      <c:pt idx="517">
                        <c:v>43497</c:v>
                      </c:pt>
                      <c:pt idx="518">
                        <c:v>43500</c:v>
                      </c:pt>
                      <c:pt idx="519">
                        <c:v>43501</c:v>
                      </c:pt>
                      <c:pt idx="520">
                        <c:v>43502</c:v>
                      </c:pt>
                      <c:pt idx="521">
                        <c:v>43503</c:v>
                      </c:pt>
                      <c:pt idx="522">
                        <c:v>43504</c:v>
                      </c:pt>
                      <c:pt idx="523">
                        <c:v>43507</c:v>
                      </c:pt>
                      <c:pt idx="524">
                        <c:v>43508</c:v>
                      </c:pt>
                      <c:pt idx="525">
                        <c:v>43509</c:v>
                      </c:pt>
                      <c:pt idx="526">
                        <c:v>43510</c:v>
                      </c:pt>
                      <c:pt idx="527">
                        <c:v>43511</c:v>
                      </c:pt>
                      <c:pt idx="528">
                        <c:v>43514</c:v>
                      </c:pt>
                      <c:pt idx="529">
                        <c:v>43515</c:v>
                      </c:pt>
                      <c:pt idx="530">
                        <c:v>43516</c:v>
                      </c:pt>
                      <c:pt idx="531">
                        <c:v>43517</c:v>
                      </c:pt>
                      <c:pt idx="532">
                        <c:v>43518</c:v>
                      </c:pt>
                      <c:pt idx="533">
                        <c:v>43521</c:v>
                      </c:pt>
                      <c:pt idx="534">
                        <c:v>43522</c:v>
                      </c:pt>
                      <c:pt idx="535">
                        <c:v>43523</c:v>
                      </c:pt>
                      <c:pt idx="536">
                        <c:v>43524</c:v>
                      </c:pt>
                      <c:pt idx="537">
                        <c:v>43525</c:v>
                      </c:pt>
                      <c:pt idx="538">
                        <c:v>43529</c:v>
                      </c:pt>
                      <c:pt idx="539">
                        <c:v>43530</c:v>
                      </c:pt>
                      <c:pt idx="540">
                        <c:v>43531</c:v>
                      </c:pt>
                      <c:pt idx="541">
                        <c:v>43532</c:v>
                      </c:pt>
                      <c:pt idx="542">
                        <c:v>43535</c:v>
                      </c:pt>
                      <c:pt idx="543">
                        <c:v>43536</c:v>
                      </c:pt>
                      <c:pt idx="544">
                        <c:v>43537</c:v>
                      </c:pt>
                      <c:pt idx="545">
                        <c:v>43538</c:v>
                      </c:pt>
                      <c:pt idx="546">
                        <c:v>43539</c:v>
                      </c:pt>
                      <c:pt idx="547">
                        <c:v>43542</c:v>
                      </c:pt>
                      <c:pt idx="548">
                        <c:v>43543</c:v>
                      </c:pt>
                      <c:pt idx="549">
                        <c:v>43544</c:v>
                      </c:pt>
                      <c:pt idx="550">
                        <c:v>43546</c:v>
                      </c:pt>
                      <c:pt idx="551">
                        <c:v>43549</c:v>
                      </c:pt>
                      <c:pt idx="552">
                        <c:v>43550</c:v>
                      </c:pt>
                      <c:pt idx="553">
                        <c:v>43551</c:v>
                      </c:pt>
                      <c:pt idx="554">
                        <c:v>43552</c:v>
                      </c:pt>
                      <c:pt idx="555">
                        <c:v>43553</c:v>
                      </c:pt>
                      <c:pt idx="556">
                        <c:v>43556</c:v>
                      </c:pt>
                      <c:pt idx="557">
                        <c:v>43557</c:v>
                      </c:pt>
                      <c:pt idx="558">
                        <c:v>43558</c:v>
                      </c:pt>
                      <c:pt idx="559">
                        <c:v>43559</c:v>
                      </c:pt>
                      <c:pt idx="560">
                        <c:v>43560</c:v>
                      </c:pt>
                      <c:pt idx="561">
                        <c:v>43563</c:v>
                      </c:pt>
                      <c:pt idx="562">
                        <c:v>43564</c:v>
                      </c:pt>
                      <c:pt idx="563">
                        <c:v>43565</c:v>
                      </c:pt>
                      <c:pt idx="564">
                        <c:v>43566</c:v>
                      </c:pt>
                      <c:pt idx="565">
                        <c:v>43567</c:v>
                      </c:pt>
                      <c:pt idx="566">
                        <c:v>43570</c:v>
                      </c:pt>
                      <c:pt idx="567">
                        <c:v>43571</c:v>
                      </c:pt>
                      <c:pt idx="568">
                        <c:v>43573</c:v>
                      </c:pt>
                      <c:pt idx="569">
                        <c:v>43577</c:v>
                      </c:pt>
                      <c:pt idx="570">
                        <c:v>43578</c:v>
                      </c:pt>
                      <c:pt idx="571">
                        <c:v>43579</c:v>
                      </c:pt>
                      <c:pt idx="572">
                        <c:v>43580</c:v>
                      </c:pt>
                      <c:pt idx="573">
                        <c:v>43581</c:v>
                      </c:pt>
                      <c:pt idx="574">
                        <c:v>43585</c:v>
                      </c:pt>
                      <c:pt idx="575">
                        <c:v>43587</c:v>
                      </c:pt>
                      <c:pt idx="576">
                        <c:v>43588</c:v>
                      </c:pt>
                      <c:pt idx="577">
                        <c:v>43591</c:v>
                      </c:pt>
                      <c:pt idx="578">
                        <c:v>43592</c:v>
                      </c:pt>
                      <c:pt idx="579">
                        <c:v>43593</c:v>
                      </c:pt>
                      <c:pt idx="580">
                        <c:v>43594</c:v>
                      </c:pt>
                      <c:pt idx="581">
                        <c:v>43595</c:v>
                      </c:pt>
                      <c:pt idx="582">
                        <c:v>43598</c:v>
                      </c:pt>
                      <c:pt idx="583">
                        <c:v>43599</c:v>
                      </c:pt>
                      <c:pt idx="584">
                        <c:v>43600</c:v>
                      </c:pt>
                      <c:pt idx="585">
                        <c:v>43601</c:v>
                      </c:pt>
                      <c:pt idx="586">
                        <c:v>43602</c:v>
                      </c:pt>
                      <c:pt idx="587">
                        <c:v>43605</c:v>
                      </c:pt>
                      <c:pt idx="588">
                        <c:v>43606</c:v>
                      </c:pt>
                      <c:pt idx="589">
                        <c:v>43607</c:v>
                      </c:pt>
                      <c:pt idx="590">
                        <c:v>43608</c:v>
                      </c:pt>
                      <c:pt idx="591">
                        <c:v>43609</c:v>
                      </c:pt>
                      <c:pt idx="592">
                        <c:v>43612</c:v>
                      </c:pt>
                      <c:pt idx="593">
                        <c:v>43613</c:v>
                      </c:pt>
                      <c:pt idx="594">
                        <c:v>43614</c:v>
                      </c:pt>
                      <c:pt idx="595">
                        <c:v>43615</c:v>
                      </c:pt>
                      <c:pt idx="596">
                        <c:v>43616</c:v>
                      </c:pt>
                      <c:pt idx="597">
                        <c:v>43619</c:v>
                      </c:pt>
                      <c:pt idx="598">
                        <c:v>43620</c:v>
                      </c:pt>
                      <c:pt idx="599">
                        <c:v>43622</c:v>
                      </c:pt>
                      <c:pt idx="600">
                        <c:v>43623</c:v>
                      </c:pt>
                      <c:pt idx="601">
                        <c:v>43626</c:v>
                      </c:pt>
                      <c:pt idx="602">
                        <c:v>43627</c:v>
                      </c:pt>
                      <c:pt idx="603">
                        <c:v>43628</c:v>
                      </c:pt>
                      <c:pt idx="604">
                        <c:v>43629</c:v>
                      </c:pt>
                      <c:pt idx="605">
                        <c:v>43630</c:v>
                      </c:pt>
                      <c:pt idx="606">
                        <c:v>43633</c:v>
                      </c:pt>
                      <c:pt idx="607">
                        <c:v>43634</c:v>
                      </c:pt>
                      <c:pt idx="608">
                        <c:v>43635</c:v>
                      </c:pt>
                      <c:pt idx="609">
                        <c:v>43636</c:v>
                      </c:pt>
                      <c:pt idx="610">
                        <c:v>43637</c:v>
                      </c:pt>
                      <c:pt idx="611">
                        <c:v>43640</c:v>
                      </c:pt>
                      <c:pt idx="612">
                        <c:v>43641</c:v>
                      </c:pt>
                      <c:pt idx="613">
                        <c:v>43642</c:v>
                      </c:pt>
                      <c:pt idx="614">
                        <c:v>43643</c:v>
                      </c:pt>
                      <c:pt idx="615">
                        <c:v>43644</c:v>
                      </c:pt>
                      <c:pt idx="616">
                        <c:v>43647</c:v>
                      </c:pt>
                      <c:pt idx="617">
                        <c:v>43648</c:v>
                      </c:pt>
                      <c:pt idx="618">
                        <c:v>43649</c:v>
                      </c:pt>
                      <c:pt idx="619">
                        <c:v>43650</c:v>
                      </c:pt>
                      <c:pt idx="620">
                        <c:v>43651</c:v>
                      </c:pt>
                      <c:pt idx="621">
                        <c:v>43654</c:v>
                      </c:pt>
                      <c:pt idx="622">
                        <c:v>43655</c:v>
                      </c:pt>
                      <c:pt idx="623">
                        <c:v>43656</c:v>
                      </c:pt>
                      <c:pt idx="624">
                        <c:v>43657</c:v>
                      </c:pt>
                      <c:pt idx="625">
                        <c:v>43658</c:v>
                      </c:pt>
                      <c:pt idx="626">
                        <c:v>43661</c:v>
                      </c:pt>
                      <c:pt idx="627">
                        <c:v>43662</c:v>
                      </c:pt>
                      <c:pt idx="628">
                        <c:v>43663</c:v>
                      </c:pt>
                      <c:pt idx="629">
                        <c:v>43664</c:v>
                      </c:pt>
                      <c:pt idx="630">
                        <c:v>43665</c:v>
                      </c:pt>
                      <c:pt idx="631">
                        <c:v>43668</c:v>
                      </c:pt>
                      <c:pt idx="632">
                        <c:v>43669</c:v>
                      </c:pt>
                      <c:pt idx="633">
                        <c:v>43670</c:v>
                      </c:pt>
                      <c:pt idx="634">
                        <c:v>43671</c:v>
                      </c:pt>
                      <c:pt idx="635">
                        <c:v>43672</c:v>
                      </c:pt>
                      <c:pt idx="636">
                        <c:v>43675</c:v>
                      </c:pt>
                      <c:pt idx="637">
                        <c:v>43676</c:v>
                      </c:pt>
                      <c:pt idx="638">
                        <c:v>43677</c:v>
                      </c:pt>
                      <c:pt idx="639">
                        <c:v>43678</c:v>
                      </c:pt>
                      <c:pt idx="640">
                        <c:v>43679</c:v>
                      </c:pt>
                      <c:pt idx="641">
                        <c:v>43682</c:v>
                      </c:pt>
                      <c:pt idx="642">
                        <c:v>43683</c:v>
                      </c:pt>
                      <c:pt idx="643">
                        <c:v>43684</c:v>
                      </c:pt>
                      <c:pt idx="644">
                        <c:v>43685</c:v>
                      </c:pt>
                      <c:pt idx="645">
                        <c:v>43686</c:v>
                      </c:pt>
                      <c:pt idx="646">
                        <c:v>43690</c:v>
                      </c:pt>
                      <c:pt idx="647">
                        <c:v>43691</c:v>
                      </c:pt>
                      <c:pt idx="648">
                        <c:v>43693</c:v>
                      </c:pt>
                      <c:pt idx="649">
                        <c:v>43696</c:v>
                      </c:pt>
                      <c:pt idx="650">
                        <c:v>43697</c:v>
                      </c:pt>
                      <c:pt idx="651">
                        <c:v>43698</c:v>
                      </c:pt>
                      <c:pt idx="652">
                        <c:v>43699</c:v>
                      </c:pt>
                      <c:pt idx="653">
                        <c:v>43700</c:v>
                      </c:pt>
                      <c:pt idx="654">
                        <c:v>43703</c:v>
                      </c:pt>
                      <c:pt idx="655">
                        <c:v>43704</c:v>
                      </c:pt>
                      <c:pt idx="656">
                        <c:v>43705</c:v>
                      </c:pt>
                      <c:pt idx="657">
                        <c:v>43706</c:v>
                      </c:pt>
                      <c:pt idx="658">
                        <c:v>43707</c:v>
                      </c:pt>
                      <c:pt idx="659">
                        <c:v>43711</c:v>
                      </c:pt>
                      <c:pt idx="660">
                        <c:v>43712</c:v>
                      </c:pt>
                      <c:pt idx="661">
                        <c:v>43713</c:v>
                      </c:pt>
                      <c:pt idx="662">
                        <c:v>43714</c:v>
                      </c:pt>
                      <c:pt idx="663">
                        <c:v>43717</c:v>
                      </c:pt>
                      <c:pt idx="664">
                        <c:v>43719</c:v>
                      </c:pt>
                      <c:pt idx="665">
                        <c:v>43720</c:v>
                      </c:pt>
                      <c:pt idx="666">
                        <c:v>43721</c:v>
                      </c:pt>
                      <c:pt idx="667">
                        <c:v>43724</c:v>
                      </c:pt>
                      <c:pt idx="668">
                        <c:v>43725</c:v>
                      </c:pt>
                      <c:pt idx="669">
                        <c:v>43726</c:v>
                      </c:pt>
                      <c:pt idx="670">
                        <c:v>43727</c:v>
                      </c:pt>
                      <c:pt idx="671">
                        <c:v>43728</c:v>
                      </c:pt>
                      <c:pt idx="672">
                        <c:v>43731</c:v>
                      </c:pt>
                      <c:pt idx="673">
                        <c:v>43732</c:v>
                      </c:pt>
                      <c:pt idx="674">
                        <c:v>43733</c:v>
                      </c:pt>
                      <c:pt idx="675">
                        <c:v>43734</c:v>
                      </c:pt>
                      <c:pt idx="676">
                        <c:v>43735</c:v>
                      </c:pt>
                      <c:pt idx="677">
                        <c:v>43738</c:v>
                      </c:pt>
                      <c:pt idx="678">
                        <c:v>43739</c:v>
                      </c:pt>
                      <c:pt idx="679">
                        <c:v>43741</c:v>
                      </c:pt>
                      <c:pt idx="680">
                        <c:v>43742</c:v>
                      </c:pt>
                      <c:pt idx="681">
                        <c:v>43745</c:v>
                      </c:pt>
                      <c:pt idx="682">
                        <c:v>43747</c:v>
                      </c:pt>
                      <c:pt idx="683">
                        <c:v>43748</c:v>
                      </c:pt>
                      <c:pt idx="684">
                        <c:v>43749</c:v>
                      </c:pt>
                      <c:pt idx="685">
                        <c:v>43752</c:v>
                      </c:pt>
                      <c:pt idx="686">
                        <c:v>43753</c:v>
                      </c:pt>
                      <c:pt idx="687">
                        <c:v>43754</c:v>
                      </c:pt>
                      <c:pt idx="688">
                        <c:v>43755</c:v>
                      </c:pt>
                      <c:pt idx="689">
                        <c:v>43756</c:v>
                      </c:pt>
                      <c:pt idx="690">
                        <c:v>43760</c:v>
                      </c:pt>
                      <c:pt idx="691">
                        <c:v>43761</c:v>
                      </c:pt>
                      <c:pt idx="692">
                        <c:v>43762</c:v>
                      </c:pt>
                      <c:pt idx="693">
                        <c:v>43763</c:v>
                      </c:pt>
                      <c:pt idx="694">
                        <c:v>43765</c:v>
                      </c:pt>
                      <c:pt idx="695">
                        <c:v>43767</c:v>
                      </c:pt>
                      <c:pt idx="696">
                        <c:v>43768</c:v>
                      </c:pt>
                      <c:pt idx="697">
                        <c:v>43769</c:v>
                      </c:pt>
                      <c:pt idx="698">
                        <c:v>43770</c:v>
                      </c:pt>
                      <c:pt idx="699">
                        <c:v>43773</c:v>
                      </c:pt>
                      <c:pt idx="700">
                        <c:v>43774</c:v>
                      </c:pt>
                      <c:pt idx="701">
                        <c:v>43775</c:v>
                      </c:pt>
                      <c:pt idx="702">
                        <c:v>43776</c:v>
                      </c:pt>
                      <c:pt idx="703">
                        <c:v>43777</c:v>
                      </c:pt>
                      <c:pt idx="704">
                        <c:v>43780</c:v>
                      </c:pt>
                      <c:pt idx="705">
                        <c:v>43782</c:v>
                      </c:pt>
                      <c:pt idx="706">
                        <c:v>43783</c:v>
                      </c:pt>
                      <c:pt idx="707">
                        <c:v>43784</c:v>
                      </c:pt>
                      <c:pt idx="708">
                        <c:v>43787</c:v>
                      </c:pt>
                      <c:pt idx="709">
                        <c:v>43788</c:v>
                      </c:pt>
                      <c:pt idx="710">
                        <c:v>43789</c:v>
                      </c:pt>
                      <c:pt idx="711">
                        <c:v>43790</c:v>
                      </c:pt>
                      <c:pt idx="712">
                        <c:v>43791</c:v>
                      </c:pt>
                      <c:pt idx="713">
                        <c:v>43794</c:v>
                      </c:pt>
                      <c:pt idx="714">
                        <c:v>43795</c:v>
                      </c:pt>
                      <c:pt idx="715">
                        <c:v>43796</c:v>
                      </c:pt>
                      <c:pt idx="716">
                        <c:v>43797</c:v>
                      </c:pt>
                      <c:pt idx="717">
                        <c:v>43798</c:v>
                      </c:pt>
                      <c:pt idx="718">
                        <c:v>43801</c:v>
                      </c:pt>
                      <c:pt idx="719">
                        <c:v>43802</c:v>
                      </c:pt>
                      <c:pt idx="720">
                        <c:v>43803</c:v>
                      </c:pt>
                      <c:pt idx="721">
                        <c:v>43804</c:v>
                      </c:pt>
                      <c:pt idx="722">
                        <c:v>43805</c:v>
                      </c:pt>
                      <c:pt idx="723">
                        <c:v>43808</c:v>
                      </c:pt>
                      <c:pt idx="724">
                        <c:v>43809</c:v>
                      </c:pt>
                      <c:pt idx="725">
                        <c:v>43810</c:v>
                      </c:pt>
                      <c:pt idx="726">
                        <c:v>43811</c:v>
                      </c:pt>
                      <c:pt idx="727">
                        <c:v>43812</c:v>
                      </c:pt>
                      <c:pt idx="728">
                        <c:v>43815</c:v>
                      </c:pt>
                      <c:pt idx="729">
                        <c:v>43816</c:v>
                      </c:pt>
                      <c:pt idx="730">
                        <c:v>43817</c:v>
                      </c:pt>
                      <c:pt idx="731">
                        <c:v>43818</c:v>
                      </c:pt>
                      <c:pt idx="732">
                        <c:v>43819</c:v>
                      </c:pt>
                      <c:pt idx="733">
                        <c:v>43822</c:v>
                      </c:pt>
                      <c:pt idx="734">
                        <c:v>43823</c:v>
                      </c:pt>
                      <c:pt idx="735">
                        <c:v>43825</c:v>
                      </c:pt>
                      <c:pt idx="736">
                        <c:v>43826</c:v>
                      </c:pt>
                      <c:pt idx="737">
                        <c:v>43829</c:v>
                      </c:pt>
                      <c:pt idx="738">
                        <c:v>43830</c:v>
                      </c:pt>
                      <c:pt idx="739">
                        <c:v>43831</c:v>
                      </c:pt>
                      <c:pt idx="740">
                        <c:v>43832</c:v>
                      </c:pt>
                      <c:pt idx="741">
                        <c:v>43833</c:v>
                      </c:pt>
                      <c:pt idx="742">
                        <c:v>43836</c:v>
                      </c:pt>
                      <c:pt idx="743">
                        <c:v>43837</c:v>
                      </c:pt>
                      <c:pt idx="744">
                        <c:v>43838</c:v>
                      </c:pt>
                      <c:pt idx="745">
                        <c:v>43839</c:v>
                      </c:pt>
                      <c:pt idx="746">
                        <c:v>43840</c:v>
                      </c:pt>
                      <c:pt idx="747">
                        <c:v>43843</c:v>
                      </c:pt>
                      <c:pt idx="748">
                        <c:v>43844</c:v>
                      </c:pt>
                      <c:pt idx="749">
                        <c:v>43845</c:v>
                      </c:pt>
                      <c:pt idx="750">
                        <c:v>43846</c:v>
                      </c:pt>
                      <c:pt idx="751">
                        <c:v>43847</c:v>
                      </c:pt>
                      <c:pt idx="752">
                        <c:v>43850</c:v>
                      </c:pt>
                      <c:pt idx="753">
                        <c:v>43851</c:v>
                      </c:pt>
                      <c:pt idx="754">
                        <c:v>43852</c:v>
                      </c:pt>
                      <c:pt idx="755">
                        <c:v>43853</c:v>
                      </c:pt>
                      <c:pt idx="756">
                        <c:v>43854</c:v>
                      </c:pt>
                      <c:pt idx="757">
                        <c:v>43857</c:v>
                      </c:pt>
                      <c:pt idx="758">
                        <c:v>43858</c:v>
                      </c:pt>
                      <c:pt idx="759">
                        <c:v>43859</c:v>
                      </c:pt>
                      <c:pt idx="760">
                        <c:v>43860</c:v>
                      </c:pt>
                      <c:pt idx="761">
                        <c:v>43861</c:v>
                      </c:pt>
                      <c:pt idx="762">
                        <c:v>43862</c:v>
                      </c:pt>
                      <c:pt idx="763">
                        <c:v>43864</c:v>
                      </c:pt>
                      <c:pt idx="764">
                        <c:v>43865</c:v>
                      </c:pt>
                      <c:pt idx="765">
                        <c:v>43866</c:v>
                      </c:pt>
                      <c:pt idx="766">
                        <c:v>43867</c:v>
                      </c:pt>
                      <c:pt idx="767">
                        <c:v>43868</c:v>
                      </c:pt>
                      <c:pt idx="768">
                        <c:v>43871</c:v>
                      </c:pt>
                      <c:pt idx="769">
                        <c:v>43872</c:v>
                      </c:pt>
                      <c:pt idx="770">
                        <c:v>43873</c:v>
                      </c:pt>
                      <c:pt idx="771">
                        <c:v>43874</c:v>
                      </c:pt>
                      <c:pt idx="772">
                        <c:v>43875</c:v>
                      </c:pt>
                      <c:pt idx="773">
                        <c:v>43878</c:v>
                      </c:pt>
                      <c:pt idx="774">
                        <c:v>43879</c:v>
                      </c:pt>
                      <c:pt idx="775">
                        <c:v>43880</c:v>
                      </c:pt>
                      <c:pt idx="776">
                        <c:v>43881</c:v>
                      </c:pt>
                      <c:pt idx="777">
                        <c:v>43885</c:v>
                      </c:pt>
                      <c:pt idx="778">
                        <c:v>43886</c:v>
                      </c:pt>
                      <c:pt idx="779">
                        <c:v>43887</c:v>
                      </c:pt>
                      <c:pt idx="780">
                        <c:v>43888</c:v>
                      </c:pt>
                      <c:pt idx="781">
                        <c:v>43889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[1]Sheet1!$D$2:$D$783</c15:sqref>
                        </c15:formulaRef>
                      </c:ext>
                    </c:extLst>
                    <c:numCache>
                      <c:formatCode>General</c:formatCode>
                      <c:ptCount val="782"/>
                      <c:pt idx="0">
                        <c:v>8133.8</c:v>
                      </c:pt>
                      <c:pt idx="1">
                        <c:v>8148.6</c:v>
                      </c:pt>
                      <c:pt idx="2">
                        <c:v>8180.9</c:v>
                      </c:pt>
                      <c:pt idx="3">
                        <c:v>8223.7000000000007</c:v>
                      </c:pt>
                      <c:pt idx="4">
                        <c:v>8233.25</c:v>
                      </c:pt>
                      <c:pt idx="5">
                        <c:v>8227.75</c:v>
                      </c:pt>
                      <c:pt idx="6">
                        <c:v>8261</c:v>
                      </c:pt>
                      <c:pt idx="7">
                        <c:v>8322.25</c:v>
                      </c:pt>
                      <c:pt idx="8">
                        <c:v>8382.2999999999993</c:v>
                      </c:pt>
                      <c:pt idx="9">
                        <c:v>8373.15</c:v>
                      </c:pt>
                      <c:pt idx="10">
                        <c:v>8374.4</c:v>
                      </c:pt>
                      <c:pt idx="11">
                        <c:v>8378.2999999999993</c:v>
                      </c:pt>
                      <c:pt idx="12">
                        <c:v>8397.4</c:v>
                      </c:pt>
                      <c:pt idx="13">
                        <c:v>8404.0499999999993</c:v>
                      </c:pt>
                      <c:pt idx="14">
                        <c:v>8340.9500000000007</c:v>
                      </c:pt>
                      <c:pt idx="15">
                        <c:v>8327.2000000000007</c:v>
                      </c:pt>
                      <c:pt idx="16">
                        <c:v>8398.15</c:v>
                      </c:pt>
                      <c:pt idx="17">
                        <c:v>8493.9500000000007</c:v>
                      </c:pt>
                      <c:pt idx="18">
                        <c:v>8606.9</c:v>
                      </c:pt>
                      <c:pt idx="19">
                        <c:v>8617.75</c:v>
                      </c:pt>
                      <c:pt idx="20">
                        <c:v>8552.4</c:v>
                      </c:pt>
                      <c:pt idx="21">
                        <c:v>8537.5</c:v>
                      </c:pt>
                      <c:pt idx="22">
                        <c:v>8685.7999999999993</c:v>
                      </c:pt>
                      <c:pt idx="23">
                        <c:v>8707.75</c:v>
                      </c:pt>
                      <c:pt idx="24">
                        <c:v>8770.2000000000007</c:v>
                      </c:pt>
                      <c:pt idx="25">
                        <c:v>8741.0499999999993</c:v>
                      </c:pt>
                      <c:pt idx="26">
                        <c:v>8715</c:v>
                      </c:pt>
                      <c:pt idx="27">
                        <c:v>8724.1</c:v>
                      </c:pt>
                      <c:pt idx="28">
                        <c:v>8771.2000000000007</c:v>
                      </c:pt>
                      <c:pt idx="29">
                        <c:v>8754.2000000000007</c:v>
                      </c:pt>
                      <c:pt idx="30">
                        <c:v>8772.5</c:v>
                      </c:pt>
                      <c:pt idx="31">
                        <c:v>8712.85</c:v>
                      </c:pt>
                      <c:pt idx="32">
                        <c:v>8719.6</c:v>
                      </c:pt>
                      <c:pt idx="33">
                        <c:v>8804.25</c:v>
                      </c:pt>
                      <c:pt idx="34">
                        <c:v>8809.7999999999993</c:v>
                      </c:pt>
                      <c:pt idx="35">
                        <c:v>8860.9500000000007</c:v>
                      </c:pt>
                      <c:pt idx="36">
                        <c:v>8905.25</c:v>
                      </c:pt>
                      <c:pt idx="37">
                        <c:v>8927.5499999999993</c:v>
                      </c:pt>
                      <c:pt idx="38">
                        <c:v>8888.65</c:v>
                      </c:pt>
                      <c:pt idx="39">
                        <c:v>8867.6</c:v>
                      </c:pt>
                      <c:pt idx="40">
                        <c:v>8898.6</c:v>
                      </c:pt>
                      <c:pt idx="41">
                        <c:v>8879.7999999999993</c:v>
                      </c:pt>
                      <c:pt idx="42">
                        <c:v>8860.1</c:v>
                      </c:pt>
                      <c:pt idx="43">
                        <c:v>8914</c:v>
                      </c:pt>
                      <c:pt idx="44">
                        <c:v>8932.7999999999993</c:v>
                      </c:pt>
                      <c:pt idx="45">
                        <c:v>8891.9500000000007</c:v>
                      </c:pt>
                      <c:pt idx="46">
                        <c:v>8899.5</c:v>
                      </c:pt>
                      <c:pt idx="47">
                        <c:v>8903.9500000000007</c:v>
                      </c:pt>
                      <c:pt idx="48">
                        <c:v>9060.5</c:v>
                      </c:pt>
                      <c:pt idx="49">
                        <c:v>9075.5</c:v>
                      </c:pt>
                      <c:pt idx="50">
                        <c:v>9128.5499999999993</c:v>
                      </c:pt>
                      <c:pt idx="51">
                        <c:v>9147.6</c:v>
                      </c:pt>
                      <c:pt idx="52">
                        <c:v>9116.2999999999993</c:v>
                      </c:pt>
                      <c:pt idx="53">
                        <c:v>9087.2000000000007</c:v>
                      </c:pt>
                      <c:pt idx="54">
                        <c:v>9019.2999999999993</c:v>
                      </c:pt>
                      <c:pt idx="55">
                        <c:v>9048.6</c:v>
                      </c:pt>
                      <c:pt idx="56">
                        <c:v>9089.4</c:v>
                      </c:pt>
                      <c:pt idx="57">
                        <c:v>9024.65</c:v>
                      </c:pt>
                      <c:pt idx="58">
                        <c:v>9079.7999999999993</c:v>
                      </c:pt>
                      <c:pt idx="59">
                        <c:v>9109.1</c:v>
                      </c:pt>
                      <c:pt idx="60">
                        <c:v>9136.35</c:v>
                      </c:pt>
                      <c:pt idx="61">
                        <c:v>9152.1</c:v>
                      </c:pt>
                      <c:pt idx="62">
                        <c:v>9192.4</c:v>
                      </c:pt>
                      <c:pt idx="63">
                        <c:v>9215.4</c:v>
                      </c:pt>
                      <c:pt idx="64">
                        <c:v>9218.85</c:v>
                      </c:pt>
                      <c:pt idx="65">
                        <c:v>9188.1</c:v>
                      </c:pt>
                      <c:pt idx="66">
                        <c:v>9174.85</c:v>
                      </c:pt>
                      <c:pt idx="67">
                        <c:v>9172.85</c:v>
                      </c:pt>
                      <c:pt idx="68">
                        <c:v>9161.7999999999993</c:v>
                      </c:pt>
                      <c:pt idx="69">
                        <c:v>9144.9500000000007</c:v>
                      </c:pt>
                      <c:pt idx="70">
                        <c:v>9120.25</c:v>
                      </c:pt>
                      <c:pt idx="71">
                        <c:v>9095.4500000000007</c:v>
                      </c:pt>
                      <c:pt idx="72">
                        <c:v>9075.15</c:v>
                      </c:pt>
                      <c:pt idx="73">
                        <c:v>9102.65</c:v>
                      </c:pt>
                      <c:pt idx="74">
                        <c:v>9088.75</c:v>
                      </c:pt>
                      <c:pt idx="75">
                        <c:v>9130.5499999999993</c:v>
                      </c:pt>
                      <c:pt idx="76">
                        <c:v>9250.35</c:v>
                      </c:pt>
                      <c:pt idx="77">
                        <c:v>9301.35</c:v>
                      </c:pt>
                      <c:pt idx="78">
                        <c:v>9322.65</c:v>
                      </c:pt>
                      <c:pt idx="79">
                        <c:v>9282.25</c:v>
                      </c:pt>
                      <c:pt idx="80">
                        <c:v>9269.9</c:v>
                      </c:pt>
                      <c:pt idx="81">
                        <c:v>9298.4</c:v>
                      </c:pt>
                      <c:pt idx="82">
                        <c:v>9323.25</c:v>
                      </c:pt>
                      <c:pt idx="83">
                        <c:v>9272</c:v>
                      </c:pt>
                      <c:pt idx="84">
                        <c:v>9297.9500000000007</c:v>
                      </c:pt>
                      <c:pt idx="85">
                        <c:v>9307.7000000000007</c:v>
                      </c:pt>
                      <c:pt idx="86">
                        <c:v>9336</c:v>
                      </c:pt>
                      <c:pt idx="87">
                        <c:v>9411.2999999999993</c:v>
                      </c:pt>
                      <c:pt idx="88">
                        <c:v>9372.5499999999993</c:v>
                      </c:pt>
                      <c:pt idx="89">
                        <c:v>9423.1</c:v>
                      </c:pt>
                      <c:pt idx="90">
                        <c:v>9456.35</c:v>
                      </c:pt>
                      <c:pt idx="91">
                        <c:v>9486.1</c:v>
                      </c:pt>
                      <c:pt idx="92">
                        <c:v>9418.1</c:v>
                      </c:pt>
                      <c:pt idx="93">
                        <c:v>9390.75</c:v>
                      </c:pt>
                      <c:pt idx="94">
                        <c:v>9427.9</c:v>
                      </c:pt>
                      <c:pt idx="95">
                        <c:v>9370</c:v>
                      </c:pt>
                      <c:pt idx="96">
                        <c:v>9341.65</c:v>
                      </c:pt>
                      <c:pt idx="97">
                        <c:v>9379.2000000000007</c:v>
                      </c:pt>
                      <c:pt idx="98">
                        <c:v>9495.4</c:v>
                      </c:pt>
                      <c:pt idx="99">
                        <c:v>9547.7000000000007</c:v>
                      </c:pt>
                      <c:pt idx="100">
                        <c:v>9581.2000000000007</c:v>
                      </c:pt>
                      <c:pt idx="101">
                        <c:v>9609.25</c:v>
                      </c:pt>
                      <c:pt idx="102">
                        <c:v>9589.9</c:v>
                      </c:pt>
                      <c:pt idx="103">
                        <c:v>9637.4500000000007</c:v>
                      </c:pt>
                      <c:pt idx="104">
                        <c:v>9640.7000000000007</c:v>
                      </c:pt>
                      <c:pt idx="105">
                        <c:v>9630.2000000000007</c:v>
                      </c:pt>
                      <c:pt idx="106">
                        <c:v>9630.5499999999993</c:v>
                      </c:pt>
                      <c:pt idx="107">
                        <c:v>9641.5</c:v>
                      </c:pt>
                      <c:pt idx="108">
                        <c:v>9608.15</c:v>
                      </c:pt>
                      <c:pt idx="109">
                        <c:v>9598.5</c:v>
                      </c:pt>
                      <c:pt idx="110">
                        <c:v>9595.4</c:v>
                      </c:pt>
                      <c:pt idx="111">
                        <c:v>9580.4500000000007</c:v>
                      </c:pt>
                      <c:pt idx="112">
                        <c:v>9560.7999999999993</c:v>
                      </c:pt>
                      <c:pt idx="113">
                        <c:v>9565.5</c:v>
                      </c:pt>
                      <c:pt idx="114">
                        <c:v>9614.9</c:v>
                      </c:pt>
                      <c:pt idx="115">
                        <c:v>9643.75</c:v>
                      </c:pt>
                      <c:pt idx="116">
                        <c:v>9608.6</c:v>
                      </c:pt>
                      <c:pt idx="117">
                        <c:v>9617.75</c:v>
                      </c:pt>
                      <c:pt idx="118">
                        <c:v>9565.2999999999993</c:v>
                      </c:pt>
                      <c:pt idx="119">
                        <c:v>9473.4500000000007</c:v>
                      </c:pt>
                      <c:pt idx="120">
                        <c:v>9474.35</c:v>
                      </c:pt>
                      <c:pt idx="121">
                        <c:v>9493.7999999999993</c:v>
                      </c:pt>
                      <c:pt idx="122">
                        <c:v>9448.75</c:v>
                      </c:pt>
                      <c:pt idx="123">
                        <c:v>9543.5499999999993</c:v>
                      </c:pt>
                      <c:pt idx="124">
                        <c:v>9595.5</c:v>
                      </c:pt>
                      <c:pt idx="125">
                        <c:v>9607.35</c:v>
                      </c:pt>
                      <c:pt idx="126">
                        <c:v>9639.9500000000007</c:v>
                      </c:pt>
                      <c:pt idx="127">
                        <c:v>9642.65</c:v>
                      </c:pt>
                      <c:pt idx="128">
                        <c:v>9646.4500000000007</c:v>
                      </c:pt>
                      <c:pt idx="129">
                        <c:v>9778.85</c:v>
                      </c:pt>
                      <c:pt idx="130">
                        <c:v>9787.7000000000007</c:v>
                      </c:pt>
                      <c:pt idx="131">
                        <c:v>9853.4500000000007</c:v>
                      </c:pt>
                      <c:pt idx="132">
                        <c:v>9845.4500000000007</c:v>
                      </c:pt>
                      <c:pt idx="133">
                        <c:v>9894.7000000000007</c:v>
                      </c:pt>
                      <c:pt idx="134">
                        <c:v>9792.0499999999993</c:v>
                      </c:pt>
                      <c:pt idx="135">
                        <c:v>9851.65</c:v>
                      </c:pt>
                      <c:pt idx="136">
                        <c:v>9863.4500000000007</c:v>
                      </c:pt>
                      <c:pt idx="137">
                        <c:v>9838</c:v>
                      </c:pt>
                      <c:pt idx="138">
                        <c:v>9919.6</c:v>
                      </c:pt>
                      <c:pt idx="139">
                        <c:v>9949.1</c:v>
                      </c:pt>
                      <c:pt idx="140">
                        <c:v>9965.9500000000007</c:v>
                      </c:pt>
                      <c:pt idx="141">
                        <c:v>10005.5</c:v>
                      </c:pt>
                      <c:pt idx="142">
                        <c:v>9944.5</c:v>
                      </c:pt>
                      <c:pt idx="143">
                        <c:v>10016.950000000001</c:v>
                      </c:pt>
                      <c:pt idx="144">
                        <c:v>10065.75</c:v>
                      </c:pt>
                      <c:pt idx="145">
                        <c:v>10054.200000000001</c:v>
                      </c:pt>
                      <c:pt idx="146">
                        <c:v>9998.25</c:v>
                      </c:pt>
                      <c:pt idx="147">
                        <c:v>9988.35</c:v>
                      </c:pt>
                      <c:pt idx="148">
                        <c:v>10046.35</c:v>
                      </c:pt>
                      <c:pt idx="149">
                        <c:v>9947</c:v>
                      </c:pt>
                      <c:pt idx="150">
                        <c:v>9893.0499999999993</c:v>
                      </c:pt>
                      <c:pt idx="151">
                        <c:v>9776.2000000000007</c:v>
                      </c:pt>
                      <c:pt idx="152">
                        <c:v>9685.5499999999993</c:v>
                      </c:pt>
                      <c:pt idx="153">
                        <c:v>9752.1</c:v>
                      </c:pt>
                      <c:pt idx="154">
                        <c:v>9773.85</c:v>
                      </c:pt>
                      <c:pt idx="155">
                        <c:v>9883.75</c:v>
                      </c:pt>
                      <c:pt idx="156">
                        <c:v>9783.65</c:v>
                      </c:pt>
                      <c:pt idx="157">
                        <c:v>9740.1</c:v>
                      </c:pt>
                      <c:pt idx="158">
                        <c:v>9752.6</c:v>
                      </c:pt>
                      <c:pt idx="159">
                        <c:v>9786.75</c:v>
                      </c:pt>
                      <c:pt idx="160">
                        <c:v>9848.85</c:v>
                      </c:pt>
                      <c:pt idx="161">
                        <c:v>9882</c:v>
                      </c:pt>
                      <c:pt idx="162">
                        <c:v>9783.75</c:v>
                      </c:pt>
                      <c:pt idx="163">
                        <c:v>9850.7999999999993</c:v>
                      </c:pt>
                      <c:pt idx="164">
                        <c:v>9856.9500000000007</c:v>
                      </c:pt>
                      <c:pt idx="165">
                        <c:v>9909.85</c:v>
                      </c:pt>
                      <c:pt idx="166">
                        <c:v>9861</c:v>
                      </c:pt>
                      <c:pt idx="167">
                        <c:v>9901.0499999999993</c:v>
                      </c:pt>
                      <c:pt idx="168">
                        <c:v>9882.5499999999993</c:v>
                      </c:pt>
                      <c:pt idx="169">
                        <c:v>9917.2000000000007</c:v>
                      </c:pt>
                      <c:pt idx="170">
                        <c:v>9913.2999999999993</c:v>
                      </c:pt>
                      <c:pt idx="171">
                        <c:v>9968.7999999999993</c:v>
                      </c:pt>
                      <c:pt idx="172">
                        <c:v>10028.049999999999</c:v>
                      </c:pt>
                      <c:pt idx="173">
                        <c:v>10063.15</c:v>
                      </c:pt>
                      <c:pt idx="174">
                        <c:v>10070.35</c:v>
                      </c:pt>
                      <c:pt idx="175">
                        <c:v>10043.65</c:v>
                      </c:pt>
                      <c:pt idx="176">
                        <c:v>10131.299999999999</c:v>
                      </c:pt>
                      <c:pt idx="177">
                        <c:v>10129.950000000001</c:v>
                      </c:pt>
                      <c:pt idx="178">
                        <c:v>10134.200000000001</c:v>
                      </c:pt>
                      <c:pt idx="179">
                        <c:v>10058.6</c:v>
                      </c:pt>
                      <c:pt idx="180">
                        <c:v>9952.7999999999993</c:v>
                      </c:pt>
                      <c:pt idx="181">
                        <c:v>9816.0499999999993</c:v>
                      </c:pt>
                      <c:pt idx="182">
                        <c:v>9813</c:v>
                      </c:pt>
                      <c:pt idx="183">
                        <c:v>9714.4</c:v>
                      </c:pt>
                      <c:pt idx="184">
                        <c:v>9687.5499999999993</c:v>
                      </c:pt>
                      <c:pt idx="185">
                        <c:v>9775.35</c:v>
                      </c:pt>
                      <c:pt idx="186">
                        <c:v>9831.0499999999993</c:v>
                      </c:pt>
                      <c:pt idx="187">
                        <c:v>9850.65</c:v>
                      </c:pt>
                      <c:pt idx="188">
                        <c:v>9881.85</c:v>
                      </c:pt>
                      <c:pt idx="189">
                        <c:v>9906.6</c:v>
                      </c:pt>
                      <c:pt idx="190">
                        <c:v>9959.4500000000007</c:v>
                      </c:pt>
                      <c:pt idx="191">
                        <c:v>10002.299999999999</c:v>
                      </c:pt>
                      <c:pt idx="192">
                        <c:v>9955.7999999999993</c:v>
                      </c:pt>
                      <c:pt idx="193">
                        <c:v>9977.1</c:v>
                      </c:pt>
                      <c:pt idx="194">
                        <c:v>10120.1</c:v>
                      </c:pt>
                      <c:pt idx="195">
                        <c:v>10175.1</c:v>
                      </c:pt>
                      <c:pt idx="196">
                        <c:v>10212.6</c:v>
                      </c:pt>
                      <c:pt idx="197">
                        <c:v>10175.75</c:v>
                      </c:pt>
                      <c:pt idx="198">
                        <c:v>10123.35</c:v>
                      </c:pt>
                      <c:pt idx="199">
                        <c:v>10124.5</c:v>
                      </c:pt>
                      <c:pt idx="200">
                        <c:v>10182.4</c:v>
                      </c:pt>
                      <c:pt idx="201">
                        <c:v>10240.9</c:v>
                      </c:pt>
                      <c:pt idx="202">
                        <c:v>10271.85</c:v>
                      </c:pt>
                      <c:pt idx="203">
                        <c:v>10311.299999999999</c:v>
                      </c:pt>
                      <c:pt idx="204">
                        <c:v>10344.299999999999</c:v>
                      </c:pt>
                      <c:pt idx="205">
                        <c:v>10323.950000000001</c:v>
                      </c:pt>
                      <c:pt idx="206">
                        <c:v>10383.049999999999</c:v>
                      </c:pt>
                      <c:pt idx="207">
                        <c:v>10412.549999999999</c:v>
                      </c:pt>
                      <c:pt idx="208">
                        <c:v>10403.6</c:v>
                      </c:pt>
                      <c:pt idx="209">
                        <c:v>10413.75</c:v>
                      </c:pt>
                      <c:pt idx="210">
                        <c:v>10340.799999999999</c:v>
                      </c:pt>
                      <c:pt idx="211">
                        <c:v>10285.5</c:v>
                      </c:pt>
                      <c:pt idx="212">
                        <c:v>10266.950000000001</c:v>
                      </c:pt>
                      <c:pt idx="213">
                        <c:v>10254.1</c:v>
                      </c:pt>
                      <c:pt idx="214">
                        <c:v>10216.25</c:v>
                      </c:pt>
                      <c:pt idx="215">
                        <c:v>10175.549999999999</c:v>
                      </c:pt>
                      <c:pt idx="216">
                        <c:v>10094</c:v>
                      </c:pt>
                      <c:pt idx="217">
                        <c:v>10139.200000000001</c:v>
                      </c:pt>
                      <c:pt idx="218">
                        <c:v>10268.049999999999</c:v>
                      </c:pt>
                      <c:pt idx="219">
                        <c:v>10261.5</c:v>
                      </c:pt>
                      <c:pt idx="220">
                        <c:v>10315.049999999999</c:v>
                      </c:pt>
                      <c:pt idx="221">
                        <c:v>10309.549999999999</c:v>
                      </c:pt>
                      <c:pt idx="222">
                        <c:v>10307.299999999999</c:v>
                      </c:pt>
                      <c:pt idx="223">
                        <c:v>10362.25</c:v>
                      </c:pt>
                      <c:pt idx="224">
                        <c:v>10340.200000000001</c:v>
                      </c:pt>
                      <c:pt idx="225">
                        <c:v>10355.200000000001</c:v>
                      </c:pt>
                      <c:pt idx="226">
                        <c:v>10345.9</c:v>
                      </c:pt>
                      <c:pt idx="227">
                        <c:v>10211.25</c:v>
                      </c:pt>
                      <c:pt idx="228">
                        <c:v>10108.549999999999</c:v>
                      </c:pt>
                      <c:pt idx="229">
                        <c:v>10095.700000000001</c:v>
                      </c:pt>
                      <c:pt idx="230">
                        <c:v>10069.1</c:v>
                      </c:pt>
                      <c:pt idx="231">
                        <c:v>10033.35</c:v>
                      </c:pt>
                      <c:pt idx="232">
                        <c:v>10061.9</c:v>
                      </c:pt>
                      <c:pt idx="233">
                        <c:v>10195.25</c:v>
                      </c:pt>
                      <c:pt idx="234">
                        <c:v>10282.049999999999</c:v>
                      </c:pt>
                      <c:pt idx="235">
                        <c:v>10230.200000000001</c:v>
                      </c:pt>
                      <c:pt idx="236">
                        <c:v>10169.85</c:v>
                      </c:pt>
                      <c:pt idx="237">
                        <c:v>10141.549999999999</c:v>
                      </c:pt>
                      <c:pt idx="238">
                        <c:v>10319.65</c:v>
                      </c:pt>
                      <c:pt idx="239">
                        <c:v>10074.799999999999</c:v>
                      </c:pt>
                      <c:pt idx="240">
                        <c:v>10406</c:v>
                      </c:pt>
                      <c:pt idx="241">
                        <c:v>10437.15</c:v>
                      </c:pt>
                      <c:pt idx="242">
                        <c:v>10426.9</c:v>
                      </c:pt>
                      <c:pt idx="243">
                        <c:v>10448.25</c:v>
                      </c:pt>
                      <c:pt idx="244">
                        <c:v>10477.950000000001</c:v>
                      </c:pt>
                      <c:pt idx="245">
                        <c:v>10469.25</c:v>
                      </c:pt>
                      <c:pt idx="246">
                        <c:v>10460.450000000001</c:v>
                      </c:pt>
                      <c:pt idx="247">
                        <c:v>10488.65</c:v>
                      </c:pt>
                      <c:pt idx="248">
                        <c:v>10423.1</c:v>
                      </c:pt>
                      <c:pt idx="249">
                        <c:v>10404.65</c:v>
                      </c:pt>
                      <c:pt idx="250">
                        <c:v>10429.549999999999</c:v>
                      </c:pt>
                      <c:pt idx="251">
                        <c:v>10441.450000000001</c:v>
                      </c:pt>
                      <c:pt idx="252">
                        <c:v>10520.1</c:v>
                      </c:pt>
                      <c:pt idx="253">
                        <c:v>10588.55</c:v>
                      </c:pt>
                      <c:pt idx="254">
                        <c:v>10603.6</c:v>
                      </c:pt>
                      <c:pt idx="255">
                        <c:v>10592.7</c:v>
                      </c:pt>
                      <c:pt idx="256">
                        <c:v>10612.35</c:v>
                      </c:pt>
                      <c:pt idx="257">
                        <c:v>10597.1</c:v>
                      </c:pt>
                      <c:pt idx="258">
                        <c:v>10713.8</c:v>
                      </c:pt>
                      <c:pt idx="259">
                        <c:v>10687.85</c:v>
                      </c:pt>
                      <c:pt idx="260">
                        <c:v>10666.75</c:v>
                      </c:pt>
                      <c:pt idx="261">
                        <c:v>10782.4</c:v>
                      </c:pt>
                      <c:pt idx="262">
                        <c:v>10793.9</c:v>
                      </c:pt>
                      <c:pt idx="263">
                        <c:v>10881.4</c:v>
                      </c:pt>
                      <c:pt idx="264">
                        <c:v>10994.55</c:v>
                      </c:pt>
                      <c:pt idx="265">
                        <c:v>11046.15</c:v>
                      </c:pt>
                      <c:pt idx="266">
                        <c:v>11009.2</c:v>
                      </c:pt>
                      <c:pt idx="267">
                        <c:v>11075.95</c:v>
                      </c:pt>
                      <c:pt idx="268">
                        <c:v>11033.9</c:v>
                      </c:pt>
                      <c:pt idx="269">
                        <c:v>10979.3</c:v>
                      </c:pt>
                      <c:pt idx="270">
                        <c:v>10878.8</c:v>
                      </c:pt>
                      <c:pt idx="271">
                        <c:v>10736.1</c:v>
                      </c:pt>
                      <c:pt idx="272">
                        <c:v>10586.8</c:v>
                      </c:pt>
                      <c:pt idx="273">
                        <c:v>10276.299999999999</c:v>
                      </c:pt>
                      <c:pt idx="274">
                        <c:v>10446.4</c:v>
                      </c:pt>
                      <c:pt idx="275">
                        <c:v>10479.549999999999</c:v>
                      </c:pt>
                      <c:pt idx="276">
                        <c:v>10398.200000000001</c:v>
                      </c:pt>
                      <c:pt idx="277">
                        <c:v>10485.4</c:v>
                      </c:pt>
                      <c:pt idx="278">
                        <c:v>10456.65</c:v>
                      </c:pt>
                      <c:pt idx="279">
                        <c:v>10511.05</c:v>
                      </c:pt>
                      <c:pt idx="280">
                        <c:v>10434.049999999999</c:v>
                      </c:pt>
                      <c:pt idx="281">
                        <c:v>10302.75</c:v>
                      </c:pt>
                      <c:pt idx="282">
                        <c:v>10347.65</c:v>
                      </c:pt>
                      <c:pt idx="283">
                        <c:v>10349.6</c:v>
                      </c:pt>
                      <c:pt idx="284">
                        <c:v>10340.65</c:v>
                      </c:pt>
                      <c:pt idx="285">
                        <c:v>10396.65</c:v>
                      </c:pt>
                      <c:pt idx="286">
                        <c:v>10520.2</c:v>
                      </c:pt>
                      <c:pt idx="287">
                        <c:v>10537.25</c:v>
                      </c:pt>
                      <c:pt idx="288">
                        <c:v>10461.549999999999</c:v>
                      </c:pt>
                      <c:pt idx="289">
                        <c:v>10447.15</c:v>
                      </c:pt>
                      <c:pt idx="290">
                        <c:v>10323.9</c:v>
                      </c:pt>
                      <c:pt idx="291">
                        <c:v>10215.9</c:v>
                      </c:pt>
                      <c:pt idx="292">
                        <c:v>10141.549999999999</c:v>
                      </c:pt>
                      <c:pt idx="293">
                        <c:v>10146.4</c:v>
                      </c:pt>
                      <c:pt idx="294">
                        <c:v>10211.9</c:v>
                      </c:pt>
                      <c:pt idx="295">
                        <c:v>10295.450000000001</c:v>
                      </c:pt>
                      <c:pt idx="296">
                        <c:v>10377.85</c:v>
                      </c:pt>
                      <c:pt idx="297">
                        <c:v>10336.299999999999</c:v>
                      </c:pt>
                      <c:pt idx="298">
                        <c:v>10346.200000000001</c:v>
                      </c:pt>
                      <c:pt idx="299">
                        <c:v>10180.25</c:v>
                      </c:pt>
                      <c:pt idx="300">
                        <c:v>10075.299999999999</c:v>
                      </c:pt>
                      <c:pt idx="301">
                        <c:v>10049.1</c:v>
                      </c:pt>
                      <c:pt idx="302">
                        <c:v>10132.950000000001</c:v>
                      </c:pt>
                      <c:pt idx="303">
                        <c:v>10105.4</c:v>
                      </c:pt>
                      <c:pt idx="304">
                        <c:v>9951.9</c:v>
                      </c:pt>
                      <c:pt idx="305">
                        <c:v>9958.5499999999993</c:v>
                      </c:pt>
                      <c:pt idx="306">
                        <c:v>10139.65</c:v>
                      </c:pt>
                      <c:pt idx="307">
                        <c:v>10096.9</c:v>
                      </c:pt>
                      <c:pt idx="308">
                        <c:v>10127.75</c:v>
                      </c:pt>
                      <c:pt idx="309">
                        <c:v>10171.049999999999</c:v>
                      </c:pt>
                      <c:pt idx="310">
                        <c:v>10111.299999999999</c:v>
                      </c:pt>
                      <c:pt idx="311">
                        <c:v>10227.450000000001</c:v>
                      </c:pt>
                      <c:pt idx="312">
                        <c:v>10290.85</c:v>
                      </c:pt>
                      <c:pt idx="313">
                        <c:v>10328.5</c:v>
                      </c:pt>
                      <c:pt idx="314">
                        <c:v>10381.5</c:v>
                      </c:pt>
                      <c:pt idx="315">
                        <c:v>10355.6</c:v>
                      </c:pt>
                      <c:pt idx="316">
                        <c:v>10395.25</c:v>
                      </c:pt>
                      <c:pt idx="317">
                        <c:v>10451.450000000001</c:v>
                      </c:pt>
                      <c:pt idx="318">
                        <c:v>10396.35</c:v>
                      </c:pt>
                      <c:pt idx="319">
                        <c:v>10495.65</c:v>
                      </c:pt>
                      <c:pt idx="320">
                        <c:v>10509.7</c:v>
                      </c:pt>
                      <c:pt idx="321">
                        <c:v>10546.2</c:v>
                      </c:pt>
                      <c:pt idx="322">
                        <c:v>10527.45</c:v>
                      </c:pt>
                      <c:pt idx="323">
                        <c:v>10514.95</c:v>
                      </c:pt>
                      <c:pt idx="324">
                        <c:v>10569</c:v>
                      </c:pt>
                      <c:pt idx="325">
                        <c:v>10536.45</c:v>
                      </c:pt>
                      <c:pt idx="326">
                        <c:v>10559.65</c:v>
                      </c:pt>
                      <c:pt idx="327">
                        <c:v>10647.55</c:v>
                      </c:pt>
                      <c:pt idx="328">
                        <c:v>10704.6</c:v>
                      </c:pt>
                      <c:pt idx="329">
                        <c:v>10689.8</c:v>
                      </c:pt>
                      <c:pt idx="330">
                        <c:v>10647.45</c:v>
                      </c:pt>
                      <c:pt idx="331">
                        <c:v>10601.6</c:v>
                      </c:pt>
                      <c:pt idx="332">
                        <c:v>10635.65</c:v>
                      </c:pt>
                      <c:pt idx="333">
                        <c:v>10689.4</c:v>
                      </c:pt>
                      <c:pt idx="334">
                        <c:v>10689.85</c:v>
                      </c:pt>
                      <c:pt idx="335">
                        <c:v>10705</c:v>
                      </c:pt>
                      <c:pt idx="336">
                        <c:v>10724.45</c:v>
                      </c:pt>
                      <c:pt idx="337">
                        <c:v>10774.75</c:v>
                      </c:pt>
                      <c:pt idx="338">
                        <c:v>10781.4</c:v>
                      </c:pt>
                      <c:pt idx="339">
                        <c:v>10699.7</c:v>
                      </c:pt>
                      <c:pt idx="340">
                        <c:v>10664.5</c:v>
                      </c:pt>
                      <c:pt idx="341">
                        <c:v>10589.1</c:v>
                      </c:pt>
                      <c:pt idx="342">
                        <c:v>10505.8</c:v>
                      </c:pt>
                      <c:pt idx="343">
                        <c:v>10490.55</c:v>
                      </c:pt>
                      <c:pt idx="344">
                        <c:v>10417.799999999999</c:v>
                      </c:pt>
                      <c:pt idx="345">
                        <c:v>10419.799999999999</c:v>
                      </c:pt>
                      <c:pt idx="346">
                        <c:v>10524</c:v>
                      </c:pt>
                      <c:pt idx="347">
                        <c:v>10640.55</c:v>
                      </c:pt>
                      <c:pt idx="348">
                        <c:v>10616.1</c:v>
                      </c:pt>
                      <c:pt idx="349">
                        <c:v>10558.45</c:v>
                      </c:pt>
                      <c:pt idx="350">
                        <c:v>10620.4</c:v>
                      </c:pt>
                      <c:pt idx="351">
                        <c:v>10681.5</c:v>
                      </c:pt>
                      <c:pt idx="352">
                        <c:v>10618.35</c:v>
                      </c:pt>
                      <c:pt idx="353">
                        <c:v>10550.9</c:v>
                      </c:pt>
                      <c:pt idx="354">
                        <c:v>10587.5</c:v>
                      </c:pt>
                      <c:pt idx="355">
                        <c:v>10722.6</c:v>
                      </c:pt>
                      <c:pt idx="356">
                        <c:v>10709.05</c:v>
                      </c:pt>
                      <c:pt idx="357">
                        <c:v>10777.05</c:v>
                      </c:pt>
                      <c:pt idx="358">
                        <c:v>10789.4</c:v>
                      </c:pt>
                      <c:pt idx="359">
                        <c:v>10842.65</c:v>
                      </c:pt>
                      <c:pt idx="360">
                        <c:v>10773.55</c:v>
                      </c:pt>
                      <c:pt idx="361">
                        <c:v>10755.4</c:v>
                      </c:pt>
                      <c:pt idx="362">
                        <c:v>10787.35</c:v>
                      </c:pt>
                      <c:pt idx="363">
                        <c:v>10701.2</c:v>
                      </c:pt>
                      <c:pt idx="364">
                        <c:v>10724.05</c:v>
                      </c:pt>
                      <c:pt idx="365">
                        <c:v>10725.9</c:v>
                      </c:pt>
                      <c:pt idx="366">
                        <c:v>10710.45</c:v>
                      </c:pt>
                      <c:pt idx="367">
                        <c:v>10753.05</c:v>
                      </c:pt>
                      <c:pt idx="368">
                        <c:v>10732.55</c:v>
                      </c:pt>
                      <c:pt idx="369">
                        <c:v>10652.4</c:v>
                      </c:pt>
                      <c:pt idx="370">
                        <c:v>10557.7</c:v>
                      </c:pt>
                      <c:pt idx="371">
                        <c:v>10612.35</c:v>
                      </c:pt>
                      <c:pt idx="372">
                        <c:v>10604.65</c:v>
                      </c:pt>
                      <c:pt idx="373">
                        <c:v>10630.25</c:v>
                      </c:pt>
                      <c:pt idx="374">
                        <c:v>10677.75</c:v>
                      </c:pt>
                      <c:pt idx="375">
                        <c:v>10726.25</c:v>
                      </c:pt>
                      <c:pt idx="376">
                        <c:v>10735.05</c:v>
                      </c:pt>
                      <c:pt idx="377">
                        <c:v>10807.15</c:v>
                      </c:pt>
                      <c:pt idx="378">
                        <c:v>10876.65</c:v>
                      </c:pt>
                      <c:pt idx="379">
                        <c:v>10923</c:v>
                      </c:pt>
                      <c:pt idx="380">
                        <c:v>10999.65</c:v>
                      </c:pt>
                      <c:pt idx="381">
                        <c:v>10999.75</c:v>
                      </c:pt>
                      <c:pt idx="382">
                        <c:v>10926.25</c:v>
                      </c:pt>
                      <c:pt idx="383">
                        <c:v>10925.6</c:v>
                      </c:pt>
                      <c:pt idx="384">
                        <c:v>10956.3</c:v>
                      </c:pt>
                      <c:pt idx="385">
                        <c:v>10935.45</c:v>
                      </c:pt>
                      <c:pt idx="386">
                        <c:v>10946.2</c:v>
                      </c:pt>
                      <c:pt idx="387">
                        <c:v>11010.95</c:v>
                      </c:pt>
                      <c:pt idx="388">
                        <c:v>11092.5</c:v>
                      </c:pt>
                      <c:pt idx="389">
                        <c:v>11113.25</c:v>
                      </c:pt>
                      <c:pt idx="390">
                        <c:v>11125.7</c:v>
                      </c:pt>
                      <c:pt idx="391">
                        <c:v>11210.25</c:v>
                      </c:pt>
                      <c:pt idx="392">
                        <c:v>11261.45</c:v>
                      </c:pt>
                      <c:pt idx="393">
                        <c:v>11267.75</c:v>
                      </c:pt>
                      <c:pt idx="394">
                        <c:v>11313.55</c:v>
                      </c:pt>
                      <c:pt idx="395">
                        <c:v>11234.95</c:v>
                      </c:pt>
                      <c:pt idx="396">
                        <c:v>11294.55</c:v>
                      </c:pt>
                      <c:pt idx="397">
                        <c:v>11370.6</c:v>
                      </c:pt>
                      <c:pt idx="398">
                        <c:v>11359.7</c:v>
                      </c:pt>
                      <c:pt idx="399">
                        <c:v>11379.3</c:v>
                      </c:pt>
                      <c:pt idx="400">
                        <c:v>11454.1</c:v>
                      </c:pt>
                      <c:pt idx="401">
                        <c:v>11419.65</c:v>
                      </c:pt>
                      <c:pt idx="402">
                        <c:v>11340.3</c:v>
                      </c:pt>
                      <c:pt idx="403">
                        <c:v>11370.8</c:v>
                      </c:pt>
                      <c:pt idx="404">
                        <c:v>11366.25</c:v>
                      </c:pt>
                      <c:pt idx="405">
                        <c:v>11431.8</c:v>
                      </c:pt>
                      <c:pt idx="406">
                        <c:v>11499.65</c:v>
                      </c:pt>
                      <c:pt idx="407">
                        <c:v>11539.6</c:v>
                      </c:pt>
                      <c:pt idx="408">
                        <c:v>11546.7</c:v>
                      </c:pt>
                      <c:pt idx="409">
                        <c:v>11532</c:v>
                      </c:pt>
                      <c:pt idx="410">
                        <c:v>11595.6</c:v>
                      </c:pt>
                      <c:pt idx="411">
                        <c:v>11710.5</c:v>
                      </c:pt>
                      <c:pt idx="412">
                        <c:v>11678.85</c:v>
                      </c:pt>
                      <c:pt idx="413">
                        <c:v>11639.7</c:v>
                      </c:pt>
                      <c:pt idx="414">
                        <c:v>11640.1</c:v>
                      </c:pt>
                      <c:pt idx="415">
                        <c:v>11567.4</c:v>
                      </c:pt>
                      <c:pt idx="416">
                        <c:v>11496.85</c:v>
                      </c:pt>
                      <c:pt idx="417">
                        <c:v>11393.85</c:v>
                      </c:pt>
                      <c:pt idx="418">
                        <c:v>11436.05</c:v>
                      </c:pt>
                      <c:pt idx="419">
                        <c:v>11484.4</c:v>
                      </c:pt>
                      <c:pt idx="420">
                        <c:v>11427.3</c:v>
                      </c:pt>
                      <c:pt idx="421">
                        <c:v>11274</c:v>
                      </c:pt>
                      <c:pt idx="422">
                        <c:v>11250.2</c:v>
                      </c:pt>
                      <c:pt idx="423">
                        <c:v>11430.55</c:v>
                      </c:pt>
                      <c:pt idx="424">
                        <c:v>11366.9</c:v>
                      </c:pt>
                      <c:pt idx="425">
                        <c:v>11268.95</c:v>
                      </c:pt>
                      <c:pt idx="426">
                        <c:v>11210.9</c:v>
                      </c:pt>
                      <c:pt idx="427">
                        <c:v>10866.45</c:v>
                      </c:pt>
                      <c:pt idx="428">
                        <c:v>10943.6</c:v>
                      </c:pt>
                      <c:pt idx="429">
                        <c:v>10882.85</c:v>
                      </c:pt>
                      <c:pt idx="430">
                        <c:v>10993.05</c:v>
                      </c:pt>
                      <c:pt idx="431">
                        <c:v>10953.35</c:v>
                      </c:pt>
                      <c:pt idx="432">
                        <c:v>10850.3</c:v>
                      </c:pt>
                      <c:pt idx="433">
                        <c:v>10821.55</c:v>
                      </c:pt>
                      <c:pt idx="434">
                        <c:v>10843.75</c:v>
                      </c:pt>
                      <c:pt idx="435">
                        <c:v>10547.25</c:v>
                      </c:pt>
                      <c:pt idx="436">
                        <c:v>10261.9</c:v>
                      </c:pt>
                      <c:pt idx="437">
                        <c:v>10198.4</c:v>
                      </c:pt>
                      <c:pt idx="438">
                        <c:v>10279.35</c:v>
                      </c:pt>
                      <c:pt idx="439">
                        <c:v>10318.25</c:v>
                      </c:pt>
                      <c:pt idx="440">
                        <c:v>10138.6</c:v>
                      </c:pt>
                      <c:pt idx="441">
                        <c:v>10322.15</c:v>
                      </c:pt>
                      <c:pt idx="442">
                        <c:v>10410.15</c:v>
                      </c:pt>
                      <c:pt idx="443">
                        <c:v>10525.3</c:v>
                      </c:pt>
                      <c:pt idx="444">
                        <c:v>10436.450000000001</c:v>
                      </c:pt>
                      <c:pt idx="445">
                        <c:v>10249.6</c:v>
                      </c:pt>
                      <c:pt idx="446">
                        <c:v>10224</c:v>
                      </c:pt>
                      <c:pt idx="447">
                        <c:v>10102.35</c:v>
                      </c:pt>
                      <c:pt idx="448">
                        <c:v>10126.700000000001</c:v>
                      </c:pt>
                      <c:pt idx="449">
                        <c:v>10079.299999999999</c:v>
                      </c:pt>
                      <c:pt idx="450">
                        <c:v>10004.549999999999</c:v>
                      </c:pt>
                      <c:pt idx="451">
                        <c:v>10020.35</c:v>
                      </c:pt>
                      <c:pt idx="452">
                        <c:v>10175.35</c:v>
                      </c:pt>
                      <c:pt idx="453">
                        <c:v>10105.1</c:v>
                      </c:pt>
                      <c:pt idx="454">
                        <c:v>10341.9</c:v>
                      </c:pt>
                      <c:pt idx="455">
                        <c:v>10457.700000000001</c:v>
                      </c:pt>
                      <c:pt idx="456">
                        <c:v>10477</c:v>
                      </c:pt>
                      <c:pt idx="457">
                        <c:v>10491.45</c:v>
                      </c:pt>
                      <c:pt idx="458">
                        <c:v>10582.3</c:v>
                      </c:pt>
                      <c:pt idx="459">
                        <c:v>10544.85</c:v>
                      </c:pt>
                      <c:pt idx="460">
                        <c:v>10464.049999999999</c:v>
                      </c:pt>
                      <c:pt idx="461">
                        <c:v>10440.549999999999</c:v>
                      </c:pt>
                      <c:pt idx="462">
                        <c:v>10532.7</c:v>
                      </c:pt>
                      <c:pt idx="463">
                        <c:v>10557.5</c:v>
                      </c:pt>
                      <c:pt idx="464">
                        <c:v>10631.15</c:v>
                      </c:pt>
                      <c:pt idx="465">
                        <c:v>10688.8</c:v>
                      </c:pt>
                      <c:pt idx="466">
                        <c:v>10640.85</c:v>
                      </c:pt>
                      <c:pt idx="467">
                        <c:v>10562.35</c:v>
                      </c:pt>
                      <c:pt idx="468">
                        <c:v>10512</c:v>
                      </c:pt>
                      <c:pt idx="469">
                        <c:v>10489.75</c:v>
                      </c:pt>
                      <c:pt idx="470">
                        <c:v>10596.35</c:v>
                      </c:pt>
                      <c:pt idx="471">
                        <c:v>10699.85</c:v>
                      </c:pt>
                      <c:pt idx="472">
                        <c:v>10782.35</c:v>
                      </c:pt>
                      <c:pt idx="473">
                        <c:v>10835.1</c:v>
                      </c:pt>
                      <c:pt idx="474">
                        <c:v>10845.35</c:v>
                      </c:pt>
                      <c:pt idx="475">
                        <c:v>10833.35</c:v>
                      </c:pt>
                      <c:pt idx="476">
                        <c:v>10747.95</c:v>
                      </c:pt>
                      <c:pt idx="477">
                        <c:v>10588.25</c:v>
                      </c:pt>
                      <c:pt idx="478">
                        <c:v>10599.35</c:v>
                      </c:pt>
                      <c:pt idx="479">
                        <c:v>10474.950000000001</c:v>
                      </c:pt>
                      <c:pt idx="480">
                        <c:v>10333.85</c:v>
                      </c:pt>
                      <c:pt idx="481">
                        <c:v>10560.8</c:v>
                      </c:pt>
                      <c:pt idx="482">
                        <c:v>10749.5</c:v>
                      </c:pt>
                      <c:pt idx="483">
                        <c:v>10752.1</c:v>
                      </c:pt>
                      <c:pt idx="484">
                        <c:v>10844.85</c:v>
                      </c:pt>
                      <c:pt idx="485">
                        <c:v>10819.1</c:v>
                      </c:pt>
                      <c:pt idx="486">
                        <c:v>10928</c:v>
                      </c:pt>
                      <c:pt idx="487">
                        <c:v>10880.05</c:v>
                      </c:pt>
                      <c:pt idx="488">
                        <c:v>10738.65</c:v>
                      </c:pt>
                      <c:pt idx="489">
                        <c:v>10649.25</c:v>
                      </c:pt>
                      <c:pt idx="490">
                        <c:v>10534.55</c:v>
                      </c:pt>
                      <c:pt idx="491">
                        <c:v>10764.45</c:v>
                      </c:pt>
                      <c:pt idx="492">
                        <c:v>10817.15</c:v>
                      </c:pt>
                      <c:pt idx="493">
                        <c:v>10853.2</c:v>
                      </c:pt>
                      <c:pt idx="494">
                        <c:v>10807.1</c:v>
                      </c:pt>
                      <c:pt idx="495">
                        <c:v>10735.05</c:v>
                      </c:pt>
                      <c:pt idx="496">
                        <c:v>10661.25</c:v>
                      </c:pt>
                      <c:pt idx="497">
                        <c:v>10628.65</c:v>
                      </c:pt>
                      <c:pt idx="498">
                        <c:v>10750.15</c:v>
                      </c:pt>
                      <c:pt idx="499">
                        <c:v>10733.25</c:v>
                      </c:pt>
                      <c:pt idx="500">
                        <c:v>10749.4</c:v>
                      </c:pt>
                      <c:pt idx="501">
                        <c:v>10801.8</c:v>
                      </c:pt>
                      <c:pt idx="502">
                        <c:v>10739.4</c:v>
                      </c:pt>
                      <c:pt idx="503">
                        <c:v>10692.35</c:v>
                      </c:pt>
                      <c:pt idx="504">
                        <c:v>10777.55</c:v>
                      </c:pt>
                      <c:pt idx="505">
                        <c:v>10876.9</c:v>
                      </c:pt>
                      <c:pt idx="506">
                        <c:v>10844.65</c:v>
                      </c:pt>
                      <c:pt idx="507">
                        <c:v>10852.2</c:v>
                      </c:pt>
                      <c:pt idx="508">
                        <c:v>10885.75</c:v>
                      </c:pt>
                      <c:pt idx="509">
                        <c:v>10864.15</c:v>
                      </c:pt>
                      <c:pt idx="510">
                        <c:v>10811.95</c:v>
                      </c:pt>
                      <c:pt idx="511">
                        <c:v>10798.65</c:v>
                      </c:pt>
                      <c:pt idx="512">
                        <c:v>10756.45</c:v>
                      </c:pt>
                      <c:pt idx="513">
                        <c:v>10630.95</c:v>
                      </c:pt>
                      <c:pt idx="514">
                        <c:v>10583.65</c:v>
                      </c:pt>
                      <c:pt idx="515">
                        <c:v>10612.85</c:v>
                      </c:pt>
                      <c:pt idx="516">
                        <c:v>10678.55</c:v>
                      </c:pt>
                      <c:pt idx="517">
                        <c:v>10813.45</c:v>
                      </c:pt>
                      <c:pt idx="518">
                        <c:v>10814.15</c:v>
                      </c:pt>
                      <c:pt idx="519">
                        <c:v>10886.7</c:v>
                      </c:pt>
                      <c:pt idx="520">
                        <c:v>10962.7</c:v>
                      </c:pt>
                      <c:pt idx="521">
                        <c:v>11043.6</c:v>
                      </c:pt>
                      <c:pt idx="522">
                        <c:v>10925.45</c:v>
                      </c:pt>
                      <c:pt idx="523">
                        <c:v>10857.1</c:v>
                      </c:pt>
                      <c:pt idx="524">
                        <c:v>10823.8</c:v>
                      </c:pt>
                      <c:pt idx="525">
                        <c:v>10772.1</c:v>
                      </c:pt>
                      <c:pt idx="526">
                        <c:v>10718.75</c:v>
                      </c:pt>
                      <c:pt idx="527">
                        <c:v>10620.4</c:v>
                      </c:pt>
                      <c:pt idx="528">
                        <c:v>10628.4</c:v>
                      </c:pt>
                      <c:pt idx="529">
                        <c:v>10585.65</c:v>
                      </c:pt>
                      <c:pt idx="530">
                        <c:v>10646.4</c:v>
                      </c:pt>
                      <c:pt idx="531">
                        <c:v>10721.5</c:v>
                      </c:pt>
                      <c:pt idx="532">
                        <c:v>10758.4</c:v>
                      </c:pt>
                      <c:pt idx="533">
                        <c:v>10788.05</c:v>
                      </c:pt>
                      <c:pt idx="534">
                        <c:v>10729.3</c:v>
                      </c:pt>
                      <c:pt idx="535">
                        <c:v>10751.2</c:v>
                      </c:pt>
                      <c:pt idx="536">
                        <c:v>10784.85</c:v>
                      </c:pt>
                      <c:pt idx="537">
                        <c:v>10823.1</c:v>
                      </c:pt>
                      <c:pt idx="538">
                        <c:v>10817</c:v>
                      </c:pt>
                      <c:pt idx="539">
                        <c:v>10998.85</c:v>
                      </c:pt>
                      <c:pt idx="540">
                        <c:v>11027.1</c:v>
                      </c:pt>
                      <c:pt idx="541">
                        <c:v>11008.95</c:v>
                      </c:pt>
                      <c:pt idx="542">
                        <c:v>11059.85</c:v>
                      </c:pt>
                      <c:pt idx="543">
                        <c:v>11227</c:v>
                      </c:pt>
                      <c:pt idx="544">
                        <c:v>11276.6</c:v>
                      </c:pt>
                      <c:pt idx="545">
                        <c:v>11313.75</c:v>
                      </c:pt>
                      <c:pt idx="546">
                        <c:v>11370.8</c:v>
                      </c:pt>
                      <c:pt idx="547">
                        <c:v>11412.5</c:v>
                      </c:pt>
                      <c:pt idx="548">
                        <c:v>11451.25</c:v>
                      </c:pt>
                      <c:pt idx="549">
                        <c:v>11503.1</c:v>
                      </c:pt>
                      <c:pt idx="550">
                        <c:v>11434.55</c:v>
                      </c:pt>
                      <c:pt idx="551">
                        <c:v>11311.6</c:v>
                      </c:pt>
                      <c:pt idx="552">
                        <c:v>11352.45</c:v>
                      </c:pt>
                      <c:pt idx="553">
                        <c:v>11413</c:v>
                      </c:pt>
                      <c:pt idx="554">
                        <c:v>11452.45</c:v>
                      </c:pt>
                      <c:pt idx="555">
                        <c:v>11570.15</c:v>
                      </c:pt>
                      <c:pt idx="556">
                        <c:v>11644.75</c:v>
                      </c:pt>
                      <c:pt idx="557">
                        <c:v>11655.85</c:v>
                      </c:pt>
                      <c:pt idx="558">
                        <c:v>11629.15</c:v>
                      </c:pt>
                      <c:pt idx="559">
                        <c:v>11559.2</c:v>
                      </c:pt>
                      <c:pt idx="560">
                        <c:v>11609.5</c:v>
                      </c:pt>
                      <c:pt idx="561">
                        <c:v>11549.1</c:v>
                      </c:pt>
                      <c:pt idx="562">
                        <c:v>11569.7</c:v>
                      </c:pt>
                      <c:pt idx="563">
                        <c:v>11571.75</c:v>
                      </c:pt>
                      <c:pt idx="564">
                        <c:v>11550.55</c:v>
                      </c:pt>
                      <c:pt idx="565">
                        <c:v>11578.8</c:v>
                      </c:pt>
                      <c:pt idx="566">
                        <c:v>11648.25</c:v>
                      </c:pt>
                      <c:pt idx="567">
                        <c:v>11731.55</c:v>
                      </c:pt>
                      <c:pt idx="568">
                        <c:v>11738.5</c:v>
                      </c:pt>
                      <c:pt idx="569">
                        <c:v>11583.95</c:v>
                      </c:pt>
                      <c:pt idx="570">
                        <c:v>11564.8</c:v>
                      </c:pt>
                      <c:pt idx="571">
                        <c:v>11578.85</c:v>
                      </c:pt>
                      <c:pt idx="572">
                        <c:v>11624.3</c:v>
                      </c:pt>
                      <c:pt idx="573">
                        <c:v>11661.75</c:v>
                      </c:pt>
                      <c:pt idx="574">
                        <c:v>11655.9</c:v>
                      </c:pt>
                      <c:pt idx="575">
                        <c:v>11699.55</c:v>
                      </c:pt>
                      <c:pt idx="576">
                        <c:v>11699.35</c:v>
                      </c:pt>
                      <c:pt idx="577">
                        <c:v>11571.35</c:v>
                      </c:pt>
                      <c:pt idx="578">
                        <c:v>11484.45</c:v>
                      </c:pt>
                      <c:pt idx="579">
                        <c:v>11346.95</c:v>
                      </c:pt>
                      <c:pt idx="580">
                        <c:v>11255.05</c:v>
                      </c:pt>
                      <c:pt idx="581">
                        <c:v>11251.05</c:v>
                      </c:pt>
                      <c:pt idx="582">
                        <c:v>11125.6</c:v>
                      </c:pt>
                      <c:pt idx="583">
                        <c:v>11108.3</c:v>
                      </c:pt>
                      <c:pt idx="584">
                        <c:v>11136.95</c:v>
                      </c:pt>
                      <c:pt idx="585">
                        <c:v>11143.35</c:v>
                      </c:pt>
                      <c:pt idx="586">
                        <c:v>11259.85</c:v>
                      </c:pt>
                      <c:pt idx="587">
                        <c:v>11591.7</c:v>
                      </c:pt>
                      <c:pt idx="588">
                        <c:v>11682.8</c:v>
                      </c:pt>
                      <c:pt idx="589">
                        <c:v>11682.4</c:v>
                      </c:pt>
                      <c:pt idx="590">
                        <c:v>11614.5</c:v>
                      </c:pt>
                      <c:pt idx="591">
                        <c:v>11658.1</c:v>
                      </c:pt>
                      <c:pt idx="592">
                        <c:v>11812.4</c:v>
                      </c:pt>
                      <c:pt idx="593">
                        <c:v>11864.9</c:v>
                      </c:pt>
                      <c:pt idx="594">
                        <c:v>11836.8</c:v>
                      </c:pt>
                      <c:pt idx="595">
                        <c:v>11859.4</c:v>
                      </c:pt>
                      <c:pt idx="596">
                        <c:v>11829.45</c:v>
                      </c:pt>
                      <c:pt idx="597">
                        <c:v>11920.1</c:v>
                      </c:pt>
                      <c:pt idx="598">
                        <c:v>12005.85</c:v>
                      </c:pt>
                      <c:pt idx="599">
                        <c:v>11830.25</c:v>
                      </c:pt>
                      <c:pt idx="600">
                        <c:v>11769.5</c:v>
                      </c:pt>
                      <c:pt idx="601">
                        <c:v>11871.75</c:v>
                      </c:pt>
                      <c:pt idx="602">
                        <c:v>11904.35</c:v>
                      </c:pt>
                      <c:pt idx="603">
                        <c:v>11866.35</c:v>
                      </c:pt>
                      <c:pt idx="604">
                        <c:v>11817.05</c:v>
                      </c:pt>
                      <c:pt idx="605">
                        <c:v>11797.7</c:v>
                      </c:pt>
                      <c:pt idx="606">
                        <c:v>11657.75</c:v>
                      </c:pt>
                      <c:pt idx="607">
                        <c:v>11641.15</c:v>
                      </c:pt>
                      <c:pt idx="608">
                        <c:v>11625.1</c:v>
                      </c:pt>
                      <c:pt idx="609">
                        <c:v>11635.05</c:v>
                      </c:pt>
                      <c:pt idx="610">
                        <c:v>11705.1</c:v>
                      </c:pt>
                      <c:pt idx="611">
                        <c:v>11670.2</c:v>
                      </c:pt>
                      <c:pt idx="612">
                        <c:v>11651</c:v>
                      </c:pt>
                      <c:pt idx="613">
                        <c:v>11757.55</c:v>
                      </c:pt>
                      <c:pt idx="614">
                        <c:v>11821.05</c:v>
                      </c:pt>
                      <c:pt idx="615">
                        <c:v>11775.5</c:v>
                      </c:pt>
                      <c:pt idx="616">
                        <c:v>11830.8</c:v>
                      </c:pt>
                      <c:pt idx="617">
                        <c:v>11814.7</c:v>
                      </c:pt>
                      <c:pt idx="618">
                        <c:v>11887.05</c:v>
                      </c:pt>
                      <c:pt idx="619">
                        <c:v>11923.65</c:v>
                      </c:pt>
                      <c:pt idx="620">
                        <c:v>11797.9</c:v>
                      </c:pt>
                      <c:pt idx="621">
                        <c:v>11523.3</c:v>
                      </c:pt>
                      <c:pt idx="622">
                        <c:v>11461</c:v>
                      </c:pt>
                      <c:pt idx="623">
                        <c:v>11475.65</c:v>
                      </c:pt>
                      <c:pt idx="624">
                        <c:v>11519.5</c:v>
                      </c:pt>
                      <c:pt idx="625">
                        <c:v>11538.6</c:v>
                      </c:pt>
                      <c:pt idx="626">
                        <c:v>11532.3</c:v>
                      </c:pt>
                      <c:pt idx="627">
                        <c:v>11573.95</c:v>
                      </c:pt>
                      <c:pt idx="628">
                        <c:v>11651.15</c:v>
                      </c:pt>
                      <c:pt idx="629">
                        <c:v>11582.4</c:v>
                      </c:pt>
                      <c:pt idx="630">
                        <c:v>11399.3</c:v>
                      </c:pt>
                      <c:pt idx="631">
                        <c:v>11301.25</c:v>
                      </c:pt>
                      <c:pt idx="632">
                        <c:v>11302.8</c:v>
                      </c:pt>
                      <c:pt idx="633">
                        <c:v>11229.8</c:v>
                      </c:pt>
                      <c:pt idx="634">
                        <c:v>11239.35</c:v>
                      </c:pt>
                      <c:pt idx="635">
                        <c:v>11210.05</c:v>
                      </c:pt>
                      <c:pt idx="636">
                        <c:v>11152.4</c:v>
                      </c:pt>
                      <c:pt idx="637">
                        <c:v>11072.65</c:v>
                      </c:pt>
                      <c:pt idx="638">
                        <c:v>10999.4</c:v>
                      </c:pt>
                      <c:pt idx="639">
                        <c:v>10881</c:v>
                      </c:pt>
                      <c:pt idx="640">
                        <c:v>10848.95</c:v>
                      </c:pt>
                      <c:pt idx="641">
                        <c:v>10782.6</c:v>
                      </c:pt>
                      <c:pt idx="642">
                        <c:v>10813.8</c:v>
                      </c:pt>
                      <c:pt idx="643">
                        <c:v>10835.9</c:v>
                      </c:pt>
                      <c:pt idx="644">
                        <c:v>10842.95</c:v>
                      </c:pt>
                      <c:pt idx="645">
                        <c:v>11062.8</c:v>
                      </c:pt>
                      <c:pt idx="646">
                        <c:v>10901.6</c:v>
                      </c:pt>
                      <c:pt idx="647">
                        <c:v>10935.6</c:v>
                      </c:pt>
                      <c:pt idx="648">
                        <c:v>10924.3</c:v>
                      </c:pt>
                      <c:pt idx="649">
                        <c:v>11037.85</c:v>
                      </c:pt>
                      <c:pt idx="650">
                        <c:v>10985.3</c:v>
                      </c:pt>
                      <c:pt idx="651">
                        <c:v>10906.65</c:v>
                      </c:pt>
                      <c:pt idx="652">
                        <c:v>10718.3</c:v>
                      </c:pt>
                      <c:pt idx="653">
                        <c:v>10637.15</c:v>
                      </c:pt>
                      <c:pt idx="654">
                        <c:v>10756.55</c:v>
                      </c:pt>
                      <c:pt idx="655">
                        <c:v>11049.5</c:v>
                      </c:pt>
                      <c:pt idx="656">
                        <c:v>10987.65</c:v>
                      </c:pt>
                      <c:pt idx="657">
                        <c:v>10922.4</c:v>
                      </c:pt>
                      <c:pt idx="658">
                        <c:v>10874.8</c:v>
                      </c:pt>
                      <c:pt idx="659">
                        <c:v>10772.7</c:v>
                      </c:pt>
                      <c:pt idx="660">
                        <c:v>10746.35</c:v>
                      </c:pt>
                      <c:pt idx="661">
                        <c:v>10816</c:v>
                      </c:pt>
                      <c:pt idx="662">
                        <c:v>10867.45</c:v>
                      </c:pt>
                      <c:pt idx="663">
                        <c:v>10889.8</c:v>
                      </c:pt>
                      <c:pt idx="664">
                        <c:v>11011.65</c:v>
                      </c:pt>
                      <c:pt idx="665">
                        <c:v>10964.95</c:v>
                      </c:pt>
                      <c:pt idx="666">
                        <c:v>10945.75</c:v>
                      </c:pt>
                      <c:pt idx="667">
                        <c:v>10968.2</c:v>
                      </c:pt>
                      <c:pt idx="668">
                        <c:v>10796.5</c:v>
                      </c:pt>
                      <c:pt idx="669">
                        <c:v>10804.85</c:v>
                      </c:pt>
                      <c:pt idx="670">
                        <c:v>10670.25</c:v>
                      </c:pt>
                      <c:pt idx="671">
                        <c:v>10691</c:v>
                      </c:pt>
                      <c:pt idx="672">
                        <c:v>11471.35</c:v>
                      </c:pt>
                      <c:pt idx="673">
                        <c:v>11539.2</c:v>
                      </c:pt>
                      <c:pt idx="674">
                        <c:v>11416.1</c:v>
                      </c:pt>
                      <c:pt idx="675">
                        <c:v>11466.35</c:v>
                      </c:pt>
                      <c:pt idx="676">
                        <c:v>11499.75</c:v>
                      </c:pt>
                      <c:pt idx="677">
                        <c:v>11390.8</c:v>
                      </c:pt>
                      <c:pt idx="678">
                        <c:v>11247.9</c:v>
                      </c:pt>
                      <c:pt idx="679">
                        <c:v>11257.35</c:v>
                      </c:pt>
                      <c:pt idx="680">
                        <c:v>11158.35</c:v>
                      </c:pt>
                      <c:pt idx="681">
                        <c:v>11112.65</c:v>
                      </c:pt>
                      <c:pt idx="682">
                        <c:v>11090.15</c:v>
                      </c:pt>
                      <c:pt idx="683">
                        <c:v>11208.55</c:v>
                      </c:pt>
                      <c:pt idx="684">
                        <c:v>11189.4</c:v>
                      </c:pt>
                      <c:pt idx="685">
                        <c:v>11290.05</c:v>
                      </c:pt>
                      <c:pt idx="686">
                        <c:v>11342.1</c:v>
                      </c:pt>
                      <c:pt idx="687">
                        <c:v>11411.1</c:v>
                      </c:pt>
                      <c:pt idx="688">
                        <c:v>11439.65</c:v>
                      </c:pt>
                      <c:pt idx="689">
                        <c:v>11553.15</c:v>
                      </c:pt>
                      <c:pt idx="690">
                        <c:v>11573.65</c:v>
                      </c:pt>
                      <c:pt idx="691">
                        <c:v>11554.4</c:v>
                      </c:pt>
                      <c:pt idx="692">
                        <c:v>11534.65</c:v>
                      </c:pt>
                      <c:pt idx="693">
                        <c:v>11490.75</c:v>
                      </c:pt>
                      <c:pt idx="694">
                        <c:v>11604.6</c:v>
                      </c:pt>
                      <c:pt idx="695">
                        <c:v>11627.35</c:v>
                      </c:pt>
                      <c:pt idx="696">
                        <c:v>11784.45</c:v>
                      </c:pt>
                      <c:pt idx="697">
                        <c:v>11855.1</c:v>
                      </c:pt>
                      <c:pt idx="698">
                        <c:v>11843.35</c:v>
                      </c:pt>
                      <c:pt idx="699">
                        <c:v>11905.35</c:v>
                      </c:pt>
                      <c:pt idx="700">
                        <c:v>11861.9</c:v>
                      </c:pt>
                      <c:pt idx="701">
                        <c:v>11850.25</c:v>
                      </c:pt>
                      <c:pt idx="702">
                        <c:v>11946.85</c:v>
                      </c:pt>
                      <c:pt idx="703">
                        <c:v>11888.75</c:v>
                      </c:pt>
                      <c:pt idx="704">
                        <c:v>11853.95</c:v>
                      </c:pt>
                      <c:pt idx="705">
                        <c:v>11823.2</c:v>
                      </c:pt>
                      <c:pt idx="706">
                        <c:v>11802.65</c:v>
                      </c:pt>
                      <c:pt idx="707">
                        <c:v>11879.25</c:v>
                      </c:pt>
                      <c:pt idx="708">
                        <c:v>11867.6</c:v>
                      </c:pt>
                      <c:pt idx="709">
                        <c:v>11881.75</c:v>
                      </c:pt>
                      <c:pt idx="710">
                        <c:v>11966.05</c:v>
                      </c:pt>
                      <c:pt idx="711">
                        <c:v>11956.9</c:v>
                      </c:pt>
                      <c:pt idx="712">
                        <c:v>11883.5</c:v>
                      </c:pt>
                      <c:pt idx="713">
                        <c:v>11919.75</c:v>
                      </c:pt>
                      <c:pt idx="714">
                        <c:v>12006.35</c:v>
                      </c:pt>
                      <c:pt idx="715">
                        <c:v>12055.15</c:v>
                      </c:pt>
                      <c:pt idx="716">
                        <c:v>12099.95</c:v>
                      </c:pt>
                      <c:pt idx="717">
                        <c:v>12017.4</c:v>
                      </c:pt>
                      <c:pt idx="718">
                        <c:v>12023.7</c:v>
                      </c:pt>
                      <c:pt idx="719">
                        <c:v>11956.4</c:v>
                      </c:pt>
                      <c:pt idx="720">
                        <c:v>11935.3</c:v>
                      </c:pt>
                      <c:pt idx="721">
                        <c:v>11998.75</c:v>
                      </c:pt>
                      <c:pt idx="722">
                        <c:v>11888.85</c:v>
                      </c:pt>
                      <c:pt idx="723">
                        <c:v>11888.05</c:v>
                      </c:pt>
                      <c:pt idx="724">
                        <c:v>11844.7</c:v>
                      </c:pt>
                      <c:pt idx="725">
                        <c:v>11832.3</c:v>
                      </c:pt>
                      <c:pt idx="726">
                        <c:v>11934</c:v>
                      </c:pt>
                      <c:pt idx="727">
                        <c:v>12023.6</c:v>
                      </c:pt>
                      <c:pt idx="728">
                        <c:v>12046.3</c:v>
                      </c:pt>
                      <c:pt idx="729">
                        <c:v>12070.35</c:v>
                      </c:pt>
                      <c:pt idx="730">
                        <c:v>12163.45</c:v>
                      </c:pt>
                      <c:pt idx="731">
                        <c:v>12191.15</c:v>
                      </c:pt>
                      <c:pt idx="732">
                        <c:v>12252.75</c:v>
                      </c:pt>
                      <c:pt idx="733">
                        <c:v>12213.25</c:v>
                      </c:pt>
                      <c:pt idx="734">
                        <c:v>12202.1</c:v>
                      </c:pt>
                      <c:pt idx="735">
                        <c:v>12118.85</c:v>
                      </c:pt>
                      <c:pt idx="736">
                        <c:v>12157.9</c:v>
                      </c:pt>
                      <c:pt idx="737">
                        <c:v>12213.8</c:v>
                      </c:pt>
                      <c:pt idx="738">
                        <c:v>12151.8</c:v>
                      </c:pt>
                      <c:pt idx="739">
                        <c:v>12165.3</c:v>
                      </c:pt>
                      <c:pt idx="740">
                        <c:v>12195.25</c:v>
                      </c:pt>
                      <c:pt idx="741">
                        <c:v>12191.35</c:v>
                      </c:pt>
                      <c:pt idx="742">
                        <c:v>11974.2</c:v>
                      </c:pt>
                      <c:pt idx="743">
                        <c:v>12005.35</c:v>
                      </c:pt>
                      <c:pt idx="744">
                        <c:v>11929.6</c:v>
                      </c:pt>
                      <c:pt idx="745">
                        <c:v>12132.55</c:v>
                      </c:pt>
                      <c:pt idx="746">
                        <c:v>12213.2</c:v>
                      </c:pt>
                      <c:pt idx="747">
                        <c:v>12285.8</c:v>
                      </c:pt>
                      <c:pt idx="748">
                        <c:v>12308.7</c:v>
                      </c:pt>
                      <c:pt idx="749">
                        <c:v>12278.75</c:v>
                      </c:pt>
                      <c:pt idx="750">
                        <c:v>12315.8</c:v>
                      </c:pt>
                      <c:pt idx="751">
                        <c:v>12321.4</c:v>
                      </c:pt>
                      <c:pt idx="752">
                        <c:v>12216.9</c:v>
                      </c:pt>
                      <c:pt idx="753">
                        <c:v>12162.3</c:v>
                      </c:pt>
                      <c:pt idx="754">
                        <c:v>12087.9</c:v>
                      </c:pt>
                      <c:pt idx="755">
                        <c:v>12094.1</c:v>
                      </c:pt>
                      <c:pt idx="756">
                        <c:v>12149.65</c:v>
                      </c:pt>
                      <c:pt idx="757">
                        <c:v>12107</c:v>
                      </c:pt>
                      <c:pt idx="758">
                        <c:v>12024.5</c:v>
                      </c:pt>
                      <c:pt idx="759">
                        <c:v>12103.8</c:v>
                      </c:pt>
                      <c:pt idx="760">
                        <c:v>12010.6</c:v>
                      </c:pt>
                      <c:pt idx="761">
                        <c:v>11945.85</c:v>
                      </c:pt>
                      <c:pt idx="762">
                        <c:v>11633.3</c:v>
                      </c:pt>
                      <c:pt idx="763">
                        <c:v>11614.5</c:v>
                      </c:pt>
                      <c:pt idx="764">
                        <c:v>11783.4</c:v>
                      </c:pt>
                      <c:pt idx="765">
                        <c:v>11953.35</c:v>
                      </c:pt>
                      <c:pt idx="766">
                        <c:v>12084.65</c:v>
                      </c:pt>
                      <c:pt idx="767">
                        <c:v>12073.95</c:v>
                      </c:pt>
                      <c:pt idx="768">
                        <c:v>11990.75</c:v>
                      </c:pt>
                      <c:pt idx="769">
                        <c:v>12099</c:v>
                      </c:pt>
                      <c:pt idx="770">
                        <c:v>12144.3</c:v>
                      </c:pt>
                      <c:pt idx="771">
                        <c:v>12139.8</c:v>
                      </c:pt>
                      <c:pt idx="772">
                        <c:v>12091.2</c:v>
                      </c:pt>
                      <c:pt idx="773">
                        <c:v>12037</c:v>
                      </c:pt>
                      <c:pt idx="774">
                        <c:v>11908.05</c:v>
                      </c:pt>
                      <c:pt idx="775">
                        <c:v>12042.1</c:v>
                      </c:pt>
                      <c:pt idx="776">
                        <c:v>12071.45</c:v>
                      </c:pt>
                      <c:pt idx="777">
                        <c:v>11813.4</c:v>
                      </c:pt>
                      <c:pt idx="778">
                        <c:v>11779.9</c:v>
                      </c:pt>
                      <c:pt idx="779">
                        <c:v>11639.6</c:v>
                      </c:pt>
                      <c:pt idx="780">
                        <c:v>11536.7</c:v>
                      </c:pt>
                      <c:pt idx="781">
                        <c:v>11175.05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39E-4A5D-B110-44A04E9D167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[1]Sheet1!$E$1</c15:sqref>
                        </c15:formulaRef>
                      </c:ext>
                    </c:extLst>
                    <c:strCache>
                      <c:ptCount val="1"/>
                      <c:pt idx="0">
                        <c:v>Close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[1]Sheet1!$A$2:$A$783</c15:sqref>
                        </c15:formulaRef>
                      </c:ext>
                    </c:extLst>
                    <c:numCache>
                      <c:formatCode>General</c:formatCode>
                      <c:ptCount val="782"/>
                      <c:pt idx="0">
                        <c:v>42737</c:v>
                      </c:pt>
                      <c:pt idx="1">
                        <c:v>42738</c:v>
                      </c:pt>
                      <c:pt idx="2">
                        <c:v>42739</c:v>
                      </c:pt>
                      <c:pt idx="3">
                        <c:v>42740</c:v>
                      </c:pt>
                      <c:pt idx="4">
                        <c:v>42741</c:v>
                      </c:pt>
                      <c:pt idx="5">
                        <c:v>42744</c:v>
                      </c:pt>
                      <c:pt idx="6">
                        <c:v>42745</c:v>
                      </c:pt>
                      <c:pt idx="7">
                        <c:v>42746</c:v>
                      </c:pt>
                      <c:pt idx="8">
                        <c:v>42747</c:v>
                      </c:pt>
                      <c:pt idx="9">
                        <c:v>42748</c:v>
                      </c:pt>
                      <c:pt idx="10">
                        <c:v>42751</c:v>
                      </c:pt>
                      <c:pt idx="11">
                        <c:v>42752</c:v>
                      </c:pt>
                      <c:pt idx="12">
                        <c:v>42753</c:v>
                      </c:pt>
                      <c:pt idx="13">
                        <c:v>42754</c:v>
                      </c:pt>
                      <c:pt idx="14">
                        <c:v>42755</c:v>
                      </c:pt>
                      <c:pt idx="15">
                        <c:v>42758</c:v>
                      </c:pt>
                      <c:pt idx="16">
                        <c:v>42759</c:v>
                      </c:pt>
                      <c:pt idx="17">
                        <c:v>42760</c:v>
                      </c:pt>
                      <c:pt idx="18">
                        <c:v>42762</c:v>
                      </c:pt>
                      <c:pt idx="19">
                        <c:v>42765</c:v>
                      </c:pt>
                      <c:pt idx="20">
                        <c:v>42766</c:v>
                      </c:pt>
                      <c:pt idx="21">
                        <c:v>42767</c:v>
                      </c:pt>
                      <c:pt idx="22">
                        <c:v>42768</c:v>
                      </c:pt>
                      <c:pt idx="23">
                        <c:v>42769</c:v>
                      </c:pt>
                      <c:pt idx="24">
                        <c:v>42772</c:v>
                      </c:pt>
                      <c:pt idx="25">
                        <c:v>42773</c:v>
                      </c:pt>
                      <c:pt idx="26">
                        <c:v>42774</c:v>
                      </c:pt>
                      <c:pt idx="27">
                        <c:v>42775</c:v>
                      </c:pt>
                      <c:pt idx="28">
                        <c:v>42776</c:v>
                      </c:pt>
                      <c:pt idx="29">
                        <c:v>42779</c:v>
                      </c:pt>
                      <c:pt idx="30">
                        <c:v>42780</c:v>
                      </c:pt>
                      <c:pt idx="31">
                        <c:v>42781</c:v>
                      </c:pt>
                      <c:pt idx="32">
                        <c:v>42782</c:v>
                      </c:pt>
                      <c:pt idx="33">
                        <c:v>42783</c:v>
                      </c:pt>
                      <c:pt idx="34">
                        <c:v>42786</c:v>
                      </c:pt>
                      <c:pt idx="35">
                        <c:v>42787</c:v>
                      </c:pt>
                      <c:pt idx="36">
                        <c:v>42788</c:v>
                      </c:pt>
                      <c:pt idx="37">
                        <c:v>42789</c:v>
                      </c:pt>
                      <c:pt idx="38">
                        <c:v>42793</c:v>
                      </c:pt>
                      <c:pt idx="39">
                        <c:v>42794</c:v>
                      </c:pt>
                      <c:pt idx="40">
                        <c:v>42795</c:v>
                      </c:pt>
                      <c:pt idx="41">
                        <c:v>42796</c:v>
                      </c:pt>
                      <c:pt idx="42">
                        <c:v>42797</c:v>
                      </c:pt>
                      <c:pt idx="43">
                        <c:v>42800</c:v>
                      </c:pt>
                      <c:pt idx="44">
                        <c:v>42801</c:v>
                      </c:pt>
                      <c:pt idx="45">
                        <c:v>42802</c:v>
                      </c:pt>
                      <c:pt idx="46">
                        <c:v>42803</c:v>
                      </c:pt>
                      <c:pt idx="47">
                        <c:v>42804</c:v>
                      </c:pt>
                      <c:pt idx="48">
                        <c:v>42808</c:v>
                      </c:pt>
                      <c:pt idx="49">
                        <c:v>42809</c:v>
                      </c:pt>
                      <c:pt idx="50">
                        <c:v>42810</c:v>
                      </c:pt>
                      <c:pt idx="51">
                        <c:v>42811</c:v>
                      </c:pt>
                      <c:pt idx="52">
                        <c:v>42814</c:v>
                      </c:pt>
                      <c:pt idx="53">
                        <c:v>42815</c:v>
                      </c:pt>
                      <c:pt idx="54">
                        <c:v>42816</c:v>
                      </c:pt>
                      <c:pt idx="55">
                        <c:v>42817</c:v>
                      </c:pt>
                      <c:pt idx="56">
                        <c:v>42818</c:v>
                      </c:pt>
                      <c:pt idx="57">
                        <c:v>42821</c:v>
                      </c:pt>
                      <c:pt idx="58">
                        <c:v>42822</c:v>
                      </c:pt>
                      <c:pt idx="59">
                        <c:v>42823</c:v>
                      </c:pt>
                      <c:pt idx="60">
                        <c:v>42824</c:v>
                      </c:pt>
                      <c:pt idx="61">
                        <c:v>42825</c:v>
                      </c:pt>
                      <c:pt idx="62">
                        <c:v>42828</c:v>
                      </c:pt>
                      <c:pt idx="63">
                        <c:v>42830</c:v>
                      </c:pt>
                      <c:pt idx="64">
                        <c:v>42831</c:v>
                      </c:pt>
                      <c:pt idx="65">
                        <c:v>42832</c:v>
                      </c:pt>
                      <c:pt idx="66">
                        <c:v>42835</c:v>
                      </c:pt>
                      <c:pt idx="67">
                        <c:v>42836</c:v>
                      </c:pt>
                      <c:pt idx="68">
                        <c:v>42837</c:v>
                      </c:pt>
                      <c:pt idx="69">
                        <c:v>42838</c:v>
                      </c:pt>
                      <c:pt idx="70">
                        <c:v>42842</c:v>
                      </c:pt>
                      <c:pt idx="71">
                        <c:v>42843</c:v>
                      </c:pt>
                      <c:pt idx="72">
                        <c:v>42844</c:v>
                      </c:pt>
                      <c:pt idx="73">
                        <c:v>42845</c:v>
                      </c:pt>
                      <c:pt idx="74">
                        <c:v>42846</c:v>
                      </c:pt>
                      <c:pt idx="75">
                        <c:v>42849</c:v>
                      </c:pt>
                      <c:pt idx="76">
                        <c:v>42850</c:v>
                      </c:pt>
                      <c:pt idx="77">
                        <c:v>42851</c:v>
                      </c:pt>
                      <c:pt idx="78">
                        <c:v>42852</c:v>
                      </c:pt>
                      <c:pt idx="79">
                        <c:v>42853</c:v>
                      </c:pt>
                      <c:pt idx="80">
                        <c:v>42857</c:v>
                      </c:pt>
                      <c:pt idx="81">
                        <c:v>42858</c:v>
                      </c:pt>
                      <c:pt idx="82">
                        <c:v>42859</c:v>
                      </c:pt>
                      <c:pt idx="83">
                        <c:v>42860</c:v>
                      </c:pt>
                      <c:pt idx="84">
                        <c:v>42863</c:v>
                      </c:pt>
                      <c:pt idx="85">
                        <c:v>42864</c:v>
                      </c:pt>
                      <c:pt idx="86">
                        <c:v>42865</c:v>
                      </c:pt>
                      <c:pt idx="87">
                        <c:v>42866</c:v>
                      </c:pt>
                      <c:pt idx="88">
                        <c:v>42867</c:v>
                      </c:pt>
                      <c:pt idx="89">
                        <c:v>42870</c:v>
                      </c:pt>
                      <c:pt idx="90">
                        <c:v>42871</c:v>
                      </c:pt>
                      <c:pt idx="91">
                        <c:v>42872</c:v>
                      </c:pt>
                      <c:pt idx="92">
                        <c:v>42873</c:v>
                      </c:pt>
                      <c:pt idx="93">
                        <c:v>42874</c:v>
                      </c:pt>
                      <c:pt idx="94">
                        <c:v>42877</c:v>
                      </c:pt>
                      <c:pt idx="95">
                        <c:v>42878</c:v>
                      </c:pt>
                      <c:pt idx="96">
                        <c:v>42879</c:v>
                      </c:pt>
                      <c:pt idx="97">
                        <c:v>42880</c:v>
                      </c:pt>
                      <c:pt idx="98">
                        <c:v>42881</c:v>
                      </c:pt>
                      <c:pt idx="99">
                        <c:v>42884</c:v>
                      </c:pt>
                      <c:pt idx="100">
                        <c:v>42885</c:v>
                      </c:pt>
                      <c:pt idx="101">
                        <c:v>42886</c:v>
                      </c:pt>
                      <c:pt idx="102">
                        <c:v>42887</c:v>
                      </c:pt>
                      <c:pt idx="103">
                        <c:v>42888</c:v>
                      </c:pt>
                      <c:pt idx="104">
                        <c:v>42891</c:v>
                      </c:pt>
                      <c:pt idx="105">
                        <c:v>42892</c:v>
                      </c:pt>
                      <c:pt idx="106">
                        <c:v>42893</c:v>
                      </c:pt>
                      <c:pt idx="107">
                        <c:v>42894</c:v>
                      </c:pt>
                      <c:pt idx="108">
                        <c:v>42895</c:v>
                      </c:pt>
                      <c:pt idx="109">
                        <c:v>42898</c:v>
                      </c:pt>
                      <c:pt idx="110">
                        <c:v>42899</c:v>
                      </c:pt>
                      <c:pt idx="111">
                        <c:v>42900</c:v>
                      </c:pt>
                      <c:pt idx="112">
                        <c:v>42901</c:v>
                      </c:pt>
                      <c:pt idx="113">
                        <c:v>42902</c:v>
                      </c:pt>
                      <c:pt idx="114">
                        <c:v>42905</c:v>
                      </c:pt>
                      <c:pt idx="115">
                        <c:v>42906</c:v>
                      </c:pt>
                      <c:pt idx="116">
                        <c:v>42907</c:v>
                      </c:pt>
                      <c:pt idx="117">
                        <c:v>42908</c:v>
                      </c:pt>
                      <c:pt idx="118">
                        <c:v>42909</c:v>
                      </c:pt>
                      <c:pt idx="119">
                        <c:v>42913</c:v>
                      </c:pt>
                      <c:pt idx="120">
                        <c:v>42914</c:v>
                      </c:pt>
                      <c:pt idx="121">
                        <c:v>42915</c:v>
                      </c:pt>
                      <c:pt idx="122">
                        <c:v>42916</c:v>
                      </c:pt>
                      <c:pt idx="123">
                        <c:v>42919</c:v>
                      </c:pt>
                      <c:pt idx="124">
                        <c:v>42920</c:v>
                      </c:pt>
                      <c:pt idx="125">
                        <c:v>42921</c:v>
                      </c:pt>
                      <c:pt idx="126">
                        <c:v>42922</c:v>
                      </c:pt>
                      <c:pt idx="127">
                        <c:v>42923</c:v>
                      </c:pt>
                      <c:pt idx="128">
                        <c:v>42926</c:v>
                      </c:pt>
                      <c:pt idx="129">
                        <c:v>42927</c:v>
                      </c:pt>
                      <c:pt idx="130">
                        <c:v>42928</c:v>
                      </c:pt>
                      <c:pt idx="131">
                        <c:v>42929</c:v>
                      </c:pt>
                      <c:pt idx="132">
                        <c:v>42930</c:v>
                      </c:pt>
                      <c:pt idx="133">
                        <c:v>42933</c:v>
                      </c:pt>
                      <c:pt idx="134">
                        <c:v>42934</c:v>
                      </c:pt>
                      <c:pt idx="135">
                        <c:v>42935</c:v>
                      </c:pt>
                      <c:pt idx="136">
                        <c:v>42936</c:v>
                      </c:pt>
                      <c:pt idx="137">
                        <c:v>42937</c:v>
                      </c:pt>
                      <c:pt idx="138">
                        <c:v>42940</c:v>
                      </c:pt>
                      <c:pt idx="139">
                        <c:v>42941</c:v>
                      </c:pt>
                      <c:pt idx="140">
                        <c:v>42942</c:v>
                      </c:pt>
                      <c:pt idx="141">
                        <c:v>42943</c:v>
                      </c:pt>
                      <c:pt idx="142">
                        <c:v>42944</c:v>
                      </c:pt>
                      <c:pt idx="143">
                        <c:v>42947</c:v>
                      </c:pt>
                      <c:pt idx="144">
                        <c:v>42948</c:v>
                      </c:pt>
                      <c:pt idx="145">
                        <c:v>42949</c:v>
                      </c:pt>
                      <c:pt idx="146">
                        <c:v>42950</c:v>
                      </c:pt>
                      <c:pt idx="147">
                        <c:v>42951</c:v>
                      </c:pt>
                      <c:pt idx="148">
                        <c:v>42954</c:v>
                      </c:pt>
                      <c:pt idx="149">
                        <c:v>42955</c:v>
                      </c:pt>
                      <c:pt idx="150">
                        <c:v>42956</c:v>
                      </c:pt>
                      <c:pt idx="151">
                        <c:v>42957</c:v>
                      </c:pt>
                      <c:pt idx="152">
                        <c:v>42958</c:v>
                      </c:pt>
                      <c:pt idx="153">
                        <c:v>42961</c:v>
                      </c:pt>
                      <c:pt idx="154">
                        <c:v>42963</c:v>
                      </c:pt>
                      <c:pt idx="155">
                        <c:v>42964</c:v>
                      </c:pt>
                      <c:pt idx="156">
                        <c:v>42965</c:v>
                      </c:pt>
                      <c:pt idx="157">
                        <c:v>42968</c:v>
                      </c:pt>
                      <c:pt idx="158">
                        <c:v>42969</c:v>
                      </c:pt>
                      <c:pt idx="159">
                        <c:v>42970</c:v>
                      </c:pt>
                      <c:pt idx="160">
                        <c:v>42971</c:v>
                      </c:pt>
                      <c:pt idx="161">
                        <c:v>42975</c:v>
                      </c:pt>
                      <c:pt idx="162">
                        <c:v>42976</c:v>
                      </c:pt>
                      <c:pt idx="163">
                        <c:v>42977</c:v>
                      </c:pt>
                      <c:pt idx="164">
                        <c:v>42978</c:v>
                      </c:pt>
                      <c:pt idx="165">
                        <c:v>42979</c:v>
                      </c:pt>
                      <c:pt idx="166">
                        <c:v>42982</c:v>
                      </c:pt>
                      <c:pt idx="167">
                        <c:v>42983</c:v>
                      </c:pt>
                      <c:pt idx="168">
                        <c:v>42984</c:v>
                      </c:pt>
                      <c:pt idx="169">
                        <c:v>42985</c:v>
                      </c:pt>
                      <c:pt idx="170">
                        <c:v>42986</c:v>
                      </c:pt>
                      <c:pt idx="171">
                        <c:v>42989</c:v>
                      </c:pt>
                      <c:pt idx="172">
                        <c:v>42990</c:v>
                      </c:pt>
                      <c:pt idx="173">
                        <c:v>42991</c:v>
                      </c:pt>
                      <c:pt idx="174">
                        <c:v>42992</c:v>
                      </c:pt>
                      <c:pt idx="175">
                        <c:v>42993</c:v>
                      </c:pt>
                      <c:pt idx="176">
                        <c:v>42996</c:v>
                      </c:pt>
                      <c:pt idx="177">
                        <c:v>42997</c:v>
                      </c:pt>
                      <c:pt idx="178">
                        <c:v>42998</c:v>
                      </c:pt>
                      <c:pt idx="179">
                        <c:v>42999</c:v>
                      </c:pt>
                      <c:pt idx="180">
                        <c:v>43000</c:v>
                      </c:pt>
                      <c:pt idx="181">
                        <c:v>43003</c:v>
                      </c:pt>
                      <c:pt idx="182">
                        <c:v>43004</c:v>
                      </c:pt>
                      <c:pt idx="183">
                        <c:v>43005</c:v>
                      </c:pt>
                      <c:pt idx="184">
                        <c:v>43006</c:v>
                      </c:pt>
                      <c:pt idx="185">
                        <c:v>43007</c:v>
                      </c:pt>
                      <c:pt idx="186">
                        <c:v>43011</c:v>
                      </c:pt>
                      <c:pt idx="187">
                        <c:v>43012</c:v>
                      </c:pt>
                      <c:pt idx="188">
                        <c:v>43013</c:v>
                      </c:pt>
                      <c:pt idx="189">
                        <c:v>43014</c:v>
                      </c:pt>
                      <c:pt idx="190">
                        <c:v>43017</c:v>
                      </c:pt>
                      <c:pt idx="191">
                        <c:v>43018</c:v>
                      </c:pt>
                      <c:pt idx="192">
                        <c:v>43019</c:v>
                      </c:pt>
                      <c:pt idx="193">
                        <c:v>43020</c:v>
                      </c:pt>
                      <c:pt idx="194">
                        <c:v>43021</c:v>
                      </c:pt>
                      <c:pt idx="195">
                        <c:v>43024</c:v>
                      </c:pt>
                      <c:pt idx="196">
                        <c:v>43025</c:v>
                      </c:pt>
                      <c:pt idx="197">
                        <c:v>43026</c:v>
                      </c:pt>
                      <c:pt idx="198">
                        <c:v>43027</c:v>
                      </c:pt>
                      <c:pt idx="199">
                        <c:v>43031</c:v>
                      </c:pt>
                      <c:pt idx="200">
                        <c:v>43032</c:v>
                      </c:pt>
                      <c:pt idx="201">
                        <c:v>43033</c:v>
                      </c:pt>
                      <c:pt idx="202">
                        <c:v>43034</c:v>
                      </c:pt>
                      <c:pt idx="203">
                        <c:v>43035</c:v>
                      </c:pt>
                      <c:pt idx="204">
                        <c:v>43038</c:v>
                      </c:pt>
                      <c:pt idx="205">
                        <c:v>43039</c:v>
                      </c:pt>
                      <c:pt idx="206">
                        <c:v>43040</c:v>
                      </c:pt>
                      <c:pt idx="207">
                        <c:v>43041</c:v>
                      </c:pt>
                      <c:pt idx="208">
                        <c:v>43042</c:v>
                      </c:pt>
                      <c:pt idx="209">
                        <c:v>43045</c:v>
                      </c:pt>
                      <c:pt idx="210">
                        <c:v>43046</c:v>
                      </c:pt>
                      <c:pt idx="211">
                        <c:v>43047</c:v>
                      </c:pt>
                      <c:pt idx="212">
                        <c:v>43048</c:v>
                      </c:pt>
                      <c:pt idx="213">
                        <c:v>43049</c:v>
                      </c:pt>
                      <c:pt idx="214">
                        <c:v>43052</c:v>
                      </c:pt>
                      <c:pt idx="215">
                        <c:v>43053</c:v>
                      </c:pt>
                      <c:pt idx="216">
                        <c:v>43054</c:v>
                      </c:pt>
                      <c:pt idx="217">
                        <c:v>43055</c:v>
                      </c:pt>
                      <c:pt idx="218">
                        <c:v>43056</c:v>
                      </c:pt>
                      <c:pt idx="219">
                        <c:v>43059</c:v>
                      </c:pt>
                      <c:pt idx="220">
                        <c:v>43060</c:v>
                      </c:pt>
                      <c:pt idx="221">
                        <c:v>43061</c:v>
                      </c:pt>
                      <c:pt idx="222">
                        <c:v>43062</c:v>
                      </c:pt>
                      <c:pt idx="223">
                        <c:v>43063</c:v>
                      </c:pt>
                      <c:pt idx="224">
                        <c:v>43066</c:v>
                      </c:pt>
                      <c:pt idx="225">
                        <c:v>43067</c:v>
                      </c:pt>
                      <c:pt idx="226">
                        <c:v>43068</c:v>
                      </c:pt>
                      <c:pt idx="227">
                        <c:v>43069</c:v>
                      </c:pt>
                      <c:pt idx="228">
                        <c:v>43070</c:v>
                      </c:pt>
                      <c:pt idx="229">
                        <c:v>43073</c:v>
                      </c:pt>
                      <c:pt idx="230">
                        <c:v>43074</c:v>
                      </c:pt>
                      <c:pt idx="231">
                        <c:v>43075</c:v>
                      </c:pt>
                      <c:pt idx="232">
                        <c:v>43076</c:v>
                      </c:pt>
                      <c:pt idx="233">
                        <c:v>43077</c:v>
                      </c:pt>
                      <c:pt idx="234">
                        <c:v>43080</c:v>
                      </c:pt>
                      <c:pt idx="235">
                        <c:v>43081</c:v>
                      </c:pt>
                      <c:pt idx="236">
                        <c:v>43082</c:v>
                      </c:pt>
                      <c:pt idx="237">
                        <c:v>43083</c:v>
                      </c:pt>
                      <c:pt idx="238">
                        <c:v>43084</c:v>
                      </c:pt>
                      <c:pt idx="239">
                        <c:v>43087</c:v>
                      </c:pt>
                      <c:pt idx="240">
                        <c:v>43088</c:v>
                      </c:pt>
                      <c:pt idx="241">
                        <c:v>43089</c:v>
                      </c:pt>
                      <c:pt idx="242">
                        <c:v>43090</c:v>
                      </c:pt>
                      <c:pt idx="243">
                        <c:v>43091</c:v>
                      </c:pt>
                      <c:pt idx="244">
                        <c:v>43095</c:v>
                      </c:pt>
                      <c:pt idx="245">
                        <c:v>43096</c:v>
                      </c:pt>
                      <c:pt idx="246">
                        <c:v>43097</c:v>
                      </c:pt>
                      <c:pt idx="247">
                        <c:v>43098</c:v>
                      </c:pt>
                      <c:pt idx="248">
                        <c:v>43101</c:v>
                      </c:pt>
                      <c:pt idx="249">
                        <c:v>43102</c:v>
                      </c:pt>
                      <c:pt idx="250">
                        <c:v>43103</c:v>
                      </c:pt>
                      <c:pt idx="251">
                        <c:v>43104</c:v>
                      </c:pt>
                      <c:pt idx="252">
                        <c:v>43105</c:v>
                      </c:pt>
                      <c:pt idx="253">
                        <c:v>43108</c:v>
                      </c:pt>
                      <c:pt idx="254">
                        <c:v>43109</c:v>
                      </c:pt>
                      <c:pt idx="255">
                        <c:v>43110</c:v>
                      </c:pt>
                      <c:pt idx="256">
                        <c:v>43111</c:v>
                      </c:pt>
                      <c:pt idx="257">
                        <c:v>43112</c:v>
                      </c:pt>
                      <c:pt idx="258">
                        <c:v>43115</c:v>
                      </c:pt>
                      <c:pt idx="259">
                        <c:v>43116</c:v>
                      </c:pt>
                      <c:pt idx="260">
                        <c:v>43117</c:v>
                      </c:pt>
                      <c:pt idx="261">
                        <c:v>43118</c:v>
                      </c:pt>
                      <c:pt idx="262">
                        <c:v>43119</c:v>
                      </c:pt>
                      <c:pt idx="263">
                        <c:v>43122</c:v>
                      </c:pt>
                      <c:pt idx="264">
                        <c:v>43123</c:v>
                      </c:pt>
                      <c:pt idx="265">
                        <c:v>43124</c:v>
                      </c:pt>
                      <c:pt idx="266">
                        <c:v>43125</c:v>
                      </c:pt>
                      <c:pt idx="267">
                        <c:v>43129</c:v>
                      </c:pt>
                      <c:pt idx="268">
                        <c:v>43130</c:v>
                      </c:pt>
                      <c:pt idx="269">
                        <c:v>43131</c:v>
                      </c:pt>
                      <c:pt idx="270">
                        <c:v>43132</c:v>
                      </c:pt>
                      <c:pt idx="271">
                        <c:v>43133</c:v>
                      </c:pt>
                      <c:pt idx="272">
                        <c:v>43136</c:v>
                      </c:pt>
                      <c:pt idx="273">
                        <c:v>43137</c:v>
                      </c:pt>
                      <c:pt idx="274">
                        <c:v>43138</c:v>
                      </c:pt>
                      <c:pt idx="275">
                        <c:v>43139</c:v>
                      </c:pt>
                      <c:pt idx="276">
                        <c:v>43140</c:v>
                      </c:pt>
                      <c:pt idx="277">
                        <c:v>43143</c:v>
                      </c:pt>
                      <c:pt idx="278">
                        <c:v>43145</c:v>
                      </c:pt>
                      <c:pt idx="279">
                        <c:v>43146</c:v>
                      </c:pt>
                      <c:pt idx="280">
                        <c:v>43147</c:v>
                      </c:pt>
                      <c:pt idx="281">
                        <c:v>43150</c:v>
                      </c:pt>
                      <c:pt idx="282">
                        <c:v>43151</c:v>
                      </c:pt>
                      <c:pt idx="283">
                        <c:v>43152</c:v>
                      </c:pt>
                      <c:pt idx="284">
                        <c:v>43153</c:v>
                      </c:pt>
                      <c:pt idx="285">
                        <c:v>43154</c:v>
                      </c:pt>
                      <c:pt idx="286">
                        <c:v>43157</c:v>
                      </c:pt>
                      <c:pt idx="287">
                        <c:v>43158</c:v>
                      </c:pt>
                      <c:pt idx="288">
                        <c:v>43159</c:v>
                      </c:pt>
                      <c:pt idx="289">
                        <c:v>43160</c:v>
                      </c:pt>
                      <c:pt idx="290">
                        <c:v>43164</c:v>
                      </c:pt>
                      <c:pt idx="291">
                        <c:v>43165</c:v>
                      </c:pt>
                      <c:pt idx="292">
                        <c:v>43166</c:v>
                      </c:pt>
                      <c:pt idx="293">
                        <c:v>43167</c:v>
                      </c:pt>
                      <c:pt idx="294">
                        <c:v>43168</c:v>
                      </c:pt>
                      <c:pt idx="295">
                        <c:v>43171</c:v>
                      </c:pt>
                      <c:pt idx="296">
                        <c:v>43172</c:v>
                      </c:pt>
                      <c:pt idx="297">
                        <c:v>43173</c:v>
                      </c:pt>
                      <c:pt idx="298">
                        <c:v>43174</c:v>
                      </c:pt>
                      <c:pt idx="299">
                        <c:v>43175</c:v>
                      </c:pt>
                      <c:pt idx="300">
                        <c:v>43178</c:v>
                      </c:pt>
                      <c:pt idx="301">
                        <c:v>43179</c:v>
                      </c:pt>
                      <c:pt idx="302">
                        <c:v>43180</c:v>
                      </c:pt>
                      <c:pt idx="303">
                        <c:v>43181</c:v>
                      </c:pt>
                      <c:pt idx="304">
                        <c:v>43182</c:v>
                      </c:pt>
                      <c:pt idx="305">
                        <c:v>43185</c:v>
                      </c:pt>
                      <c:pt idx="306">
                        <c:v>43186</c:v>
                      </c:pt>
                      <c:pt idx="307">
                        <c:v>43187</c:v>
                      </c:pt>
                      <c:pt idx="308">
                        <c:v>43192</c:v>
                      </c:pt>
                      <c:pt idx="309">
                        <c:v>43193</c:v>
                      </c:pt>
                      <c:pt idx="310">
                        <c:v>43194</c:v>
                      </c:pt>
                      <c:pt idx="311">
                        <c:v>43195</c:v>
                      </c:pt>
                      <c:pt idx="312">
                        <c:v>43196</c:v>
                      </c:pt>
                      <c:pt idx="313">
                        <c:v>43199</c:v>
                      </c:pt>
                      <c:pt idx="314">
                        <c:v>43200</c:v>
                      </c:pt>
                      <c:pt idx="315">
                        <c:v>43201</c:v>
                      </c:pt>
                      <c:pt idx="316">
                        <c:v>43202</c:v>
                      </c:pt>
                      <c:pt idx="317">
                        <c:v>43203</c:v>
                      </c:pt>
                      <c:pt idx="318">
                        <c:v>43206</c:v>
                      </c:pt>
                      <c:pt idx="319">
                        <c:v>43207</c:v>
                      </c:pt>
                      <c:pt idx="320">
                        <c:v>43208</c:v>
                      </c:pt>
                      <c:pt idx="321">
                        <c:v>43209</c:v>
                      </c:pt>
                      <c:pt idx="322">
                        <c:v>43210</c:v>
                      </c:pt>
                      <c:pt idx="323">
                        <c:v>43213</c:v>
                      </c:pt>
                      <c:pt idx="324">
                        <c:v>43214</c:v>
                      </c:pt>
                      <c:pt idx="325">
                        <c:v>43215</c:v>
                      </c:pt>
                      <c:pt idx="326">
                        <c:v>43216</c:v>
                      </c:pt>
                      <c:pt idx="327">
                        <c:v>43217</c:v>
                      </c:pt>
                      <c:pt idx="328">
                        <c:v>43220</c:v>
                      </c:pt>
                      <c:pt idx="329">
                        <c:v>43222</c:v>
                      </c:pt>
                      <c:pt idx="330">
                        <c:v>43223</c:v>
                      </c:pt>
                      <c:pt idx="331">
                        <c:v>43224</c:v>
                      </c:pt>
                      <c:pt idx="332">
                        <c:v>43227</c:v>
                      </c:pt>
                      <c:pt idx="333">
                        <c:v>43228</c:v>
                      </c:pt>
                      <c:pt idx="334">
                        <c:v>43229</c:v>
                      </c:pt>
                      <c:pt idx="335">
                        <c:v>43230</c:v>
                      </c:pt>
                      <c:pt idx="336">
                        <c:v>43231</c:v>
                      </c:pt>
                      <c:pt idx="337">
                        <c:v>43234</c:v>
                      </c:pt>
                      <c:pt idx="338">
                        <c:v>43235</c:v>
                      </c:pt>
                      <c:pt idx="339">
                        <c:v>43236</c:v>
                      </c:pt>
                      <c:pt idx="340">
                        <c:v>43237</c:v>
                      </c:pt>
                      <c:pt idx="341">
                        <c:v>43238</c:v>
                      </c:pt>
                      <c:pt idx="342">
                        <c:v>43241</c:v>
                      </c:pt>
                      <c:pt idx="343">
                        <c:v>43242</c:v>
                      </c:pt>
                      <c:pt idx="344">
                        <c:v>43243</c:v>
                      </c:pt>
                      <c:pt idx="345">
                        <c:v>43244</c:v>
                      </c:pt>
                      <c:pt idx="346">
                        <c:v>43245</c:v>
                      </c:pt>
                      <c:pt idx="347">
                        <c:v>43248</c:v>
                      </c:pt>
                      <c:pt idx="348">
                        <c:v>43249</c:v>
                      </c:pt>
                      <c:pt idx="349">
                        <c:v>43250</c:v>
                      </c:pt>
                      <c:pt idx="350">
                        <c:v>43251</c:v>
                      </c:pt>
                      <c:pt idx="351">
                        <c:v>43252</c:v>
                      </c:pt>
                      <c:pt idx="352">
                        <c:v>43255</c:v>
                      </c:pt>
                      <c:pt idx="353">
                        <c:v>43256</c:v>
                      </c:pt>
                      <c:pt idx="354">
                        <c:v>43257</c:v>
                      </c:pt>
                      <c:pt idx="355">
                        <c:v>43258</c:v>
                      </c:pt>
                      <c:pt idx="356">
                        <c:v>43259</c:v>
                      </c:pt>
                      <c:pt idx="357">
                        <c:v>43262</c:v>
                      </c:pt>
                      <c:pt idx="358">
                        <c:v>43263</c:v>
                      </c:pt>
                      <c:pt idx="359">
                        <c:v>43264</c:v>
                      </c:pt>
                      <c:pt idx="360">
                        <c:v>43265</c:v>
                      </c:pt>
                      <c:pt idx="361">
                        <c:v>43266</c:v>
                      </c:pt>
                      <c:pt idx="362">
                        <c:v>43269</c:v>
                      </c:pt>
                      <c:pt idx="363">
                        <c:v>43270</c:v>
                      </c:pt>
                      <c:pt idx="364">
                        <c:v>43271</c:v>
                      </c:pt>
                      <c:pt idx="365">
                        <c:v>43272</c:v>
                      </c:pt>
                      <c:pt idx="366">
                        <c:v>43273</c:v>
                      </c:pt>
                      <c:pt idx="367">
                        <c:v>43276</c:v>
                      </c:pt>
                      <c:pt idx="368">
                        <c:v>43277</c:v>
                      </c:pt>
                      <c:pt idx="369">
                        <c:v>43278</c:v>
                      </c:pt>
                      <c:pt idx="370">
                        <c:v>43279</c:v>
                      </c:pt>
                      <c:pt idx="371">
                        <c:v>43280</c:v>
                      </c:pt>
                      <c:pt idx="372">
                        <c:v>43283</c:v>
                      </c:pt>
                      <c:pt idx="373">
                        <c:v>43284</c:v>
                      </c:pt>
                      <c:pt idx="374">
                        <c:v>43285</c:v>
                      </c:pt>
                      <c:pt idx="375">
                        <c:v>43286</c:v>
                      </c:pt>
                      <c:pt idx="376">
                        <c:v>43287</c:v>
                      </c:pt>
                      <c:pt idx="377">
                        <c:v>43290</c:v>
                      </c:pt>
                      <c:pt idx="378">
                        <c:v>43291</c:v>
                      </c:pt>
                      <c:pt idx="379">
                        <c:v>43292</c:v>
                      </c:pt>
                      <c:pt idx="380">
                        <c:v>43293</c:v>
                      </c:pt>
                      <c:pt idx="381">
                        <c:v>43294</c:v>
                      </c:pt>
                      <c:pt idx="382">
                        <c:v>43297</c:v>
                      </c:pt>
                      <c:pt idx="383">
                        <c:v>43298</c:v>
                      </c:pt>
                      <c:pt idx="384">
                        <c:v>43299</c:v>
                      </c:pt>
                      <c:pt idx="385">
                        <c:v>43300</c:v>
                      </c:pt>
                      <c:pt idx="386">
                        <c:v>43301</c:v>
                      </c:pt>
                      <c:pt idx="387">
                        <c:v>43304</c:v>
                      </c:pt>
                      <c:pt idx="388">
                        <c:v>43305</c:v>
                      </c:pt>
                      <c:pt idx="389">
                        <c:v>43306</c:v>
                      </c:pt>
                      <c:pt idx="390">
                        <c:v>43307</c:v>
                      </c:pt>
                      <c:pt idx="391">
                        <c:v>43308</c:v>
                      </c:pt>
                      <c:pt idx="392">
                        <c:v>43311</c:v>
                      </c:pt>
                      <c:pt idx="393">
                        <c:v>43312</c:v>
                      </c:pt>
                      <c:pt idx="394">
                        <c:v>43313</c:v>
                      </c:pt>
                      <c:pt idx="395">
                        <c:v>43314</c:v>
                      </c:pt>
                      <c:pt idx="396">
                        <c:v>43315</c:v>
                      </c:pt>
                      <c:pt idx="397">
                        <c:v>43318</c:v>
                      </c:pt>
                      <c:pt idx="398">
                        <c:v>43319</c:v>
                      </c:pt>
                      <c:pt idx="399">
                        <c:v>43320</c:v>
                      </c:pt>
                      <c:pt idx="400">
                        <c:v>43321</c:v>
                      </c:pt>
                      <c:pt idx="401">
                        <c:v>43322</c:v>
                      </c:pt>
                      <c:pt idx="402">
                        <c:v>43325</c:v>
                      </c:pt>
                      <c:pt idx="403">
                        <c:v>43326</c:v>
                      </c:pt>
                      <c:pt idx="404">
                        <c:v>43328</c:v>
                      </c:pt>
                      <c:pt idx="405">
                        <c:v>43329</c:v>
                      </c:pt>
                      <c:pt idx="406">
                        <c:v>43332</c:v>
                      </c:pt>
                      <c:pt idx="407">
                        <c:v>43333</c:v>
                      </c:pt>
                      <c:pt idx="408">
                        <c:v>43335</c:v>
                      </c:pt>
                      <c:pt idx="409">
                        <c:v>43336</c:v>
                      </c:pt>
                      <c:pt idx="410">
                        <c:v>43339</c:v>
                      </c:pt>
                      <c:pt idx="411">
                        <c:v>43340</c:v>
                      </c:pt>
                      <c:pt idx="412">
                        <c:v>43341</c:v>
                      </c:pt>
                      <c:pt idx="413">
                        <c:v>43342</c:v>
                      </c:pt>
                      <c:pt idx="414">
                        <c:v>43343</c:v>
                      </c:pt>
                      <c:pt idx="415">
                        <c:v>43346</c:v>
                      </c:pt>
                      <c:pt idx="416">
                        <c:v>43347</c:v>
                      </c:pt>
                      <c:pt idx="417">
                        <c:v>43348</c:v>
                      </c:pt>
                      <c:pt idx="418">
                        <c:v>43349</c:v>
                      </c:pt>
                      <c:pt idx="419">
                        <c:v>43350</c:v>
                      </c:pt>
                      <c:pt idx="420">
                        <c:v>43353</c:v>
                      </c:pt>
                      <c:pt idx="421">
                        <c:v>43354</c:v>
                      </c:pt>
                      <c:pt idx="422">
                        <c:v>43355</c:v>
                      </c:pt>
                      <c:pt idx="423">
                        <c:v>43357</c:v>
                      </c:pt>
                      <c:pt idx="424">
                        <c:v>43360</c:v>
                      </c:pt>
                      <c:pt idx="425">
                        <c:v>43361</c:v>
                      </c:pt>
                      <c:pt idx="426">
                        <c:v>43362</c:v>
                      </c:pt>
                      <c:pt idx="427">
                        <c:v>43364</c:v>
                      </c:pt>
                      <c:pt idx="428">
                        <c:v>43367</c:v>
                      </c:pt>
                      <c:pt idx="429">
                        <c:v>43368</c:v>
                      </c:pt>
                      <c:pt idx="430">
                        <c:v>43369</c:v>
                      </c:pt>
                      <c:pt idx="431">
                        <c:v>43370</c:v>
                      </c:pt>
                      <c:pt idx="432">
                        <c:v>43371</c:v>
                      </c:pt>
                      <c:pt idx="433">
                        <c:v>43374</c:v>
                      </c:pt>
                      <c:pt idx="434">
                        <c:v>43376</c:v>
                      </c:pt>
                      <c:pt idx="435">
                        <c:v>43377</c:v>
                      </c:pt>
                      <c:pt idx="436">
                        <c:v>43378</c:v>
                      </c:pt>
                      <c:pt idx="437">
                        <c:v>43381</c:v>
                      </c:pt>
                      <c:pt idx="438">
                        <c:v>43382</c:v>
                      </c:pt>
                      <c:pt idx="439">
                        <c:v>43383</c:v>
                      </c:pt>
                      <c:pt idx="440">
                        <c:v>43384</c:v>
                      </c:pt>
                      <c:pt idx="441">
                        <c:v>43385</c:v>
                      </c:pt>
                      <c:pt idx="442">
                        <c:v>43388</c:v>
                      </c:pt>
                      <c:pt idx="443">
                        <c:v>43389</c:v>
                      </c:pt>
                      <c:pt idx="444">
                        <c:v>43390</c:v>
                      </c:pt>
                      <c:pt idx="445">
                        <c:v>43392</c:v>
                      </c:pt>
                      <c:pt idx="446">
                        <c:v>43395</c:v>
                      </c:pt>
                      <c:pt idx="447">
                        <c:v>43396</c:v>
                      </c:pt>
                      <c:pt idx="448">
                        <c:v>43397</c:v>
                      </c:pt>
                      <c:pt idx="449">
                        <c:v>43398</c:v>
                      </c:pt>
                      <c:pt idx="450">
                        <c:v>43399</c:v>
                      </c:pt>
                      <c:pt idx="451">
                        <c:v>43402</c:v>
                      </c:pt>
                      <c:pt idx="452">
                        <c:v>43403</c:v>
                      </c:pt>
                      <c:pt idx="453">
                        <c:v>43404</c:v>
                      </c:pt>
                      <c:pt idx="454">
                        <c:v>43405</c:v>
                      </c:pt>
                      <c:pt idx="455">
                        <c:v>43406</c:v>
                      </c:pt>
                      <c:pt idx="456">
                        <c:v>43409</c:v>
                      </c:pt>
                      <c:pt idx="457">
                        <c:v>43410</c:v>
                      </c:pt>
                      <c:pt idx="458">
                        <c:v>43411</c:v>
                      </c:pt>
                      <c:pt idx="459">
                        <c:v>43413</c:v>
                      </c:pt>
                      <c:pt idx="460">
                        <c:v>43416</c:v>
                      </c:pt>
                      <c:pt idx="461">
                        <c:v>43417</c:v>
                      </c:pt>
                      <c:pt idx="462">
                        <c:v>43418</c:v>
                      </c:pt>
                      <c:pt idx="463">
                        <c:v>43419</c:v>
                      </c:pt>
                      <c:pt idx="464">
                        <c:v>43420</c:v>
                      </c:pt>
                      <c:pt idx="465">
                        <c:v>43423</c:v>
                      </c:pt>
                      <c:pt idx="466">
                        <c:v>43424</c:v>
                      </c:pt>
                      <c:pt idx="467">
                        <c:v>43425</c:v>
                      </c:pt>
                      <c:pt idx="468">
                        <c:v>43426</c:v>
                      </c:pt>
                      <c:pt idx="469">
                        <c:v>43430</c:v>
                      </c:pt>
                      <c:pt idx="470">
                        <c:v>43431</c:v>
                      </c:pt>
                      <c:pt idx="471">
                        <c:v>43432</c:v>
                      </c:pt>
                      <c:pt idx="472">
                        <c:v>43433</c:v>
                      </c:pt>
                      <c:pt idx="473">
                        <c:v>43434</c:v>
                      </c:pt>
                      <c:pt idx="474">
                        <c:v>43437</c:v>
                      </c:pt>
                      <c:pt idx="475">
                        <c:v>43438</c:v>
                      </c:pt>
                      <c:pt idx="476">
                        <c:v>43439</c:v>
                      </c:pt>
                      <c:pt idx="477">
                        <c:v>43440</c:v>
                      </c:pt>
                      <c:pt idx="478">
                        <c:v>43441</c:v>
                      </c:pt>
                      <c:pt idx="479">
                        <c:v>43444</c:v>
                      </c:pt>
                      <c:pt idx="480">
                        <c:v>43445</c:v>
                      </c:pt>
                      <c:pt idx="481">
                        <c:v>43446</c:v>
                      </c:pt>
                      <c:pt idx="482">
                        <c:v>43447</c:v>
                      </c:pt>
                      <c:pt idx="483">
                        <c:v>43448</c:v>
                      </c:pt>
                      <c:pt idx="484">
                        <c:v>43451</c:v>
                      </c:pt>
                      <c:pt idx="485">
                        <c:v>43452</c:v>
                      </c:pt>
                      <c:pt idx="486">
                        <c:v>43453</c:v>
                      </c:pt>
                      <c:pt idx="487">
                        <c:v>43454</c:v>
                      </c:pt>
                      <c:pt idx="488">
                        <c:v>43455</c:v>
                      </c:pt>
                      <c:pt idx="489">
                        <c:v>43458</c:v>
                      </c:pt>
                      <c:pt idx="490">
                        <c:v>43460</c:v>
                      </c:pt>
                      <c:pt idx="491">
                        <c:v>43461</c:v>
                      </c:pt>
                      <c:pt idx="492">
                        <c:v>43462</c:v>
                      </c:pt>
                      <c:pt idx="493">
                        <c:v>43465</c:v>
                      </c:pt>
                      <c:pt idx="494">
                        <c:v>43466</c:v>
                      </c:pt>
                      <c:pt idx="495">
                        <c:v>43467</c:v>
                      </c:pt>
                      <c:pt idx="496">
                        <c:v>43468</c:v>
                      </c:pt>
                      <c:pt idx="497">
                        <c:v>43469</c:v>
                      </c:pt>
                      <c:pt idx="498">
                        <c:v>43472</c:v>
                      </c:pt>
                      <c:pt idx="499">
                        <c:v>43473</c:v>
                      </c:pt>
                      <c:pt idx="500">
                        <c:v>43474</c:v>
                      </c:pt>
                      <c:pt idx="501">
                        <c:v>43475</c:v>
                      </c:pt>
                      <c:pt idx="502">
                        <c:v>43476</c:v>
                      </c:pt>
                      <c:pt idx="503">
                        <c:v>43479</c:v>
                      </c:pt>
                      <c:pt idx="504">
                        <c:v>43480</c:v>
                      </c:pt>
                      <c:pt idx="505">
                        <c:v>43481</c:v>
                      </c:pt>
                      <c:pt idx="506">
                        <c:v>43482</c:v>
                      </c:pt>
                      <c:pt idx="507">
                        <c:v>43483</c:v>
                      </c:pt>
                      <c:pt idx="508">
                        <c:v>43486</c:v>
                      </c:pt>
                      <c:pt idx="509">
                        <c:v>43487</c:v>
                      </c:pt>
                      <c:pt idx="510">
                        <c:v>43488</c:v>
                      </c:pt>
                      <c:pt idx="511">
                        <c:v>43489</c:v>
                      </c:pt>
                      <c:pt idx="512">
                        <c:v>43490</c:v>
                      </c:pt>
                      <c:pt idx="513">
                        <c:v>43493</c:v>
                      </c:pt>
                      <c:pt idx="514">
                        <c:v>43494</c:v>
                      </c:pt>
                      <c:pt idx="515">
                        <c:v>43495</c:v>
                      </c:pt>
                      <c:pt idx="516">
                        <c:v>43496</c:v>
                      </c:pt>
                      <c:pt idx="517">
                        <c:v>43497</c:v>
                      </c:pt>
                      <c:pt idx="518">
                        <c:v>43500</c:v>
                      </c:pt>
                      <c:pt idx="519">
                        <c:v>43501</c:v>
                      </c:pt>
                      <c:pt idx="520">
                        <c:v>43502</c:v>
                      </c:pt>
                      <c:pt idx="521">
                        <c:v>43503</c:v>
                      </c:pt>
                      <c:pt idx="522">
                        <c:v>43504</c:v>
                      </c:pt>
                      <c:pt idx="523">
                        <c:v>43507</c:v>
                      </c:pt>
                      <c:pt idx="524">
                        <c:v>43508</c:v>
                      </c:pt>
                      <c:pt idx="525">
                        <c:v>43509</c:v>
                      </c:pt>
                      <c:pt idx="526">
                        <c:v>43510</c:v>
                      </c:pt>
                      <c:pt idx="527">
                        <c:v>43511</c:v>
                      </c:pt>
                      <c:pt idx="528">
                        <c:v>43514</c:v>
                      </c:pt>
                      <c:pt idx="529">
                        <c:v>43515</c:v>
                      </c:pt>
                      <c:pt idx="530">
                        <c:v>43516</c:v>
                      </c:pt>
                      <c:pt idx="531">
                        <c:v>43517</c:v>
                      </c:pt>
                      <c:pt idx="532">
                        <c:v>43518</c:v>
                      </c:pt>
                      <c:pt idx="533">
                        <c:v>43521</c:v>
                      </c:pt>
                      <c:pt idx="534">
                        <c:v>43522</c:v>
                      </c:pt>
                      <c:pt idx="535">
                        <c:v>43523</c:v>
                      </c:pt>
                      <c:pt idx="536">
                        <c:v>43524</c:v>
                      </c:pt>
                      <c:pt idx="537">
                        <c:v>43525</c:v>
                      </c:pt>
                      <c:pt idx="538">
                        <c:v>43529</c:v>
                      </c:pt>
                      <c:pt idx="539">
                        <c:v>43530</c:v>
                      </c:pt>
                      <c:pt idx="540">
                        <c:v>43531</c:v>
                      </c:pt>
                      <c:pt idx="541">
                        <c:v>43532</c:v>
                      </c:pt>
                      <c:pt idx="542">
                        <c:v>43535</c:v>
                      </c:pt>
                      <c:pt idx="543">
                        <c:v>43536</c:v>
                      </c:pt>
                      <c:pt idx="544">
                        <c:v>43537</c:v>
                      </c:pt>
                      <c:pt idx="545">
                        <c:v>43538</c:v>
                      </c:pt>
                      <c:pt idx="546">
                        <c:v>43539</c:v>
                      </c:pt>
                      <c:pt idx="547">
                        <c:v>43542</c:v>
                      </c:pt>
                      <c:pt idx="548">
                        <c:v>43543</c:v>
                      </c:pt>
                      <c:pt idx="549">
                        <c:v>43544</c:v>
                      </c:pt>
                      <c:pt idx="550">
                        <c:v>43546</c:v>
                      </c:pt>
                      <c:pt idx="551">
                        <c:v>43549</c:v>
                      </c:pt>
                      <c:pt idx="552">
                        <c:v>43550</c:v>
                      </c:pt>
                      <c:pt idx="553">
                        <c:v>43551</c:v>
                      </c:pt>
                      <c:pt idx="554">
                        <c:v>43552</c:v>
                      </c:pt>
                      <c:pt idx="555">
                        <c:v>43553</c:v>
                      </c:pt>
                      <c:pt idx="556">
                        <c:v>43556</c:v>
                      </c:pt>
                      <c:pt idx="557">
                        <c:v>43557</c:v>
                      </c:pt>
                      <c:pt idx="558">
                        <c:v>43558</c:v>
                      </c:pt>
                      <c:pt idx="559">
                        <c:v>43559</c:v>
                      </c:pt>
                      <c:pt idx="560">
                        <c:v>43560</c:v>
                      </c:pt>
                      <c:pt idx="561">
                        <c:v>43563</c:v>
                      </c:pt>
                      <c:pt idx="562">
                        <c:v>43564</c:v>
                      </c:pt>
                      <c:pt idx="563">
                        <c:v>43565</c:v>
                      </c:pt>
                      <c:pt idx="564">
                        <c:v>43566</c:v>
                      </c:pt>
                      <c:pt idx="565">
                        <c:v>43567</c:v>
                      </c:pt>
                      <c:pt idx="566">
                        <c:v>43570</c:v>
                      </c:pt>
                      <c:pt idx="567">
                        <c:v>43571</c:v>
                      </c:pt>
                      <c:pt idx="568">
                        <c:v>43573</c:v>
                      </c:pt>
                      <c:pt idx="569">
                        <c:v>43577</c:v>
                      </c:pt>
                      <c:pt idx="570">
                        <c:v>43578</c:v>
                      </c:pt>
                      <c:pt idx="571">
                        <c:v>43579</c:v>
                      </c:pt>
                      <c:pt idx="572">
                        <c:v>43580</c:v>
                      </c:pt>
                      <c:pt idx="573">
                        <c:v>43581</c:v>
                      </c:pt>
                      <c:pt idx="574">
                        <c:v>43585</c:v>
                      </c:pt>
                      <c:pt idx="575">
                        <c:v>43587</c:v>
                      </c:pt>
                      <c:pt idx="576">
                        <c:v>43588</c:v>
                      </c:pt>
                      <c:pt idx="577">
                        <c:v>43591</c:v>
                      </c:pt>
                      <c:pt idx="578">
                        <c:v>43592</c:v>
                      </c:pt>
                      <c:pt idx="579">
                        <c:v>43593</c:v>
                      </c:pt>
                      <c:pt idx="580">
                        <c:v>43594</c:v>
                      </c:pt>
                      <c:pt idx="581">
                        <c:v>43595</c:v>
                      </c:pt>
                      <c:pt idx="582">
                        <c:v>43598</c:v>
                      </c:pt>
                      <c:pt idx="583">
                        <c:v>43599</c:v>
                      </c:pt>
                      <c:pt idx="584">
                        <c:v>43600</c:v>
                      </c:pt>
                      <c:pt idx="585">
                        <c:v>43601</c:v>
                      </c:pt>
                      <c:pt idx="586">
                        <c:v>43602</c:v>
                      </c:pt>
                      <c:pt idx="587">
                        <c:v>43605</c:v>
                      </c:pt>
                      <c:pt idx="588">
                        <c:v>43606</c:v>
                      </c:pt>
                      <c:pt idx="589">
                        <c:v>43607</c:v>
                      </c:pt>
                      <c:pt idx="590">
                        <c:v>43608</c:v>
                      </c:pt>
                      <c:pt idx="591">
                        <c:v>43609</c:v>
                      </c:pt>
                      <c:pt idx="592">
                        <c:v>43612</c:v>
                      </c:pt>
                      <c:pt idx="593">
                        <c:v>43613</c:v>
                      </c:pt>
                      <c:pt idx="594">
                        <c:v>43614</c:v>
                      </c:pt>
                      <c:pt idx="595">
                        <c:v>43615</c:v>
                      </c:pt>
                      <c:pt idx="596">
                        <c:v>43616</c:v>
                      </c:pt>
                      <c:pt idx="597">
                        <c:v>43619</c:v>
                      </c:pt>
                      <c:pt idx="598">
                        <c:v>43620</c:v>
                      </c:pt>
                      <c:pt idx="599">
                        <c:v>43622</c:v>
                      </c:pt>
                      <c:pt idx="600">
                        <c:v>43623</c:v>
                      </c:pt>
                      <c:pt idx="601">
                        <c:v>43626</c:v>
                      </c:pt>
                      <c:pt idx="602">
                        <c:v>43627</c:v>
                      </c:pt>
                      <c:pt idx="603">
                        <c:v>43628</c:v>
                      </c:pt>
                      <c:pt idx="604">
                        <c:v>43629</c:v>
                      </c:pt>
                      <c:pt idx="605">
                        <c:v>43630</c:v>
                      </c:pt>
                      <c:pt idx="606">
                        <c:v>43633</c:v>
                      </c:pt>
                      <c:pt idx="607">
                        <c:v>43634</c:v>
                      </c:pt>
                      <c:pt idx="608">
                        <c:v>43635</c:v>
                      </c:pt>
                      <c:pt idx="609">
                        <c:v>43636</c:v>
                      </c:pt>
                      <c:pt idx="610">
                        <c:v>43637</c:v>
                      </c:pt>
                      <c:pt idx="611">
                        <c:v>43640</c:v>
                      </c:pt>
                      <c:pt idx="612">
                        <c:v>43641</c:v>
                      </c:pt>
                      <c:pt idx="613">
                        <c:v>43642</c:v>
                      </c:pt>
                      <c:pt idx="614">
                        <c:v>43643</c:v>
                      </c:pt>
                      <c:pt idx="615">
                        <c:v>43644</c:v>
                      </c:pt>
                      <c:pt idx="616">
                        <c:v>43647</c:v>
                      </c:pt>
                      <c:pt idx="617">
                        <c:v>43648</c:v>
                      </c:pt>
                      <c:pt idx="618">
                        <c:v>43649</c:v>
                      </c:pt>
                      <c:pt idx="619">
                        <c:v>43650</c:v>
                      </c:pt>
                      <c:pt idx="620">
                        <c:v>43651</c:v>
                      </c:pt>
                      <c:pt idx="621">
                        <c:v>43654</c:v>
                      </c:pt>
                      <c:pt idx="622">
                        <c:v>43655</c:v>
                      </c:pt>
                      <c:pt idx="623">
                        <c:v>43656</c:v>
                      </c:pt>
                      <c:pt idx="624">
                        <c:v>43657</c:v>
                      </c:pt>
                      <c:pt idx="625">
                        <c:v>43658</c:v>
                      </c:pt>
                      <c:pt idx="626">
                        <c:v>43661</c:v>
                      </c:pt>
                      <c:pt idx="627">
                        <c:v>43662</c:v>
                      </c:pt>
                      <c:pt idx="628">
                        <c:v>43663</c:v>
                      </c:pt>
                      <c:pt idx="629">
                        <c:v>43664</c:v>
                      </c:pt>
                      <c:pt idx="630">
                        <c:v>43665</c:v>
                      </c:pt>
                      <c:pt idx="631">
                        <c:v>43668</c:v>
                      </c:pt>
                      <c:pt idx="632">
                        <c:v>43669</c:v>
                      </c:pt>
                      <c:pt idx="633">
                        <c:v>43670</c:v>
                      </c:pt>
                      <c:pt idx="634">
                        <c:v>43671</c:v>
                      </c:pt>
                      <c:pt idx="635">
                        <c:v>43672</c:v>
                      </c:pt>
                      <c:pt idx="636">
                        <c:v>43675</c:v>
                      </c:pt>
                      <c:pt idx="637">
                        <c:v>43676</c:v>
                      </c:pt>
                      <c:pt idx="638">
                        <c:v>43677</c:v>
                      </c:pt>
                      <c:pt idx="639">
                        <c:v>43678</c:v>
                      </c:pt>
                      <c:pt idx="640">
                        <c:v>43679</c:v>
                      </c:pt>
                      <c:pt idx="641">
                        <c:v>43682</c:v>
                      </c:pt>
                      <c:pt idx="642">
                        <c:v>43683</c:v>
                      </c:pt>
                      <c:pt idx="643">
                        <c:v>43684</c:v>
                      </c:pt>
                      <c:pt idx="644">
                        <c:v>43685</c:v>
                      </c:pt>
                      <c:pt idx="645">
                        <c:v>43686</c:v>
                      </c:pt>
                      <c:pt idx="646">
                        <c:v>43690</c:v>
                      </c:pt>
                      <c:pt idx="647">
                        <c:v>43691</c:v>
                      </c:pt>
                      <c:pt idx="648">
                        <c:v>43693</c:v>
                      </c:pt>
                      <c:pt idx="649">
                        <c:v>43696</c:v>
                      </c:pt>
                      <c:pt idx="650">
                        <c:v>43697</c:v>
                      </c:pt>
                      <c:pt idx="651">
                        <c:v>43698</c:v>
                      </c:pt>
                      <c:pt idx="652">
                        <c:v>43699</c:v>
                      </c:pt>
                      <c:pt idx="653">
                        <c:v>43700</c:v>
                      </c:pt>
                      <c:pt idx="654">
                        <c:v>43703</c:v>
                      </c:pt>
                      <c:pt idx="655">
                        <c:v>43704</c:v>
                      </c:pt>
                      <c:pt idx="656">
                        <c:v>43705</c:v>
                      </c:pt>
                      <c:pt idx="657">
                        <c:v>43706</c:v>
                      </c:pt>
                      <c:pt idx="658">
                        <c:v>43707</c:v>
                      </c:pt>
                      <c:pt idx="659">
                        <c:v>43711</c:v>
                      </c:pt>
                      <c:pt idx="660">
                        <c:v>43712</c:v>
                      </c:pt>
                      <c:pt idx="661">
                        <c:v>43713</c:v>
                      </c:pt>
                      <c:pt idx="662">
                        <c:v>43714</c:v>
                      </c:pt>
                      <c:pt idx="663">
                        <c:v>43717</c:v>
                      </c:pt>
                      <c:pt idx="664">
                        <c:v>43719</c:v>
                      </c:pt>
                      <c:pt idx="665">
                        <c:v>43720</c:v>
                      </c:pt>
                      <c:pt idx="666">
                        <c:v>43721</c:v>
                      </c:pt>
                      <c:pt idx="667">
                        <c:v>43724</c:v>
                      </c:pt>
                      <c:pt idx="668">
                        <c:v>43725</c:v>
                      </c:pt>
                      <c:pt idx="669">
                        <c:v>43726</c:v>
                      </c:pt>
                      <c:pt idx="670">
                        <c:v>43727</c:v>
                      </c:pt>
                      <c:pt idx="671">
                        <c:v>43728</c:v>
                      </c:pt>
                      <c:pt idx="672">
                        <c:v>43731</c:v>
                      </c:pt>
                      <c:pt idx="673">
                        <c:v>43732</c:v>
                      </c:pt>
                      <c:pt idx="674">
                        <c:v>43733</c:v>
                      </c:pt>
                      <c:pt idx="675">
                        <c:v>43734</c:v>
                      </c:pt>
                      <c:pt idx="676">
                        <c:v>43735</c:v>
                      </c:pt>
                      <c:pt idx="677">
                        <c:v>43738</c:v>
                      </c:pt>
                      <c:pt idx="678">
                        <c:v>43739</c:v>
                      </c:pt>
                      <c:pt idx="679">
                        <c:v>43741</c:v>
                      </c:pt>
                      <c:pt idx="680">
                        <c:v>43742</c:v>
                      </c:pt>
                      <c:pt idx="681">
                        <c:v>43745</c:v>
                      </c:pt>
                      <c:pt idx="682">
                        <c:v>43747</c:v>
                      </c:pt>
                      <c:pt idx="683">
                        <c:v>43748</c:v>
                      </c:pt>
                      <c:pt idx="684">
                        <c:v>43749</c:v>
                      </c:pt>
                      <c:pt idx="685">
                        <c:v>43752</c:v>
                      </c:pt>
                      <c:pt idx="686">
                        <c:v>43753</c:v>
                      </c:pt>
                      <c:pt idx="687">
                        <c:v>43754</c:v>
                      </c:pt>
                      <c:pt idx="688">
                        <c:v>43755</c:v>
                      </c:pt>
                      <c:pt idx="689">
                        <c:v>43756</c:v>
                      </c:pt>
                      <c:pt idx="690">
                        <c:v>43760</c:v>
                      </c:pt>
                      <c:pt idx="691">
                        <c:v>43761</c:v>
                      </c:pt>
                      <c:pt idx="692">
                        <c:v>43762</c:v>
                      </c:pt>
                      <c:pt idx="693">
                        <c:v>43763</c:v>
                      </c:pt>
                      <c:pt idx="694">
                        <c:v>43765</c:v>
                      </c:pt>
                      <c:pt idx="695">
                        <c:v>43767</c:v>
                      </c:pt>
                      <c:pt idx="696">
                        <c:v>43768</c:v>
                      </c:pt>
                      <c:pt idx="697">
                        <c:v>43769</c:v>
                      </c:pt>
                      <c:pt idx="698">
                        <c:v>43770</c:v>
                      </c:pt>
                      <c:pt idx="699">
                        <c:v>43773</c:v>
                      </c:pt>
                      <c:pt idx="700">
                        <c:v>43774</c:v>
                      </c:pt>
                      <c:pt idx="701">
                        <c:v>43775</c:v>
                      </c:pt>
                      <c:pt idx="702">
                        <c:v>43776</c:v>
                      </c:pt>
                      <c:pt idx="703">
                        <c:v>43777</c:v>
                      </c:pt>
                      <c:pt idx="704">
                        <c:v>43780</c:v>
                      </c:pt>
                      <c:pt idx="705">
                        <c:v>43782</c:v>
                      </c:pt>
                      <c:pt idx="706">
                        <c:v>43783</c:v>
                      </c:pt>
                      <c:pt idx="707">
                        <c:v>43784</c:v>
                      </c:pt>
                      <c:pt idx="708">
                        <c:v>43787</c:v>
                      </c:pt>
                      <c:pt idx="709">
                        <c:v>43788</c:v>
                      </c:pt>
                      <c:pt idx="710">
                        <c:v>43789</c:v>
                      </c:pt>
                      <c:pt idx="711">
                        <c:v>43790</c:v>
                      </c:pt>
                      <c:pt idx="712">
                        <c:v>43791</c:v>
                      </c:pt>
                      <c:pt idx="713">
                        <c:v>43794</c:v>
                      </c:pt>
                      <c:pt idx="714">
                        <c:v>43795</c:v>
                      </c:pt>
                      <c:pt idx="715">
                        <c:v>43796</c:v>
                      </c:pt>
                      <c:pt idx="716">
                        <c:v>43797</c:v>
                      </c:pt>
                      <c:pt idx="717">
                        <c:v>43798</c:v>
                      </c:pt>
                      <c:pt idx="718">
                        <c:v>43801</c:v>
                      </c:pt>
                      <c:pt idx="719">
                        <c:v>43802</c:v>
                      </c:pt>
                      <c:pt idx="720">
                        <c:v>43803</c:v>
                      </c:pt>
                      <c:pt idx="721">
                        <c:v>43804</c:v>
                      </c:pt>
                      <c:pt idx="722">
                        <c:v>43805</c:v>
                      </c:pt>
                      <c:pt idx="723">
                        <c:v>43808</c:v>
                      </c:pt>
                      <c:pt idx="724">
                        <c:v>43809</c:v>
                      </c:pt>
                      <c:pt idx="725">
                        <c:v>43810</c:v>
                      </c:pt>
                      <c:pt idx="726">
                        <c:v>43811</c:v>
                      </c:pt>
                      <c:pt idx="727">
                        <c:v>43812</c:v>
                      </c:pt>
                      <c:pt idx="728">
                        <c:v>43815</c:v>
                      </c:pt>
                      <c:pt idx="729">
                        <c:v>43816</c:v>
                      </c:pt>
                      <c:pt idx="730">
                        <c:v>43817</c:v>
                      </c:pt>
                      <c:pt idx="731">
                        <c:v>43818</c:v>
                      </c:pt>
                      <c:pt idx="732">
                        <c:v>43819</c:v>
                      </c:pt>
                      <c:pt idx="733">
                        <c:v>43822</c:v>
                      </c:pt>
                      <c:pt idx="734">
                        <c:v>43823</c:v>
                      </c:pt>
                      <c:pt idx="735">
                        <c:v>43825</c:v>
                      </c:pt>
                      <c:pt idx="736">
                        <c:v>43826</c:v>
                      </c:pt>
                      <c:pt idx="737">
                        <c:v>43829</c:v>
                      </c:pt>
                      <c:pt idx="738">
                        <c:v>43830</c:v>
                      </c:pt>
                      <c:pt idx="739">
                        <c:v>43831</c:v>
                      </c:pt>
                      <c:pt idx="740">
                        <c:v>43832</c:v>
                      </c:pt>
                      <c:pt idx="741">
                        <c:v>43833</c:v>
                      </c:pt>
                      <c:pt idx="742">
                        <c:v>43836</c:v>
                      </c:pt>
                      <c:pt idx="743">
                        <c:v>43837</c:v>
                      </c:pt>
                      <c:pt idx="744">
                        <c:v>43838</c:v>
                      </c:pt>
                      <c:pt idx="745">
                        <c:v>43839</c:v>
                      </c:pt>
                      <c:pt idx="746">
                        <c:v>43840</c:v>
                      </c:pt>
                      <c:pt idx="747">
                        <c:v>43843</c:v>
                      </c:pt>
                      <c:pt idx="748">
                        <c:v>43844</c:v>
                      </c:pt>
                      <c:pt idx="749">
                        <c:v>43845</c:v>
                      </c:pt>
                      <c:pt idx="750">
                        <c:v>43846</c:v>
                      </c:pt>
                      <c:pt idx="751">
                        <c:v>43847</c:v>
                      </c:pt>
                      <c:pt idx="752">
                        <c:v>43850</c:v>
                      </c:pt>
                      <c:pt idx="753">
                        <c:v>43851</c:v>
                      </c:pt>
                      <c:pt idx="754">
                        <c:v>43852</c:v>
                      </c:pt>
                      <c:pt idx="755">
                        <c:v>43853</c:v>
                      </c:pt>
                      <c:pt idx="756">
                        <c:v>43854</c:v>
                      </c:pt>
                      <c:pt idx="757">
                        <c:v>43857</c:v>
                      </c:pt>
                      <c:pt idx="758">
                        <c:v>43858</c:v>
                      </c:pt>
                      <c:pt idx="759">
                        <c:v>43859</c:v>
                      </c:pt>
                      <c:pt idx="760">
                        <c:v>43860</c:v>
                      </c:pt>
                      <c:pt idx="761">
                        <c:v>43861</c:v>
                      </c:pt>
                      <c:pt idx="762">
                        <c:v>43862</c:v>
                      </c:pt>
                      <c:pt idx="763">
                        <c:v>43864</c:v>
                      </c:pt>
                      <c:pt idx="764">
                        <c:v>43865</c:v>
                      </c:pt>
                      <c:pt idx="765">
                        <c:v>43866</c:v>
                      </c:pt>
                      <c:pt idx="766">
                        <c:v>43867</c:v>
                      </c:pt>
                      <c:pt idx="767">
                        <c:v>43868</c:v>
                      </c:pt>
                      <c:pt idx="768">
                        <c:v>43871</c:v>
                      </c:pt>
                      <c:pt idx="769">
                        <c:v>43872</c:v>
                      </c:pt>
                      <c:pt idx="770">
                        <c:v>43873</c:v>
                      </c:pt>
                      <c:pt idx="771">
                        <c:v>43874</c:v>
                      </c:pt>
                      <c:pt idx="772">
                        <c:v>43875</c:v>
                      </c:pt>
                      <c:pt idx="773">
                        <c:v>43878</c:v>
                      </c:pt>
                      <c:pt idx="774">
                        <c:v>43879</c:v>
                      </c:pt>
                      <c:pt idx="775">
                        <c:v>43880</c:v>
                      </c:pt>
                      <c:pt idx="776">
                        <c:v>43881</c:v>
                      </c:pt>
                      <c:pt idx="777">
                        <c:v>43885</c:v>
                      </c:pt>
                      <c:pt idx="778">
                        <c:v>43886</c:v>
                      </c:pt>
                      <c:pt idx="779">
                        <c:v>43887</c:v>
                      </c:pt>
                      <c:pt idx="780">
                        <c:v>43888</c:v>
                      </c:pt>
                      <c:pt idx="781">
                        <c:v>43889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[1]Sheet1!$E$2:$E$783</c15:sqref>
                        </c15:formulaRef>
                      </c:ext>
                    </c:extLst>
                    <c:numCache>
                      <c:formatCode>General</c:formatCode>
                      <c:ptCount val="782"/>
                      <c:pt idx="0">
                        <c:v>8179.5</c:v>
                      </c:pt>
                      <c:pt idx="1">
                        <c:v>8192.25</c:v>
                      </c:pt>
                      <c:pt idx="2">
                        <c:v>8190.5</c:v>
                      </c:pt>
                      <c:pt idx="3">
                        <c:v>8273.7999999999993</c:v>
                      </c:pt>
                      <c:pt idx="4">
                        <c:v>8243.7999999999993</c:v>
                      </c:pt>
                      <c:pt idx="5">
                        <c:v>8236.0499999999993</c:v>
                      </c:pt>
                      <c:pt idx="6">
                        <c:v>8288.6</c:v>
                      </c:pt>
                      <c:pt idx="7">
                        <c:v>8380.65</c:v>
                      </c:pt>
                      <c:pt idx="8">
                        <c:v>8407.2000000000007</c:v>
                      </c:pt>
                      <c:pt idx="9">
                        <c:v>8400.35</c:v>
                      </c:pt>
                      <c:pt idx="10">
                        <c:v>8412.7999999999993</c:v>
                      </c:pt>
                      <c:pt idx="11">
                        <c:v>8398</c:v>
                      </c:pt>
                      <c:pt idx="12">
                        <c:v>8417</c:v>
                      </c:pt>
                      <c:pt idx="13">
                        <c:v>8435.1</c:v>
                      </c:pt>
                      <c:pt idx="14">
                        <c:v>8349.35</c:v>
                      </c:pt>
                      <c:pt idx="15">
                        <c:v>8391.5</c:v>
                      </c:pt>
                      <c:pt idx="16">
                        <c:v>8475.7999999999993</c:v>
                      </c:pt>
                      <c:pt idx="17">
                        <c:v>8602.75</c:v>
                      </c:pt>
                      <c:pt idx="18">
                        <c:v>8641.25</c:v>
                      </c:pt>
                      <c:pt idx="19">
                        <c:v>8632.75</c:v>
                      </c:pt>
                      <c:pt idx="20">
                        <c:v>8561.2999999999993</c:v>
                      </c:pt>
                      <c:pt idx="21">
                        <c:v>8716.4</c:v>
                      </c:pt>
                      <c:pt idx="22">
                        <c:v>8734.25</c:v>
                      </c:pt>
                      <c:pt idx="23">
                        <c:v>8740.9500000000007</c:v>
                      </c:pt>
                      <c:pt idx="24">
                        <c:v>8801.0499999999993</c:v>
                      </c:pt>
                      <c:pt idx="25">
                        <c:v>8768.2999999999993</c:v>
                      </c:pt>
                      <c:pt idx="26">
                        <c:v>8769.0499999999993</c:v>
                      </c:pt>
                      <c:pt idx="27">
                        <c:v>8778.4</c:v>
                      </c:pt>
                      <c:pt idx="28">
                        <c:v>8793.5499999999993</c:v>
                      </c:pt>
                      <c:pt idx="29">
                        <c:v>8805.0499999999993</c:v>
                      </c:pt>
                      <c:pt idx="30">
                        <c:v>8792.2999999999993</c:v>
                      </c:pt>
                      <c:pt idx="31">
                        <c:v>8724.7000000000007</c:v>
                      </c:pt>
                      <c:pt idx="32">
                        <c:v>8778</c:v>
                      </c:pt>
                      <c:pt idx="33">
                        <c:v>8821.7000000000007</c:v>
                      </c:pt>
                      <c:pt idx="34">
                        <c:v>8879.2000000000007</c:v>
                      </c:pt>
                      <c:pt idx="35">
                        <c:v>8907.85</c:v>
                      </c:pt>
                      <c:pt idx="36">
                        <c:v>8926.9</c:v>
                      </c:pt>
                      <c:pt idx="37">
                        <c:v>8939.5</c:v>
                      </c:pt>
                      <c:pt idx="38">
                        <c:v>8896.7000000000007</c:v>
                      </c:pt>
                      <c:pt idx="39">
                        <c:v>8879.6</c:v>
                      </c:pt>
                      <c:pt idx="40">
                        <c:v>8945.7999999999993</c:v>
                      </c:pt>
                      <c:pt idx="41">
                        <c:v>8899.75</c:v>
                      </c:pt>
                      <c:pt idx="42">
                        <c:v>8897.5499999999993</c:v>
                      </c:pt>
                      <c:pt idx="43">
                        <c:v>8963.4500000000007</c:v>
                      </c:pt>
                      <c:pt idx="44">
                        <c:v>8946.9</c:v>
                      </c:pt>
                      <c:pt idx="45">
                        <c:v>8924.2999999999993</c:v>
                      </c:pt>
                      <c:pt idx="46">
                        <c:v>8927</c:v>
                      </c:pt>
                      <c:pt idx="47">
                        <c:v>8934.5499999999993</c:v>
                      </c:pt>
                      <c:pt idx="48">
                        <c:v>9087</c:v>
                      </c:pt>
                      <c:pt idx="49">
                        <c:v>9084.7999999999993</c:v>
                      </c:pt>
                      <c:pt idx="50">
                        <c:v>9153.7000000000007</c:v>
                      </c:pt>
                      <c:pt idx="51">
                        <c:v>9160.0499999999993</c:v>
                      </c:pt>
                      <c:pt idx="52">
                        <c:v>9126.85</c:v>
                      </c:pt>
                      <c:pt idx="53">
                        <c:v>9121.5</c:v>
                      </c:pt>
                      <c:pt idx="54">
                        <c:v>9030.4500000000007</c:v>
                      </c:pt>
                      <c:pt idx="55">
                        <c:v>9086.2999999999993</c:v>
                      </c:pt>
                      <c:pt idx="56">
                        <c:v>9108</c:v>
                      </c:pt>
                      <c:pt idx="57">
                        <c:v>9045.2000000000007</c:v>
                      </c:pt>
                      <c:pt idx="58">
                        <c:v>9100.7999999999993</c:v>
                      </c:pt>
                      <c:pt idx="59">
                        <c:v>9143.7999999999993</c:v>
                      </c:pt>
                      <c:pt idx="60">
                        <c:v>9173.75</c:v>
                      </c:pt>
                      <c:pt idx="61">
                        <c:v>9173.75</c:v>
                      </c:pt>
                      <c:pt idx="62">
                        <c:v>9237.85</c:v>
                      </c:pt>
                      <c:pt idx="63">
                        <c:v>9265.15</c:v>
                      </c:pt>
                      <c:pt idx="64">
                        <c:v>9261.9500000000007</c:v>
                      </c:pt>
                      <c:pt idx="65">
                        <c:v>9198.2999999999993</c:v>
                      </c:pt>
                      <c:pt idx="66">
                        <c:v>9181.4500000000007</c:v>
                      </c:pt>
                      <c:pt idx="67">
                        <c:v>9237</c:v>
                      </c:pt>
                      <c:pt idx="68">
                        <c:v>9203.4500000000007</c:v>
                      </c:pt>
                      <c:pt idx="69">
                        <c:v>9150.7999999999993</c:v>
                      </c:pt>
                      <c:pt idx="70">
                        <c:v>9139.2999999999993</c:v>
                      </c:pt>
                      <c:pt idx="71">
                        <c:v>9105.15</c:v>
                      </c:pt>
                      <c:pt idx="72">
                        <c:v>9103.5</c:v>
                      </c:pt>
                      <c:pt idx="73">
                        <c:v>9136.4</c:v>
                      </c:pt>
                      <c:pt idx="74">
                        <c:v>9119.4</c:v>
                      </c:pt>
                      <c:pt idx="75">
                        <c:v>9217.9500000000007</c:v>
                      </c:pt>
                      <c:pt idx="76">
                        <c:v>9306.6</c:v>
                      </c:pt>
                      <c:pt idx="77">
                        <c:v>9351.85</c:v>
                      </c:pt>
                      <c:pt idx="78">
                        <c:v>9342.15</c:v>
                      </c:pt>
                      <c:pt idx="79">
                        <c:v>9304.0499999999993</c:v>
                      </c:pt>
                      <c:pt idx="80">
                        <c:v>9313.7999999999993</c:v>
                      </c:pt>
                      <c:pt idx="81">
                        <c:v>9311.9500000000007</c:v>
                      </c:pt>
                      <c:pt idx="82">
                        <c:v>9359.9</c:v>
                      </c:pt>
                      <c:pt idx="83">
                        <c:v>9285.2999999999993</c:v>
                      </c:pt>
                      <c:pt idx="84">
                        <c:v>9314.0499999999993</c:v>
                      </c:pt>
                      <c:pt idx="85">
                        <c:v>9316.85</c:v>
                      </c:pt>
                      <c:pt idx="86">
                        <c:v>9407.2999999999993</c:v>
                      </c:pt>
                      <c:pt idx="87">
                        <c:v>9422.4</c:v>
                      </c:pt>
                      <c:pt idx="88">
                        <c:v>9400.9</c:v>
                      </c:pt>
                      <c:pt idx="89">
                        <c:v>9445.4</c:v>
                      </c:pt>
                      <c:pt idx="90">
                        <c:v>9512.25</c:v>
                      </c:pt>
                      <c:pt idx="91">
                        <c:v>9525.75</c:v>
                      </c:pt>
                      <c:pt idx="92">
                        <c:v>9429.4500000000007</c:v>
                      </c:pt>
                      <c:pt idx="93">
                        <c:v>9427.9</c:v>
                      </c:pt>
                      <c:pt idx="94">
                        <c:v>9438.25</c:v>
                      </c:pt>
                      <c:pt idx="95">
                        <c:v>9386.15</c:v>
                      </c:pt>
                      <c:pt idx="96">
                        <c:v>9360.5499999999993</c:v>
                      </c:pt>
                      <c:pt idx="97">
                        <c:v>9509.75</c:v>
                      </c:pt>
                      <c:pt idx="98">
                        <c:v>9595.1</c:v>
                      </c:pt>
                      <c:pt idx="99">
                        <c:v>9604.9</c:v>
                      </c:pt>
                      <c:pt idx="100">
                        <c:v>9624.5499999999993</c:v>
                      </c:pt>
                      <c:pt idx="101">
                        <c:v>9621.25</c:v>
                      </c:pt>
                      <c:pt idx="102">
                        <c:v>9616.1</c:v>
                      </c:pt>
                      <c:pt idx="103">
                        <c:v>9653.5</c:v>
                      </c:pt>
                      <c:pt idx="104">
                        <c:v>9675.1</c:v>
                      </c:pt>
                      <c:pt idx="105">
                        <c:v>9637.15</c:v>
                      </c:pt>
                      <c:pt idx="106">
                        <c:v>9663.9</c:v>
                      </c:pt>
                      <c:pt idx="107">
                        <c:v>9647.25</c:v>
                      </c:pt>
                      <c:pt idx="108">
                        <c:v>9668.25</c:v>
                      </c:pt>
                      <c:pt idx="109">
                        <c:v>9616.4</c:v>
                      </c:pt>
                      <c:pt idx="110">
                        <c:v>9606.9</c:v>
                      </c:pt>
                      <c:pt idx="111">
                        <c:v>9618.15</c:v>
                      </c:pt>
                      <c:pt idx="112">
                        <c:v>9578.0499999999993</c:v>
                      </c:pt>
                      <c:pt idx="113">
                        <c:v>9588.0499999999993</c:v>
                      </c:pt>
                      <c:pt idx="114">
                        <c:v>9657.5499999999993</c:v>
                      </c:pt>
                      <c:pt idx="115">
                        <c:v>9653.5</c:v>
                      </c:pt>
                      <c:pt idx="116">
                        <c:v>9633.6</c:v>
                      </c:pt>
                      <c:pt idx="117">
                        <c:v>9630</c:v>
                      </c:pt>
                      <c:pt idx="118">
                        <c:v>9574.9500000000007</c:v>
                      </c:pt>
                      <c:pt idx="119">
                        <c:v>9511.4</c:v>
                      </c:pt>
                      <c:pt idx="120">
                        <c:v>9491.25</c:v>
                      </c:pt>
                      <c:pt idx="121">
                        <c:v>9504.1</c:v>
                      </c:pt>
                      <c:pt idx="122">
                        <c:v>9520.9</c:v>
                      </c:pt>
                      <c:pt idx="123">
                        <c:v>9615</c:v>
                      </c:pt>
                      <c:pt idx="124">
                        <c:v>9613.2999999999993</c:v>
                      </c:pt>
                      <c:pt idx="125">
                        <c:v>9637.6</c:v>
                      </c:pt>
                      <c:pt idx="126">
                        <c:v>9674.5499999999993</c:v>
                      </c:pt>
                      <c:pt idx="127">
                        <c:v>9665.7999999999993</c:v>
                      </c:pt>
                      <c:pt idx="128">
                        <c:v>9771.0499999999993</c:v>
                      </c:pt>
                      <c:pt idx="129">
                        <c:v>9786.0499999999993</c:v>
                      </c:pt>
                      <c:pt idx="130">
                        <c:v>9816.1</c:v>
                      </c:pt>
                      <c:pt idx="131">
                        <c:v>9891.7000000000007</c:v>
                      </c:pt>
                      <c:pt idx="132">
                        <c:v>9886.35</c:v>
                      </c:pt>
                      <c:pt idx="133">
                        <c:v>9915.9500000000007</c:v>
                      </c:pt>
                      <c:pt idx="134">
                        <c:v>9827.15</c:v>
                      </c:pt>
                      <c:pt idx="135">
                        <c:v>9899.6</c:v>
                      </c:pt>
                      <c:pt idx="136">
                        <c:v>9873.2999999999993</c:v>
                      </c:pt>
                      <c:pt idx="137">
                        <c:v>9915.25</c:v>
                      </c:pt>
                      <c:pt idx="138">
                        <c:v>9966.4</c:v>
                      </c:pt>
                      <c:pt idx="139">
                        <c:v>9964.5499999999993</c:v>
                      </c:pt>
                      <c:pt idx="140">
                        <c:v>10020.65</c:v>
                      </c:pt>
                      <c:pt idx="141">
                        <c:v>10020.549999999999</c:v>
                      </c:pt>
                      <c:pt idx="142">
                        <c:v>10014.5</c:v>
                      </c:pt>
                      <c:pt idx="143">
                        <c:v>10077.1</c:v>
                      </c:pt>
                      <c:pt idx="144">
                        <c:v>10114.65</c:v>
                      </c:pt>
                      <c:pt idx="145">
                        <c:v>10081.5</c:v>
                      </c:pt>
                      <c:pt idx="146">
                        <c:v>10013.65</c:v>
                      </c:pt>
                      <c:pt idx="147">
                        <c:v>10066.4</c:v>
                      </c:pt>
                      <c:pt idx="148">
                        <c:v>10057.4</c:v>
                      </c:pt>
                      <c:pt idx="149">
                        <c:v>9978.5499999999993</c:v>
                      </c:pt>
                      <c:pt idx="150">
                        <c:v>9908.0499999999993</c:v>
                      </c:pt>
                      <c:pt idx="151">
                        <c:v>9820.25</c:v>
                      </c:pt>
                      <c:pt idx="152">
                        <c:v>9710.7999999999993</c:v>
                      </c:pt>
                      <c:pt idx="153">
                        <c:v>9794.15</c:v>
                      </c:pt>
                      <c:pt idx="154">
                        <c:v>9897.2999999999993</c:v>
                      </c:pt>
                      <c:pt idx="155">
                        <c:v>9904.15</c:v>
                      </c:pt>
                      <c:pt idx="156">
                        <c:v>9837.4</c:v>
                      </c:pt>
                      <c:pt idx="157">
                        <c:v>9754.35</c:v>
                      </c:pt>
                      <c:pt idx="158">
                        <c:v>9765.5499999999993</c:v>
                      </c:pt>
                      <c:pt idx="159">
                        <c:v>9852.5</c:v>
                      </c:pt>
                      <c:pt idx="160">
                        <c:v>9857.0499999999993</c:v>
                      </c:pt>
                      <c:pt idx="161">
                        <c:v>9912.7999999999993</c:v>
                      </c:pt>
                      <c:pt idx="162">
                        <c:v>9796.0499999999993</c:v>
                      </c:pt>
                      <c:pt idx="163">
                        <c:v>9884.4</c:v>
                      </c:pt>
                      <c:pt idx="164">
                        <c:v>9917.9</c:v>
                      </c:pt>
                      <c:pt idx="165">
                        <c:v>9974.4</c:v>
                      </c:pt>
                      <c:pt idx="166">
                        <c:v>9912.85</c:v>
                      </c:pt>
                      <c:pt idx="167">
                        <c:v>9952.2000000000007</c:v>
                      </c:pt>
                      <c:pt idx="168">
                        <c:v>9916.2000000000007</c:v>
                      </c:pt>
                      <c:pt idx="169">
                        <c:v>9929.9</c:v>
                      </c:pt>
                      <c:pt idx="170">
                        <c:v>9934.7999999999993</c:v>
                      </c:pt>
                      <c:pt idx="171">
                        <c:v>10006.049999999999</c:v>
                      </c:pt>
                      <c:pt idx="172">
                        <c:v>10093.049999999999</c:v>
                      </c:pt>
                      <c:pt idx="173">
                        <c:v>10079.299999999999</c:v>
                      </c:pt>
                      <c:pt idx="174">
                        <c:v>10086.6</c:v>
                      </c:pt>
                      <c:pt idx="175">
                        <c:v>10085.4</c:v>
                      </c:pt>
                      <c:pt idx="176">
                        <c:v>10153.1</c:v>
                      </c:pt>
                      <c:pt idx="177">
                        <c:v>10147.549999999999</c:v>
                      </c:pt>
                      <c:pt idx="178">
                        <c:v>10141.15</c:v>
                      </c:pt>
                      <c:pt idx="179">
                        <c:v>10121.9</c:v>
                      </c:pt>
                      <c:pt idx="180">
                        <c:v>9964.4</c:v>
                      </c:pt>
                      <c:pt idx="181">
                        <c:v>9872.6</c:v>
                      </c:pt>
                      <c:pt idx="182">
                        <c:v>9871.5</c:v>
                      </c:pt>
                      <c:pt idx="183">
                        <c:v>9735.75</c:v>
                      </c:pt>
                      <c:pt idx="184">
                        <c:v>9768.9500000000007</c:v>
                      </c:pt>
                      <c:pt idx="185">
                        <c:v>9788.6</c:v>
                      </c:pt>
                      <c:pt idx="186">
                        <c:v>9859.5</c:v>
                      </c:pt>
                      <c:pt idx="187">
                        <c:v>9914.9</c:v>
                      </c:pt>
                      <c:pt idx="188">
                        <c:v>9888.7000000000007</c:v>
                      </c:pt>
                      <c:pt idx="189">
                        <c:v>9979.7000000000007</c:v>
                      </c:pt>
                      <c:pt idx="190">
                        <c:v>9988.75</c:v>
                      </c:pt>
                      <c:pt idx="191">
                        <c:v>10016.950000000001</c:v>
                      </c:pt>
                      <c:pt idx="192">
                        <c:v>9984.7999999999993</c:v>
                      </c:pt>
                      <c:pt idx="193">
                        <c:v>10096.4</c:v>
                      </c:pt>
                      <c:pt idx="194">
                        <c:v>10167.450000000001</c:v>
                      </c:pt>
                      <c:pt idx="195">
                        <c:v>10230.85</c:v>
                      </c:pt>
                      <c:pt idx="196">
                        <c:v>10234.450000000001</c:v>
                      </c:pt>
                      <c:pt idx="197">
                        <c:v>10210.85</c:v>
                      </c:pt>
                      <c:pt idx="198">
                        <c:v>10146.549999999999</c:v>
                      </c:pt>
                      <c:pt idx="199">
                        <c:v>10184.85</c:v>
                      </c:pt>
                      <c:pt idx="200">
                        <c:v>10207.700000000001</c:v>
                      </c:pt>
                      <c:pt idx="201">
                        <c:v>10295.35</c:v>
                      </c:pt>
                      <c:pt idx="202">
                        <c:v>10343.799999999999</c:v>
                      </c:pt>
                      <c:pt idx="203">
                        <c:v>10323.049999999999</c:v>
                      </c:pt>
                      <c:pt idx="204">
                        <c:v>10363.65</c:v>
                      </c:pt>
                      <c:pt idx="205">
                        <c:v>10335.299999999999</c:v>
                      </c:pt>
                      <c:pt idx="206">
                        <c:v>10440.5</c:v>
                      </c:pt>
                      <c:pt idx="207">
                        <c:v>10423.799999999999</c:v>
                      </c:pt>
                      <c:pt idx="208">
                        <c:v>10452.5</c:v>
                      </c:pt>
                      <c:pt idx="209">
                        <c:v>10451.799999999999</c:v>
                      </c:pt>
                      <c:pt idx="210">
                        <c:v>10350.15</c:v>
                      </c:pt>
                      <c:pt idx="211">
                        <c:v>10303.15</c:v>
                      </c:pt>
                      <c:pt idx="212">
                        <c:v>10308.950000000001</c:v>
                      </c:pt>
                      <c:pt idx="213">
                        <c:v>10321.75</c:v>
                      </c:pt>
                      <c:pt idx="214">
                        <c:v>10224.950000000001</c:v>
                      </c:pt>
                      <c:pt idx="215">
                        <c:v>10186.6</c:v>
                      </c:pt>
                      <c:pt idx="216">
                        <c:v>10118.049999999999</c:v>
                      </c:pt>
                      <c:pt idx="217">
                        <c:v>10214.75</c:v>
                      </c:pt>
                      <c:pt idx="218">
                        <c:v>10283.6</c:v>
                      </c:pt>
                      <c:pt idx="219">
                        <c:v>10298.75</c:v>
                      </c:pt>
                      <c:pt idx="220">
                        <c:v>10326.9</c:v>
                      </c:pt>
                      <c:pt idx="221">
                        <c:v>10342.299999999999</c:v>
                      </c:pt>
                      <c:pt idx="222">
                        <c:v>10348.75</c:v>
                      </c:pt>
                      <c:pt idx="223">
                        <c:v>10389.700000000001</c:v>
                      </c:pt>
                      <c:pt idx="224">
                        <c:v>10399.549999999999</c:v>
                      </c:pt>
                      <c:pt idx="225">
                        <c:v>10370.25</c:v>
                      </c:pt>
                      <c:pt idx="226">
                        <c:v>10361.299999999999</c:v>
                      </c:pt>
                      <c:pt idx="227">
                        <c:v>10226.549999999999</c:v>
                      </c:pt>
                      <c:pt idx="228">
                        <c:v>10121.799999999999</c:v>
                      </c:pt>
                      <c:pt idx="229">
                        <c:v>10127.75</c:v>
                      </c:pt>
                      <c:pt idx="230">
                        <c:v>10118.25</c:v>
                      </c:pt>
                      <c:pt idx="231">
                        <c:v>10044.1</c:v>
                      </c:pt>
                      <c:pt idx="232">
                        <c:v>10166.700000000001</c:v>
                      </c:pt>
                      <c:pt idx="233">
                        <c:v>10265.65</c:v>
                      </c:pt>
                      <c:pt idx="234">
                        <c:v>10322.25</c:v>
                      </c:pt>
                      <c:pt idx="235">
                        <c:v>10240.15</c:v>
                      </c:pt>
                      <c:pt idx="236">
                        <c:v>10192.950000000001</c:v>
                      </c:pt>
                      <c:pt idx="237">
                        <c:v>10252.1</c:v>
                      </c:pt>
                      <c:pt idx="238">
                        <c:v>10333.25</c:v>
                      </c:pt>
                      <c:pt idx="239">
                        <c:v>10388.75</c:v>
                      </c:pt>
                      <c:pt idx="240">
                        <c:v>10463.200000000001</c:v>
                      </c:pt>
                      <c:pt idx="241">
                        <c:v>10444.200000000001</c:v>
                      </c:pt>
                      <c:pt idx="242">
                        <c:v>10440.299999999999</c:v>
                      </c:pt>
                      <c:pt idx="243">
                        <c:v>10493</c:v>
                      </c:pt>
                      <c:pt idx="244">
                        <c:v>10531.5</c:v>
                      </c:pt>
                      <c:pt idx="245">
                        <c:v>10490.75</c:v>
                      </c:pt>
                      <c:pt idx="246">
                        <c:v>10477.9</c:v>
                      </c:pt>
                      <c:pt idx="247">
                        <c:v>10530.7</c:v>
                      </c:pt>
                      <c:pt idx="248">
                        <c:v>10435.549999999999</c:v>
                      </c:pt>
                      <c:pt idx="249">
                        <c:v>10442.200000000001</c:v>
                      </c:pt>
                      <c:pt idx="250">
                        <c:v>10443.200000000001</c:v>
                      </c:pt>
                      <c:pt idx="251">
                        <c:v>10504.8</c:v>
                      </c:pt>
                      <c:pt idx="252">
                        <c:v>10558.85</c:v>
                      </c:pt>
                      <c:pt idx="253">
                        <c:v>10623.6</c:v>
                      </c:pt>
                      <c:pt idx="254">
                        <c:v>10637</c:v>
                      </c:pt>
                      <c:pt idx="255">
                        <c:v>10632.2</c:v>
                      </c:pt>
                      <c:pt idx="256">
                        <c:v>10651.2</c:v>
                      </c:pt>
                      <c:pt idx="257">
                        <c:v>10681.25</c:v>
                      </c:pt>
                      <c:pt idx="258">
                        <c:v>10741.55</c:v>
                      </c:pt>
                      <c:pt idx="259">
                        <c:v>10700.45</c:v>
                      </c:pt>
                      <c:pt idx="260">
                        <c:v>10788.55</c:v>
                      </c:pt>
                      <c:pt idx="261">
                        <c:v>10817</c:v>
                      </c:pt>
                      <c:pt idx="262">
                        <c:v>10894.7</c:v>
                      </c:pt>
                      <c:pt idx="263">
                        <c:v>10966.2</c:v>
                      </c:pt>
                      <c:pt idx="264">
                        <c:v>11083.7</c:v>
                      </c:pt>
                      <c:pt idx="265">
                        <c:v>11086</c:v>
                      </c:pt>
                      <c:pt idx="266">
                        <c:v>11069.65</c:v>
                      </c:pt>
                      <c:pt idx="267">
                        <c:v>11130.4</c:v>
                      </c:pt>
                      <c:pt idx="268">
                        <c:v>11049.65</c:v>
                      </c:pt>
                      <c:pt idx="269">
                        <c:v>11027.7</c:v>
                      </c:pt>
                      <c:pt idx="270">
                        <c:v>11016.9</c:v>
                      </c:pt>
                      <c:pt idx="271">
                        <c:v>10760.6</c:v>
                      </c:pt>
                      <c:pt idx="272">
                        <c:v>10666.55</c:v>
                      </c:pt>
                      <c:pt idx="273">
                        <c:v>10498.25</c:v>
                      </c:pt>
                      <c:pt idx="274">
                        <c:v>10476.700000000001</c:v>
                      </c:pt>
                      <c:pt idx="275">
                        <c:v>10576.85</c:v>
                      </c:pt>
                      <c:pt idx="276">
                        <c:v>10454.950000000001</c:v>
                      </c:pt>
                      <c:pt idx="277">
                        <c:v>10539.75</c:v>
                      </c:pt>
                      <c:pt idx="278">
                        <c:v>10500.9</c:v>
                      </c:pt>
                      <c:pt idx="279">
                        <c:v>10545.5</c:v>
                      </c:pt>
                      <c:pt idx="280">
                        <c:v>10452.299999999999</c:v>
                      </c:pt>
                      <c:pt idx="281">
                        <c:v>10378.4</c:v>
                      </c:pt>
                      <c:pt idx="282">
                        <c:v>10360.4</c:v>
                      </c:pt>
                      <c:pt idx="283">
                        <c:v>10397.450000000001</c:v>
                      </c:pt>
                      <c:pt idx="284">
                        <c:v>10382.700000000001</c:v>
                      </c:pt>
                      <c:pt idx="285">
                        <c:v>10491.05</c:v>
                      </c:pt>
                      <c:pt idx="286">
                        <c:v>10582.6</c:v>
                      </c:pt>
                      <c:pt idx="287">
                        <c:v>10554.3</c:v>
                      </c:pt>
                      <c:pt idx="288">
                        <c:v>10492.85</c:v>
                      </c:pt>
                      <c:pt idx="289">
                        <c:v>10458.35</c:v>
                      </c:pt>
                      <c:pt idx="290">
                        <c:v>10358.85</c:v>
                      </c:pt>
                      <c:pt idx="291">
                        <c:v>10249.25</c:v>
                      </c:pt>
                      <c:pt idx="292">
                        <c:v>10154.200000000001</c:v>
                      </c:pt>
                      <c:pt idx="293">
                        <c:v>10242.65</c:v>
                      </c:pt>
                      <c:pt idx="294">
                        <c:v>10226.85</c:v>
                      </c:pt>
                      <c:pt idx="295">
                        <c:v>10421.4</c:v>
                      </c:pt>
                      <c:pt idx="296">
                        <c:v>10426.85</c:v>
                      </c:pt>
                      <c:pt idx="297">
                        <c:v>10410.9</c:v>
                      </c:pt>
                      <c:pt idx="298">
                        <c:v>10360.15</c:v>
                      </c:pt>
                      <c:pt idx="299">
                        <c:v>10195.15</c:v>
                      </c:pt>
                      <c:pt idx="300">
                        <c:v>10094.25</c:v>
                      </c:pt>
                      <c:pt idx="301">
                        <c:v>10124.35</c:v>
                      </c:pt>
                      <c:pt idx="302">
                        <c:v>10155.25</c:v>
                      </c:pt>
                      <c:pt idx="303">
                        <c:v>10114.75</c:v>
                      </c:pt>
                      <c:pt idx="304">
                        <c:v>9998.0499999999993</c:v>
                      </c:pt>
                      <c:pt idx="305">
                        <c:v>10130.65</c:v>
                      </c:pt>
                      <c:pt idx="306">
                        <c:v>10184.15</c:v>
                      </c:pt>
                      <c:pt idx="307">
                        <c:v>10113.700000000001</c:v>
                      </c:pt>
                      <c:pt idx="308">
                        <c:v>10211.799999999999</c:v>
                      </c:pt>
                      <c:pt idx="309">
                        <c:v>10245</c:v>
                      </c:pt>
                      <c:pt idx="310">
                        <c:v>10128.4</c:v>
                      </c:pt>
                      <c:pt idx="311">
                        <c:v>10325.15</c:v>
                      </c:pt>
                      <c:pt idx="312">
                        <c:v>10331.6</c:v>
                      </c:pt>
                      <c:pt idx="313">
                        <c:v>10379.35</c:v>
                      </c:pt>
                      <c:pt idx="314">
                        <c:v>10402.25</c:v>
                      </c:pt>
                      <c:pt idx="315">
                        <c:v>10417.15</c:v>
                      </c:pt>
                      <c:pt idx="316">
                        <c:v>10458.65</c:v>
                      </c:pt>
                      <c:pt idx="317">
                        <c:v>10480.6</c:v>
                      </c:pt>
                      <c:pt idx="318">
                        <c:v>10528.35</c:v>
                      </c:pt>
                      <c:pt idx="319">
                        <c:v>10548.7</c:v>
                      </c:pt>
                      <c:pt idx="320">
                        <c:v>10526.2</c:v>
                      </c:pt>
                      <c:pt idx="321">
                        <c:v>10565.3</c:v>
                      </c:pt>
                      <c:pt idx="322">
                        <c:v>10564.05</c:v>
                      </c:pt>
                      <c:pt idx="323">
                        <c:v>10584.7</c:v>
                      </c:pt>
                      <c:pt idx="324">
                        <c:v>10614.35</c:v>
                      </c:pt>
                      <c:pt idx="325">
                        <c:v>10570.55</c:v>
                      </c:pt>
                      <c:pt idx="326">
                        <c:v>10617.8</c:v>
                      </c:pt>
                      <c:pt idx="327">
                        <c:v>10692.3</c:v>
                      </c:pt>
                      <c:pt idx="328">
                        <c:v>10739.35</c:v>
                      </c:pt>
                      <c:pt idx="329">
                        <c:v>10718.05</c:v>
                      </c:pt>
                      <c:pt idx="330">
                        <c:v>10679.65</c:v>
                      </c:pt>
                      <c:pt idx="331">
                        <c:v>10618.25</c:v>
                      </c:pt>
                      <c:pt idx="332">
                        <c:v>10715.5</c:v>
                      </c:pt>
                      <c:pt idx="333">
                        <c:v>10717.8</c:v>
                      </c:pt>
                      <c:pt idx="334">
                        <c:v>10741.7</c:v>
                      </c:pt>
                      <c:pt idx="335">
                        <c:v>10716.55</c:v>
                      </c:pt>
                      <c:pt idx="336">
                        <c:v>10806.5</c:v>
                      </c:pt>
                      <c:pt idx="337">
                        <c:v>10806.6</c:v>
                      </c:pt>
                      <c:pt idx="338">
                        <c:v>10801.85</c:v>
                      </c:pt>
                      <c:pt idx="339">
                        <c:v>10741.1</c:v>
                      </c:pt>
                      <c:pt idx="340">
                        <c:v>10682.7</c:v>
                      </c:pt>
                      <c:pt idx="341">
                        <c:v>10596.4</c:v>
                      </c:pt>
                      <c:pt idx="342">
                        <c:v>10516.7</c:v>
                      </c:pt>
                      <c:pt idx="343">
                        <c:v>10536.7</c:v>
                      </c:pt>
                      <c:pt idx="344">
                        <c:v>10430.35</c:v>
                      </c:pt>
                      <c:pt idx="345">
                        <c:v>10513.85</c:v>
                      </c:pt>
                      <c:pt idx="346">
                        <c:v>10605.15</c:v>
                      </c:pt>
                      <c:pt idx="347">
                        <c:v>10688.65</c:v>
                      </c:pt>
                      <c:pt idx="348">
                        <c:v>10633.3</c:v>
                      </c:pt>
                      <c:pt idx="349">
                        <c:v>10614.35</c:v>
                      </c:pt>
                      <c:pt idx="350">
                        <c:v>10736.15</c:v>
                      </c:pt>
                      <c:pt idx="351">
                        <c:v>10696.2</c:v>
                      </c:pt>
                      <c:pt idx="352">
                        <c:v>10628.5</c:v>
                      </c:pt>
                      <c:pt idx="353">
                        <c:v>10593.15</c:v>
                      </c:pt>
                      <c:pt idx="354">
                        <c:v>10684.65</c:v>
                      </c:pt>
                      <c:pt idx="355">
                        <c:v>10768.35</c:v>
                      </c:pt>
                      <c:pt idx="356">
                        <c:v>10767.65</c:v>
                      </c:pt>
                      <c:pt idx="357">
                        <c:v>10786.95</c:v>
                      </c:pt>
                      <c:pt idx="358">
                        <c:v>10842.85</c:v>
                      </c:pt>
                      <c:pt idx="359">
                        <c:v>10856.7</c:v>
                      </c:pt>
                      <c:pt idx="360">
                        <c:v>10808.05</c:v>
                      </c:pt>
                      <c:pt idx="361">
                        <c:v>10817.7</c:v>
                      </c:pt>
                      <c:pt idx="362">
                        <c:v>10799.85</c:v>
                      </c:pt>
                      <c:pt idx="363">
                        <c:v>10710.45</c:v>
                      </c:pt>
                      <c:pt idx="364">
                        <c:v>10772.05</c:v>
                      </c:pt>
                      <c:pt idx="365">
                        <c:v>10741.1</c:v>
                      </c:pt>
                      <c:pt idx="366">
                        <c:v>10821.85</c:v>
                      </c:pt>
                      <c:pt idx="367">
                        <c:v>10762.45</c:v>
                      </c:pt>
                      <c:pt idx="368">
                        <c:v>10769.15</c:v>
                      </c:pt>
                      <c:pt idx="369">
                        <c:v>10671.4</c:v>
                      </c:pt>
                      <c:pt idx="370">
                        <c:v>10589.1</c:v>
                      </c:pt>
                      <c:pt idx="371">
                        <c:v>10714.3</c:v>
                      </c:pt>
                      <c:pt idx="372">
                        <c:v>10657.3</c:v>
                      </c:pt>
                      <c:pt idx="373">
                        <c:v>10699.9</c:v>
                      </c:pt>
                      <c:pt idx="374">
                        <c:v>10769.9</c:v>
                      </c:pt>
                      <c:pt idx="375">
                        <c:v>10749.75</c:v>
                      </c:pt>
                      <c:pt idx="376">
                        <c:v>10772.65</c:v>
                      </c:pt>
                      <c:pt idx="377">
                        <c:v>10852.9</c:v>
                      </c:pt>
                      <c:pt idx="378">
                        <c:v>10947.25</c:v>
                      </c:pt>
                      <c:pt idx="379">
                        <c:v>10948.3</c:v>
                      </c:pt>
                      <c:pt idx="380">
                        <c:v>11023.2</c:v>
                      </c:pt>
                      <c:pt idx="381">
                        <c:v>11018.9</c:v>
                      </c:pt>
                      <c:pt idx="382">
                        <c:v>10936.85</c:v>
                      </c:pt>
                      <c:pt idx="383">
                        <c:v>11008.05</c:v>
                      </c:pt>
                      <c:pt idx="384">
                        <c:v>10980.45</c:v>
                      </c:pt>
                      <c:pt idx="385">
                        <c:v>10957.1</c:v>
                      </c:pt>
                      <c:pt idx="386">
                        <c:v>11010.2</c:v>
                      </c:pt>
                      <c:pt idx="387">
                        <c:v>11084.75</c:v>
                      </c:pt>
                      <c:pt idx="388">
                        <c:v>11134.3</c:v>
                      </c:pt>
                      <c:pt idx="389">
                        <c:v>11132</c:v>
                      </c:pt>
                      <c:pt idx="390">
                        <c:v>11167.3</c:v>
                      </c:pt>
                      <c:pt idx="391">
                        <c:v>11278.35</c:v>
                      </c:pt>
                      <c:pt idx="392">
                        <c:v>11319.55</c:v>
                      </c:pt>
                      <c:pt idx="393">
                        <c:v>11356.5</c:v>
                      </c:pt>
                      <c:pt idx="394">
                        <c:v>11346.2</c:v>
                      </c:pt>
                      <c:pt idx="395">
                        <c:v>11244.7</c:v>
                      </c:pt>
                      <c:pt idx="396">
                        <c:v>11360.8</c:v>
                      </c:pt>
                      <c:pt idx="397">
                        <c:v>11387.1</c:v>
                      </c:pt>
                      <c:pt idx="398">
                        <c:v>11389.45</c:v>
                      </c:pt>
                      <c:pt idx="399">
                        <c:v>11450</c:v>
                      </c:pt>
                      <c:pt idx="400">
                        <c:v>11470.7</c:v>
                      </c:pt>
                      <c:pt idx="401">
                        <c:v>11429.5</c:v>
                      </c:pt>
                      <c:pt idx="402">
                        <c:v>11355.75</c:v>
                      </c:pt>
                      <c:pt idx="403">
                        <c:v>11435.1</c:v>
                      </c:pt>
                      <c:pt idx="404">
                        <c:v>11385.05</c:v>
                      </c:pt>
                      <c:pt idx="405">
                        <c:v>11470.75</c:v>
                      </c:pt>
                      <c:pt idx="406">
                        <c:v>11551.75</c:v>
                      </c:pt>
                      <c:pt idx="407">
                        <c:v>11570.9</c:v>
                      </c:pt>
                      <c:pt idx="408">
                        <c:v>11582.75</c:v>
                      </c:pt>
                      <c:pt idx="409">
                        <c:v>11557.1</c:v>
                      </c:pt>
                      <c:pt idx="410">
                        <c:v>11691.95</c:v>
                      </c:pt>
                      <c:pt idx="411">
                        <c:v>11738.5</c:v>
                      </c:pt>
                      <c:pt idx="412">
                        <c:v>11691.9</c:v>
                      </c:pt>
                      <c:pt idx="413">
                        <c:v>11676.8</c:v>
                      </c:pt>
                      <c:pt idx="414">
                        <c:v>11680.5</c:v>
                      </c:pt>
                      <c:pt idx="415">
                        <c:v>11582.35</c:v>
                      </c:pt>
                      <c:pt idx="416">
                        <c:v>11520.3</c:v>
                      </c:pt>
                      <c:pt idx="417">
                        <c:v>11476.95</c:v>
                      </c:pt>
                      <c:pt idx="418">
                        <c:v>11536.9</c:v>
                      </c:pt>
                      <c:pt idx="419">
                        <c:v>11589.1</c:v>
                      </c:pt>
                      <c:pt idx="420">
                        <c:v>11438.1</c:v>
                      </c:pt>
                      <c:pt idx="421">
                        <c:v>11287.5</c:v>
                      </c:pt>
                      <c:pt idx="422">
                        <c:v>11369.9</c:v>
                      </c:pt>
                      <c:pt idx="423">
                        <c:v>11515.2</c:v>
                      </c:pt>
                      <c:pt idx="424">
                        <c:v>11377.75</c:v>
                      </c:pt>
                      <c:pt idx="425">
                        <c:v>11278.9</c:v>
                      </c:pt>
                      <c:pt idx="426">
                        <c:v>11234.35</c:v>
                      </c:pt>
                      <c:pt idx="427">
                        <c:v>11143.1</c:v>
                      </c:pt>
                      <c:pt idx="428">
                        <c:v>10967.4</c:v>
                      </c:pt>
                      <c:pt idx="429">
                        <c:v>11067.45</c:v>
                      </c:pt>
                      <c:pt idx="430">
                        <c:v>11053.8</c:v>
                      </c:pt>
                      <c:pt idx="431">
                        <c:v>10977.55</c:v>
                      </c:pt>
                      <c:pt idx="432">
                        <c:v>10930.45</c:v>
                      </c:pt>
                      <c:pt idx="433">
                        <c:v>11008.3</c:v>
                      </c:pt>
                      <c:pt idx="434">
                        <c:v>10858.25</c:v>
                      </c:pt>
                      <c:pt idx="435">
                        <c:v>10599.25</c:v>
                      </c:pt>
                      <c:pt idx="436">
                        <c:v>10316.450000000001</c:v>
                      </c:pt>
                      <c:pt idx="437">
                        <c:v>10348.049999999999</c:v>
                      </c:pt>
                      <c:pt idx="438">
                        <c:v>10301.049999999999</c:v>
                      </c:pt>
                      <c:pt idx="439">
                        <c:v>10460.1</c:v>
                      </c:pt>
                      <c:pt idx="440">
                        <c:v>10234.65</c:v>
                      </c:pt>
                      <c:pt idx="441">
                        <c:v>10472.5</c:v>
                      </c:pt>
                      <c:pt idx="442">
                        <c:v>10512.5</c:v>
                      </c:pt>
                      <c:pt idx="443">
                        <c:v>10584.75</c:v>
                      </c:pt>
                      <c:pt idx="444">
                        <c:v>10453.049999999999</c:v>
                      </c:pt>
                      <c:pt idx="445">
                        <c:v>10303.549999999999</c:v>
                      </c:pt>
                      <c:pt idx="446">
                        <c:v>10245.25</c:v>
                      </c:pt>
                      <c:pt idx="447">
                        <c:v>10146.799999999999</c:v>
                      </c:pt>
                      <c:pt idx="448">
                        <c:v>10224.75</c:v>
                      </c:pt>
                      <c:pt idx="449">
                        <c:v>10124.9</c:v>
                      </c:pt>
                      <c:pt idx="450">
                        <c:v>10030</c:v>
                      </c:pt>
                      <c:pt idx="451">
                        <c:v>10250.85</c:v>
                      </c:pt>
                      <c:pt idx="452">
                        <c:v>10198.4</c:v>
                      </c:pt>
                      <c:pt idx="453">
                        <c:v>10386.6</c:v>
                      </c:pt>
                      <c:pt idx="454">
                        <c:v>10380.450000000001</c:v>
                      </c:pt>
                      <c:pt idx="455">
                        <c:v>10553</c:v>
                      </c:pt>
                      <c:pt idx="456">
                        <c:v>10524</c:v>
                      </c:pt>
                      <c:pt idx="457">
                        <c:v>10530</c:v>
                      </c:pt>
                      <c:pt idx="458">
                        <c:v>10598.4</c:v>
                      </c:pt>
                      <c:pt idx="459">
                        <c:v>10585.2</c:v>
                      </c:pt>
                      <c:pt idx="460">
                        <c:v>10482.200000000001</c:v>
                      </c:pt>
                      <c:pt idx="461">
                        <c:v>10582.5</c:v>
                      </c:pt>
                      <c:pt idx="462">
                        <c:v>10576.3</c:v>
                      </c:pt>
                      <c:pt idx="463">
                        <c:v>10616.7</c:v>
                      </c:pt>
                      <c:pt idx="464">
                        <c:v>10682.2</c:v>
                      </c:pt>
                      <c:pt idx="465">
                        <c:v>10763.4</c:v>
                      </c:pt>
                      <c:pt idx="466">
                        <c:v>10656.2</c:v>
                      </c:pt>
                      <c:pt idx="467">
                        <c:v>10600.05</c:v>
                      </c:pt>
                      <c:pt idx="468">
                        <c:v>10526.75</c:v>
                      </c:pt>
                      <c:pt idx="469">
                        <c:v>10628.6</c:v>
                      </c:pt>
                      <c:pt idx="470">
                        <c:v>10685.6</c:v>
                      </c:pt>
                      <c:pt idx="471">
                        <c:v>10728.85</c:v>
                      </c:pt>
                      <c:pt idx="472">
                        <c:v>10858.7</c:v>
                      </c:pt>
                      <c:pt idx="473">
                        <c:v>10876.75</c:v>
                      </c:pt>
                      <c:pt idx="474">
                        <c:v>10883.75</c:v>
                      </c:pt>
                      <c:pt idx="475">
                        <c:v>10869.5</c:v>
                      </c:pt>
                      <c:pt idx="476">
                        <c:v>10782.9</c:v>
                      </c:pt>
                      <c:pt idx="477">
                        <c:v>10601.15</c:v>
                      </c:pt>
                      <c:pt idx="478">
                        <c:v>10693.7</c:v>
                      </c:pt>
                      <c:pt idx="479">
                        <c:v>10488.45</c:v>
                      </c:pt>
                      <c:pt idx="480">
                        <c:v>10549.15</c:v>
                      </c:pt>
                      <c:pt idx="481">
                        <c:v>10737.6</c:v>
                      </c:pt>
                      <c:pt idx="482">
                        <c:v>10791.55</c:v>
                      </c:pt>
                      <c:pt idx="483">
                        <c:v>10805.45</c:v>
                      </c:pt>
                      <c:pt idx="484">
                        <c:v>10888.35</c:v>
                      </c:pt>
                      <c:pt idx="485">
                        <c:v>10908.7</c:v>
                      </c:pt>
                      <c:pt idx="486">
                        <c:v>10967.3</c:v>
                      </c:pt>
                      <c:pt idx="487">
                        <c:v>10951.7</c:v>
                      </c:pt>
                      <c:pt idx="488">
                        <c:v>10754</c:v>
                      </c:pt>
                      <c:pt idx="489">
                        <c:v>10663.5</c:v>
                      </c:pt>
                      <c:pt idx="490">
                        <c:v>10729.85</c:v>
                      </c:pt>
                      <c:pt idx="491">
                        <c:v>10779.8</c:v>
                      </c:pt>
                      <c:pt idx="492">
                        <c:v>10859.9</c:v>
                      </c:pt>
                      <c:pt idx="493">
                        <c:v>10862.55</c:v>
                      </c:pt>
                      <c:pt idx="494">
                        <c:v>10910.1</c:v>
                      </c:pt>
                      <c:pt idx="495">
                        <c:v>10792.5</c:v>
                      </c:pt>
                      <c:pt idx="496">
                        <c:v>10672.25</c:v>
                      </c:pt>
                      <c:pt idx="497">
                        <c:v>10727.35</c:v>
                      </c:pt>
                      <c:pt idx="498">
                        <c:v>10771.8</c:v>
                      </c:pt>
                      <c:pt idx="499">
                        <c:v>10802.15</c:v>
                      </c:pt>
                      <c:pt idx="500">
                        <c:v>10855.15</c:v>
                      </c:pt>
                      <c:pt idx="501">
                        <c:v>10821.6</c:v>
                      </c:pt>
                      <c:pt idx="502">
                        <c:v>10794.95</c:v>
                      </c:pt>
                      <c:pt idx="503">
                        <c:v>10737.6</c:v>
                      </c:pt>
                      <c:pt idx="504">
                        <c:v>10886.8</c:v>
                      </c:pt>
                      <c:pt idx="505">
                        <c:v>10890.3</c:v>
                      </c:pt>
                      <c:pt idx="506">
                        <c:v>10905.2</c:v>
                      </c:pt>
                      <c:pt idx="507">
                        <c:v>10906.95</c:v>
                      </c:pt>
                      <c:pt idx="508">
                        <c:v>10961.85</c:v>
                      </c:pt>
                      <c:pt idx="509">
                        <c:v>10922.75</c:v>
                      </c:pt>
                      <c:pt idx="510">
                        <c:v>10831.5</c:v>
                      </c:pt>
                      <c:pt idx="511">
                        <c:v>10849.8</c:v>
                      </c:pt>
                      <c:pt idx="512">
                        <c:v>10780.55</c:v>
                      </c:pt>
                      <c:pt idx="513">
                        <c:v>10661.55</c:v>
                      </c:pt>
                      <c:pt idx="514">
                        <c:v>10652.2</c:v>
                      </c:pt>
                      <c:pt idx="515">
                        <c:v>10651.8</c:v>
                      </c:pt>
                      <c:pt idx="516">
                        <c:v>10830.95</c:v>
                      </c:pt>
                      <c:pt idx="517">
                        <c:v>10893.65</c:v>
                      </c:pt>
                      <c:pt idx="518">
                        <c:v>10912.25</c:v>
                      </c:pt>
                      <c:pt idx="519">
                        <c:v>10934.35</c:v>
                      </c:pt>
                      <c:pt idx="520">
                        <c:v>11062.45</c:v>
                      </c:pt>
                      <c:pt idx="521">
                        <c:v>11069.4</c:v>
                      </c:pt>
                      <c:pt idx="522">
                        <c:v>10943.6</c:v>
                      </c:pt>
                      <c:pt idx="523">
                        <c:v>10888.8</c:v>
                      </c:pt>
                      <c:pt idx="524">
                        <c:v>10831.4</c:v>
                      </c:pt>
                      <c:pt idx="525">
                        <c:v>10793.65</c:v>
                      </c:pt>
                      <c:pt idx="526">
                        <c:v>10746.05</c:v>
                      </c:pt>
                      <c:pt idx="527">
                        <c:v>10724.4</c:v>
                      </c:pt>
                      <c:pt idx="528">
                        <c:v>10640.95</c:v>
                      </c:pt>
                      <c:pt idx="529">
                        <c:v>10604.35</c:v>
                      </c:pt>
                      <c:pt idx="530">
                        <c:v>10735.45</c:v>
                      </c:pt>
                      <c:pt idx="531">
                        <c:v>10789.85</c:v>
                      </c:pt>
                      <c:pt idx="532">
                        <c:v>10791.65</c:v>
                      </c:pt>
                      <c:pt idx="533">
                        <c:v>10880.1</c:v>
                      </c:pt>
                      <c:pt idx="534">
                        <c:v>10835.3</c:v>
                      </c:pt>
                      <c:pt idx="535">
                        <c:v>10806.65</c:v>
                      </c:pt>
                      <c:pt idx="536">
                        <c:v>10792.5</c:v>
                      </c:pt>
                      <c:pt idx="537">
                        <c:v>10863.5</c:v>
                      </c:pt>
                      <c:pt idx="538">
                        <c:v>10987.45</c:v>
                      </c:pt>
                      <c:pt idx="539">
                        <c:v>11053</c:v>
                      </c:pt>
                      <c:pt idx="540">
                        <c:v>11058.2</c:v>
                      </c:pt>
                      <c:pt idx="541">
                        <c:v>11035.4</c:v>
                      </c:pt>
                      <c:pt idx="542">
                        <c:v>11168.05</c:v>
                      </c:pt>
                      <c:pt idx="543">
                        <c:v>11301.2</c:v>
                      </c:pt>
                      <c:pt idx="544">
                        <c:v>11341.7</c:v>
                      </c:pt>
                      <c:pt idx="545">
                        <c:v>11343.25</c:v>
                      </c:pt>
                      <c:pt idx="546">
                        <c:v>11426.85</c:v>
                      </c:pt>
                      <c:pt idx="547">
                        <c:v>11462.2</c:v>
                      </c:pt>
                      <c:pt idx="548">
                        <c:v>11532.4</c:v>
                      </c:pt>
                      <c:pt idx="549">
                        <c:v>11521.05</c:v>
                      </c:pt>
                      <c:pt idx="550">
                        <c:v>11456.9</c:v>
                      </c:pt>
                      <c:pt idx="551">
                        <c:v>11354.25</c:v>
                      </c:pt>
                      <c:pt idx="552">
                        <c:v>11483.25</c:v>
                      </c:pt>
                      <c:pt idx="553">
                        <c:v>11445.05</c:v>
                      </c:pt>
                      <c:pt idx="554">
                        <c:v>11570</c:v>
                      </c:pt>
                      <c:pt idx="555">
                        <c:v>11623.9</c:v>
                      </c:pt>
                      <c:pt idx="556">
                        <c:v>11669.15</c:v>
                      </c:pt>
                      <c:pt idx="557">
                        <c:v>11713.2</c:v>
                      </c:pt>
                      <c:pt idx="558">
                        <c:v>11643.95</c:v>
                      </c:pt>
                      <c:pt idx="559">
                        <c:v>11598</c:v>
                      </c:pt>
                      <c:pt idx="560">
                        <c:v>11665.95</c:v>
                      </c:pt>
                      <c:pt idx="561">
                        <c:v>11604.5</c:v>
                      </c:pt>
                      <c:pt idx="562">
                        <c:v>11671.95</c:v>
                      </c:pt>
                      <c:pt idx="563">
                        <c:v>11584.3</c:v>
                      </c:pt>
                      <c:pt idx="564">
                        <c:v>11596.7</c:v>
                      </c:pt>
                      <c:pt idx="565">
                        <c:v>11643.45</c:v>
                      </c:pt>
                      <c:pt idx="566">
                        <c:v>11690.35</c:v>
                      </c:pt>
                      <c:pt idx="567">
                        <c:v>11787.15</c:v>
                      </c:pt>
                      <c:pt idx="568">
                        <c:v>11752.8</c:v>
                      </c:pt>
                      <c:pt idx="569">
                        <c:v>11594.45</c:v>
                      </c:pt>
                      <c:pt idx="570">
                        <c:v>11575.95</c:v>
                      </c:pt>
                      <c:pt idx="571">
                        <c:v>11726.15</c:v>
                      </c:pt>
                      <c:pt idx="572">
                        <c:v>11641.8</c:v>
                      </c:pt>
                      <c:pt idx="573">
                        <c:v>11754.65</c:v>
                      </c:pt>
                      <c:pt idx="574">
                        <c:v>11748.15</c:v>
                      </c:pt>
                      <c:pt idx="575">
                        <c:v>11724.75</c:v>
                      </c:pt>
                      <c:pt idx="576">
                        <c:v>11712.25</c:v>
                      </c:pt>
                      <c:pt idx="577">
                        <c:v>11598.25</c:v>
                      </c:pt>
                      <c:pt idx="578">
                        <c:v>11497.9</c:v>
                      </c:pt>
                      <c:pt idx="579">
                        <c:v>11359.45</c:v>
                      </c:pt>
                      <c:pt idx="580">
                        <c:v>11301.8</c:v>
                      </c:pt>
                      <c:pt idx="581">
                        <c:v>11278.9</c:v>
                      </c:pt>
                      <c:pt idx="582">
                        <c:v>11148.2</c:v>
                      </c:pt>
                      <c:pt idx="583">
                        <c:v>11222.05</c:v>
                      </c:pt>
                      <c:pt idx="584">
                        <c:v>11157</c:v>
                      </c:pt>
                      <c:pt idx="585">
                        <c:v>11257.1</c:v>
                      </c:pt>
                      <c:pt idx="586">
                        <c:v>11407.15</c:v>
                      </c:pt>
                      <c:pt idx="587">
                        <c:v>11828.25</c:v>
                      </c:pt>
                      <c:pt idx="588">
                        <c:v>11709.1</c:v>
                      </c:pt>
                      <c:pt idx="589">
                        <c:v>11737.9</c:v>
                      </c:pt>
                      <c:pt idx="590">
                        <c:v>11657.05</c:v>
                      </c:pt>
                      <c:pt idx="591">
                        <c:v>11844.1</c:v>
                      </c:pt>
                      <c:pt idx="592">
                        <c:v>11924.75</c:v>
                      </c:pt>
                      <c:pt idx="593">
                        <c:v>11928.75</c:v>
                      </c:pt>
                      <c:pt idx="594">
                        <c:v>11861.1</c:v>
                      </c:pt>
                      <c:pt idx="595">
                        <c:v>11945.9</c:v>
                      </c:pt>
                      <c:pt idx="596">
                        <c:v>11922.8</c:v>
                      </c:pt>
                      <c:pt idx="597">
                        <c:v>12088.55</c:v>
                      </c:pt>
                      <c:pt idx="598">
                        <c:v>12021.65</c:v>
                      </c:pt>
                      <c:pt idx="599">
                        <c:v>11843.75</c:v>
                      </c:pt>
                      <c:pt idx="600">
                        <c:v>11870.65</c:v>
                      </c:pt>
                      <c:pt idx="601">
                        <c:v>11922.7</c:v>
                      </c:pt>
                      <c:pt idx="602">
                        <c:v>11965.6</c:v>
                      </c:pt>
                      <c:pt idx="603">
                        <c:v>11906.2</c:v>
                      </c:pt>
                      <c:pt idx="604">
                        <c:v>11914.05</c:v>
                      </c:pt>
                      <c:pt idx="605">
                        <c:v>11823.3</c:v>
                      </c:pt>
                      <c:pt idx="606">
                        <c:v>11672.15</c:v>
                      </c:pt>
                      <c:pt idx="607">
                        <c:v>11691.5</c:v>
                      </c:pt>
                      <c:pt idx="608">
                        <c:v>11691.45</c:v>
                      </c:pt>
                      <c:pt idx="609">
                        <c:v>11831.75</c:v>
                      </c:pt>
                      <c:pt idx="610">
                        <c:v>11724.1</c:v>
                      </c:pt>
                      <c:pt idx="611">
                        <c:v>11699.65</c:v>
                      </c:pt>
                      <c:pt idx="612">
                        <c:v>11796.45</c:v>
                      </c:pt>
                      <c:pt idx="613">
                        <c:v>11847.55</c:v>
                      </c:pt>
                      <c:pt idx="614">
                        <c:v>11841.55</c:v>
                      </c:pt>
                      <c:pt idx="615">
                        <c:v>11788.85</c:v>
                      </c:pt>
                      <c:pt idx="616">
                        <c:v>11865.6</c:v>
                      </c:pt>
                      <c:pt idx="617">
                        <c:v>11910.3</c:v>
                      </c:pt>
                      <c:pt idx="618">
                        <c:v>11916.75</c:v>
                      </c:pt>
                      <c:pt idx="619">
                        <c:v>11946.75</c:v>
                      </c:pt>
                      <c:pt idx="620">
                        <c:v>11811.15</c:v>
                      </c:pt>
                      <c:pt idx="621">
                        <c:v>11558.6</c:v>
                      </c:pt>
                      <c:pt idx="622">
                        <c:v>11555.9</c:v>
                      </c:pt>
                      <c:pt idx="623">
                        <c:v>11498.9</c:v>
                      </c:pt>
                      <c:pt idx="624">
                        <c:v>11582.9</c:v>
                      </c:pt>
                      <c:pt idx="625">
                        <c:v>11552.5</c:v>
                      </c:pt>
                      <c:pt idx="626">
                        <c:v>11588.35</c:v>
                      </c:pt>
                      <c:pt idx="627">
                        <c:v>11662.6</c:v>
                      </c:pt>
                      <c:pt idx="628">
                        <c:v>11687.5</c:v>
                      </c:pt>
                      <c:pt idx="629">
                        <c:v>11596.9</c:v>
                      </c:pt>
                      <c:pt idx="630">
                        <c:v>11419.25</c:v>
                      </c:pt>
                      <c:pt idx="631">
                        <c:v>11346.2</c:v>
                      </c:pt>
                      <c:pt idx="632">
                        <c:v>11331.05</c:v>
                      </c:pt>
                      <c:pt idx="633">
                        <c:v>11271.3</c:v>
                      </c:pt>
                      <c:pt idx="634">
                        <c:v>11252.15</c:v>
                      </c:pt>
                      <c:pt idx="635">
                        <c:v>11284.3</c:v>
                      </c:pt>
                      <c:pt idx="636">
                        <c:v>11189.2</c:v>
                      </c:pt>
                      <c:pt idx="637">
                        <c:v>11085.4</c:v>
                      </c:pt>
                      <c:pt idx="638">
                        <c:v>11118</c:v>
                      </c:pt>
                      <c:pt idx="639">
                        <c:v>10980</c:v>
                      </c:pt>
                      <c:pt idx="640">
                        <c:v>10997.35</c:v>
                      </c:pt>
                      <c:pt idx="641">
                        <c:v>10862.6</c:v>
                      </c:pt>
                      <c:pt idx="642">
                        <c:v>10948.25</c:v>
                      </c:pt>
                      <c:pt idx="643">
                        <c:v>10855.5</c:v>
                      </c:pt>
                      <c:pt idx="644">
                        <c:v>11032.45</c:v>
                      </c:pt>
                      <c:pt idx="645">
                        <c:v>11109.65</c:v>
                      </c:pt>
                      <c:pt idx="646">
                        <c:v>10925.85</c:v>
                      </c:pt>
                      <c:pt idx="647">
                        <c:v>11029.4</c:v>
                      </c:pt>
                      <c:pt idx="648">
                        <c:v>11047.8</c:v>
                      </c:pt>
                      <c:pt idx="649">
                        <c:v>11053.9</c:v>
                      </c:pt>
                      <c:pt idx="650">
                        <c:v>11017</c:v>
                      </c:pt>
                      <c:pt idx="651">
                        <c:v>10918.7</c:v>
                      </c:pt>
                      <c:pt idx="652">
                        <c:v>10741.35</c:v>
                      </c:pt>
                      <c:pt idx="653">
                        <c:v>10829.35</c:v>
                      </c:pt>
                      <c:pt idx="654">
                        <c:v>11057.85</c:v>
                      </c:pt>
                      <c:pt idx="655">
                        <c:v>11105.35</c:v>
                      </c:pt>
                      <c:pt idx="656">
                        <c:v>11046.1</c:v>
                      </c:pt>
                      <c:pt idx="657">
                        <c:v>10948.3</c:v>
                      </c:pt>
                      <c:pt idx="658">
                        <c:v>11023.25</c:v>
                      </c:pt>
                      <c:pt idx="659">
                        <c:v>10797.9</c:v>
                      </c:pt>
                      <c:pt idx="660">
                        <c:v>10844.65</c:v>
                      </c:pt>
                      <c:pt idx="661">
                        <c:v>10847.9</c:v>
                      </c:pt>
                      <c:pt idx="662">
                        <c:v>10946.2</c:v>
                      </c:pt>
                      <c:pt idx="663">
                        <c:v>11003.05</c:v>
                      </c:pt>
                      <c:pt idx="664">
                        <c:v>11035.7</c:v>
                      </c:pt>
                      <c:pt idx="665">
                        <c:v>10982.8</c:v>
                      </c:pt>
                      <c:pt idx="666">
                        <c:v>11075.9</c:v>
                      </c:pt>
                      <c:pt idx="667">
                        <c:v>11003.5</c:v>
                      </c:pt>
                      <c:pt idx="668">
                        <c:v>10817.6</c:v>
                      </c:pt>
                      <c:pt idx="669">
                        <c:v>10840.65</c:v>
                      </c:pt>
                      <c:pt idx="670">
                        <c:v>10704.8</c:v>
                      </c:pt>
                      <c:pt idx="671">
                        <c:v>11274.2</c:v>
                      </c:pt>
                      <c:pt idx="672">
                        <c:v>11600.2</c:v>
                      </c:pt>
                      <c:pt idx="673">
                        <c:v>11588.2</c:v>
                      </c:pt>
                      <c:pt idx="674">
                        <c:v>11440.2</c:v>
                      </c:pt>
                      <c:pt idx="675">
                        <c:v>11571.2</c:v>
                      </c:pt>
                      <c:pt idx="676">
                        <c:v>11512.4</c:v>
                      </c:pt>
                      <c:pt idx="677">
                        <c:v>11474.45</c:v>
                      </c:pt>
                      <c:pt idx="678">
                        <c:v>11359.9</c:v>
                      </c:pt>
                      <c:pt idx="679">
                        <c:v>11314</c:v>
                      </c:pt>
                      <c:pt idx="680">
                        <c:v>11174.75</c:v>
                      </c:pt>
                      <c:pt idx="681">
                        <c:v>11126.4</c:v>
                      </c:pt>
                      <c:pt idx="682">
                        <c:v>11313.3</c:v>
                      </c:pt>
                      <c:pt idx="683">
                        <c:v>11234.55</c:v>
                      </c:pt>
                      <c:pt idx="684">
                        <c:v>11305.05</c:v>
                      </c:pt>
                      <c:pt idx="685">
                        <c:v>11341.15</c:v>
                      </c:pt>
                      <c:pt idx="686">
                        <c:v>11428.3</c:v>
                      </c:pt>
                      <c:pt idx="687">
                        <c:v>11464</c:v>
                      </c:pt>
                      <c:pt idx="688">
                        <c:v>11586.35</c:v>
                      </c:pt>
                      <c:pt idx="689">
                        <c:v>11661.85</c:v>
                      </c:pt>
                      <c:pt idx="690">
                        <c:v>11588.35</c:v>
                      </c:pt>
                      <c:pt idx="691">
                        <c:v>11604.1</c:v>
                      </c:pt>
                      <c:pt idx="692">
                        <c:v>11582.6</c:v>
                      </c:pt>
                      <c:pt idx="693">
                        <c:v>11583.9</c:v>
                      </c:pt>
                      <c:pt idx="694">
                        <c:v>11627.15</c:v>
                      </c:pt>
                      <c:pt idx="695">
                        <c:v>11786.85</c:v>
                      </c:pt>
                      <c:pt idx="696">
                        <c:v>11844.1</c:v>
                      </c:pt>
                      <c:pt idx="697">
                        <c:v>11877.45</c:v>
                      </c:pt>
                      <c:pt idx="698">
                        <c:v>11890.6</c:v>
                      </c:pt>
                      <c:pt idx="699">
                        <c:v>11941.3</c:v>
                      </c:pt>
                      <c:pt idx="700">
                        <c:v>11917.2</c:v>
                      </c:pt>
                      <c:pt idx="701">
                        <c:v>11966.05</c:v>
                      </c:pt>
                      <c:pt idx="702">
                        <c:v>12012.05</c:v>
                      </c:pt>
                      <c:pt idx="703">
                        <c:v>11908.15</c:v>
                      </c:pt>
                      <c:pt idx="704">
                        <c:v>11913.45</c:v>
                      </c:pt>
                      <c:pt idx="705">
                        <c:v>11840.45</c:v>
                      </c:pt>
                      <c:pt idx="706">
                        <c:v>11872.1</c:v>
                      </c:pt>
                      <c:pt idx="707">
                        <c:v>11895.45</c:v>
                      </c:pt>
                      <c:pt idx="708">
                        <c:v>11884.5</c:v>
                      </c:pt>
                      <c:pt idx="709">
                        <c:v>11940.1</c:v>
                      </c:pt>
                      <c:pt idx="710">
                        <c:v>11999.1</c:v>
                      </c:pt>
                      <c:pt idx="711">
                        <c:v>11968.4</c:v>
                      </c:pt>
                      <c:pt idx="712">
                        <c:v>11914.4</c:v>
                      </c:pt>
                      <c:pt idx="713">
                        <c:v>12073.75</c:v>
                      </c:pt>
                      <c:pt idx="714">
                        <c:v>12037.7</c:v>
                      </c:pt>
                      <c:pt idx="715">
                        <c:v>12100.7</c:v>
                      </c:pt>
                      <c:pt idx="716">
                        <c:v>12151.15</c:v>
                      </c:pt>
                      <c:pt idx="717">
                        <c:v>12056.05</c:v>
                      </c:pt>
                      <c:pt idx="718">
                        <c:v>12048.2</c:v>
                      </c:pt>
                      <c:pt idx="719">
                        <c:v>11994.2</c:v>
                      </c:pt>
                      <c:pt idx="720">
                        <c:v>12043.2</c:v>
                      </c:pt>
                      <c:pt idx="721">
                        <c:v>12018.4</c:v>
                      </c:pt>
                      <c:pt idx="722">
                        <c:v>11921.5</c:v>
                      </c:pt>
                      <c:pt idx="723">
                        <c:v>11937.5</c:v>
                      </c:pt>
                      <c:pt idx="724">
                        <c:v>11856.8</c:v>
                      </c:pt>
                      <c:pt idx="725">
                        <c:v>11910.15</c:v>
                      </c:pt>
                      <c:pt idx="726">
                        <c:v>11971.8</c:v>
                      </c:pt>
                      <c:pt idx="727">
                        <c:v>12086.7</c:v>
                      </c:pt>
                      <c:pt idx="728">
                        <c:v>12053.95</c:v>
                      </c:pt>
                      <c:pt idx="729">
                        <c:v>12165</c:v>
                      </c:pt>
                      <c:pt idx="730">
                        <c:v>12221.65</c:v>
                      </c:pt>
                      <c:pt idx="731">
                        <c:v>12259.7</c:v>
                      </c:pt>
                      <c:pt idx="732">
                        <c:v>12271.8</c:v>
                      </c:pt>
                      <c:pt idx="733">
                        <c:v>12262.75</c:v>
                      </c:pt>
                      <c:pt idx="734">
                        <c:v>12214.55</c:v>
                      </c:pt>
                      <c:pt idx="735">
                        <c:v>12126.55</c:v>
                      </c:pt>
                      <c:pt idx="736">
                        <c:v>12245.8</c:v>
                      </c:pt>
                      <c:pt idx="737">
                        <c:v>12255.85</c:v>
                      </c:pt>
                      <c:pt idx="738">
                        <c:v>12168.45</c:v>
                      </c:pt>
                      <c:pt idx="739">
                        <c:v>12182.5</c:v>
                      </c:pt>
                      <c:pt idx="740">
                        <c:v>12282.2</c:v>
                      </c:pt>
                      <c:pt idx="741">
                        <c:v>12226.65</c:v>
                      </c:pt>
                      <c:pt idx="742">
                        <c:v>11993.05</c:v>
                      </c:pt>
                      <c:pt idx="743">
                        <c:v>12052.95</c:v>
                      </c:pt>
                      <c:pt idx="744">
                        <c:v>12025.35</c:v>
                      </c:pt>
                      <c:pt idx="745">
                        <c:v>12215.9</c:v>
                      </c:pt>
                      <c:pt idx="746">
                        <c:v>12256.8</c:v>
                      </c:pt>
                      <c:pt idx="747">
                        <c:v>12329.55</c:v>
                      </c:pt>
                      <c:pt idx="748">
                        <c:v>12362.3</c:v>
                      </c:pt>
                      <c:pt idx="749">
                        <c:v>12343.3</c:v>
                      </c:pt>
                      <c:pt idx="750">
                        <c:v>12355.5</c:v>
                      </c:pt>
                      <c:pt idx="751">
                        <c:v>12352.35</c:v>
                      </c:pt>
                      <c:pt idx="752">
                        <c:v>12224.55</c:v>
                      </c:pt>
                      <c:pt idx="753">
                        <c:v>12169.85</c:v>
                      </c:pt>
                      <c:pt idx="754">
                        <c:v>12106.9</c:v>
                      </c:pt>
                      <c:pt idx="755">
                        <c:v>12180.35</c:v>
                      </c:pt>
                      <c:pt idx="756">
                        <c:v>12248.25</c:v>
                      </c:pt>
                      <c:pt idx="757">
                        <c:v>12119</c:v>
                      </c:pt>
                      <c:pt idx="758">
                        <c:v>12055.8</c:v>
                      </c:pt>
                      <c:pt idx="759">
                        <c:v>12129.5</c:v>
                      </c:pt>
                      <c:pt idx="760">
                        <c:v>12035.8</c:v>
                      </c:pt>
                      <c:pt idx="761">
                        <c:v>11962.1</c:v>
                      </c:pt>
                      <c:pt idx="762">
                        <c:v>11661.85</c:v>
                      </c:pt>
                      <c:pt idx="763">
                        <c:v>11707.9</c:v>
                      </c:pt>
                      <c:pt idx="764">
                        <c:v>11979.65</c:v>
                      </c:pt>
                      <c:pt idx="765">
                        <c:v>12089.15</c:v>
                      </c:pt>
                      <c:pt idx="766">
                        <c:v>12137.95</c:v>
                      </c:pt>
                      <c:pt idx="767">
                        <c:v>12098.35</c:v>
                      </c:pt>
                      <c:pt idx="768">
                        <c:v>12031.5</c:v>
                      </c:pt>
                      <c:pt idx="769">
                        <c:v>12107.9</c:v>
                      </c:pt>
                      <c:pt idx="770">
                        <c:v>12201.2</c:v>
                      </c:pt>
                      <c:pt idx="771">
                        <c:v>12174.65</c:v>
                      </c:pt>
                      <c:pt idx="772">
                        <c:v>12113.45</c:v>
                      </c:pt>
                      <c:pt idx="773">
                        <c:v>12045.8</c:v>
                      </c:pt>
                      <c:pt idx="774">
                        <c:v>11992.5</c:v>
                      </c:pt>
                      <c:pt idx="775">
                        <c:v>12125.9</c:v>
                      </c:pt>
                      <c:pt idx="776">
                        <c:v>12080.85</c:v>
                      </c:pt>
                      <c:pt idx="777">
                        <c:v>11829.4</c:v>
                      </c:pt>
                      <c:pt idx="778">
                        <c:v>11797.9</c:v>
                      </c:pt>
                      <c:pt idx="779">
                        <c:v>11678.5</c:v>
                      </c:pt>
                      <c:pt idx="780">
                        <c:v>11633.3</c:v>
                      </c:pt>
                      <c:pt idx="781">
                        <c:v>11201.75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39E-4A5D-B110-44A04E9D167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[1]Sheet1!$F$1</c15:sqref>
                        </c15:formulaRef>
                      </c:ext>
                    </c:extLst>
                    <c:strCache>
                      <c:ptCount val="1"/>
                      <c:pt idx="0">
                        <c:v>Volume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[1]Sheet1!$A$2:$A$783</c15:sqref>
                        </c15:formulaRef>
                      </c:ext>
                    </c:extLst>
                    <c:numCache>
                      <c:formatCode>General</c:formatCode>
                      <c:ptCount val="782"/>
                      <c:pt idx="0">
                        <c:v>42737</c:v>
                      </c:pt>
                      <c:pt idx="1">
                        <c:v>42738</c:v>
                      </c:pt>
                      <c:pt idx="2">
                        <c:v>42739</c:v>
                      </c:pt>
                      <c:pt idx="3">
                        <c:v>42740</c:v>
                      </c:pt>
                      <c:pt idx="4">
                        <c:v>42741</c:v>
                      </c:pt>
                      <c:pt idx="5">
                        <c:v>42744</c:v>
                      </c:pt>
                      <c:pt idx="6">
                        <c:v>42745</c:v>
                      </c:pt>
                      <c:pt idx="7">
                        <c:v>42746</c:v>
                      </c:pt>
                      <c:pt idx="8">
                        <c:v>42747</c:v>
                      </c:pt>
                      <c:pt idx="9">
                        <c:v>42748</c:v>
                      </c:pt>
                      <c:pt idx="10">
                        <c:v>42751</c:v>
                      </c:pt>
                      <c:pt idx="11">
                        <c:v>42752</c:v>
                      </c:pt>
                      <c:pt idx="12">
                        <c:v>42753</c:v>
                      </c:pt>
                      <c:pt idx="13">
                        <c:v>42754</c:v>
                      </c:pt>
                      <c:pt idx="14">
                        <c:v>42755</c:v>
                      </c:pt>
                      <c:pt idx="15">
                        <c:v>42758</c:v>
                      </c:pt>
                      <c:pt idx="16">
                        <c:v>42759</c:v>
                      </c:pt>
                      <c:pt idx="17">
                        <c:v>42760</c:v>
                      </c:pt>
                      <c:pt idx="18">
                        <c:v>42762</c:v>
                      </c:pt>
                      <c:pt idx="19">
                        <c:v>42765</c:v>
                      </c:pt>
                      <c:pt idx="20">
                        <c:v>42766</c:v>
                      </c:pt>
                      <c:pt idx="21">
                        <c:v>42767</c:v>
                      </c:pt>
                      <c:pt idx="22">
                        <c:v>42768</c:v>
                      </c:pt>
                      <c:pt idx="23">
                        <c:v>42769</c:v>
                      </c:pt>
                      <c:pt idx="24">
                        <c:v>42772</c:v>
                      </c:pt>
                      <c:pt idx="25">
                        <c:v>42773</c:v>
                      </c:pt>
                      <c:pt idx="26">
                        <c:v>42774</c:v>
                      </c:pt>
                      <c:pt idx="27">
                        <c:v>42775</c:v>
                      </c:pt>
                      <c:pt idx="28">
                        <c:v>42776</c:v>
                      </c:pt>
                      <c:pt idx="29">
                        <c:v>42779</c:v>
                      </c:pt>
                      <c:pt idx="30">
                        <c:v>42780</c:v>
                      </c:pt>
                      <c:pt idx="31">
                        <c:v>42781</c:v>
                      </c:pt>
                      <c:pt idx="32">
                        <c:v>42782</c:v>
                      </c:pt>
                      <c:pt idx="33">
                        <c:v>42783</c:v>
                      </c:pt>
                      <c:pt idx="34">
                        <c:v>42786</c:v>
                      </c:pt>
                      <c:pt idx="35">
                        <c:v>42787</c:v>
                      </c:pt>
                      <c:pt idx="36">
                        <c:v>42788</c:v>
                      </c:pt>
                      <c:pt idx="37">
                        <c:v>42789</c:v>
                      </c:pt>
                      <c:pt idx="38">
                        <c:v>42793</c:v>
                      </c:pt>
                      <c:pt idx="39">
                        <c:v>42794</c:v>
                      </c:pt>
                      <c:pt idx="40">
                        <c:v>42795</c:v>
                      </c:pt>
                      <c:pt idx="41">
                        <c:v>42796</c:v>
                      </c:pt>
                      <c:pt idx="42">
                        <c:v>42797</c:v>
                      </c:pt>
                      <c:pt idx="43">
                        <c:v>42800</c:v>
                      </c:pt>
                      <c:pt idx="44">
                        <c:v>42801</c:v>
                      </c:pt>
                      <c:pt idx="45">
                        <c:v>42802</c:v>
                      </c:pt>
                      <c:pt idx="46">
                        <c:v>42803</c:v>
                      </c:pt>
                      <c:pt idx="47">
                        <c:v>42804</c:v>
                      </c:pt>
                      <c:pt idx="48">
                        <c:v>42808</c:v>
                      </c:pt>
                      <c:pt idx="49">
                        <c:v>42809</c:v>
                      </c:pt>
                      <c:pt idx="50">
                        <c:v>42810</c:v>
                      </c:pt>
                      <c:pt idx="51">
                        <c:v>42811</c:v>
                      </c:pt>
                      <c:pt idx="52">
                        <c:v>42814</c:v>
                      </c:pt>
                      <c:pt idx="53">
                        <c:v>42815</c:v>
                      </c:pt>
                      <c:pt idx="54">
                        <c:v>42816</c:v>
                      </c:pt>
                      <c:pt idx="55">
                        <c:v>42817</c:v>
                      </c:pt>
                      <c:pt idx="56">
                        <c:v>42818</c:v>
                      </c:pt>
                      <c:pt idx="57">
                        <c:v>42821</c:v>
                      </c:pt>
                      <c:pt idx="58">
                        <c:v>42822</c:v>
                      </c:pt>
                      <c:pt idx="59">
                        <c:v>42823</c:v>
                      </c:pt>
                      <c:pt idx="60">
                        <c:v>42824</c:v>
                      </c:pt>
                      <c:pt idx="61">
                        <c:v>42825</c:v>
                      </c:pt>
                      <c:pt idx="62">
                        <c:v>42828</c:v>
                      </c:pt>
                      <c:pt idx="63">
                        <c:v>42830</c:v>
                      </c:pt>
                      <c:pt idx="64">
                        <c:v>42831</c:v>
                      </c:pt>
                      <c:pt idx="65">
                        <c:v>42832</c:v>
                      </c:pt>
                      <c:pt idx="66">
                        <c:v>42835</c:v>
                      </c:pt>
                      <c:pt idx="67">
                        <c:v>42836</c:v>
                      </c:pt>
                      <c:pt idx="68">
                        <c:v>42837</c:v>
                      </c:pt>
                      <c:pt idx="69">
                        <c:v>42838</c:v>
                      </c:pt>
                      <c:pt idx="70">
                        <c:v>42842</c:v>
                      </c:pt>
                      <c:pt idx="71">
                        <c:v>42843</c:v>
                      </c:pt>
                      <c:pt idx="72">
                        <c:v>42844</c:v>
                      </c:pt>
                      <c:pt idx="73">
                        <c:v>42845</c:v>
                      </c:pt>
                      <c:pt idx="74">
                        <c:v>42846</c:v>
                      </c:pt>
                      <c:pt idx="75">
                        <c:v>42849</c:v>
                      </c:pt>
                      <c:pt idx="76">
                        <c:v>42850</c:v>
                      </c:pt>
                      <c:pt idx="77">
                        <c:v>42851</c:v>
                      </c:pt>
                      <c:pt idx="78">
                        <c:v>42852</c:v>
                      </c:pt>
                      <c:pt idx="79">
                        <c:v>42853</c:v>
                      </c:pt>
                      <c:pt idx="80">
                        <c:v>42857</c:v>
                      </c:pt>
                      <c:pt idx="81">
                        <c:v>42858</c:v>
                      </c:pt>
                      <c:pt idx="82">
                        <c:v>42859</c:v>
                      </c:pt>
                      <c:pt idx="83">
                        <c:v>42860</c:v>
                      </c:pt>
                      <c:pt idx="84">
                        <c:v>42863</c:v>
                      </c:pt>
                      <c:pt idx="85">
                        <c:v>42864</c:v>
                      </c:pt>
                      <c:pt idx="86">
                        <c:v>42865</c:v>
                      </c:pt>
                      <c:pt idx="87">
                        <c:v>42866</c:v>
                      </c:pt>
                      <c:pt idx="88">
                        <c:v>42867</c:v>
                      </c:pt>
                      <c:pt idx="89">
                        <c:v>42870</c:v>
                      </c:pt>
                      <c:pt idx="90">
                        <c:v>42871</c:v>
                      </c:pt>
                      <c:pt idx="91">
                        <c:v>42872</c:v>
                      </c:pt>
                      <c:pt idx="92">
                        <c:v>42873</c:v>
                      </c:pt>
                      <c:pt idx="93">
                        <c:v>42874</c:v>
                      </c:pt>
                      <c:pt idx="94">
                        <c:v>42877</c:v>
                      </c:pt>
                      <c:pt idx="95">
                        <c:v>42878</c:v>
                      </c:pt>
                      <c:pt idx="96">
                        <c:v>42879</c:v>
                      </c:pt>
                      <c:pt idx="97">
                        <c:v>42880</c:v>
                      </c:pt>
                      <c:pt idx="98">
                        <c:v>42881</c:v>
                      </c:pt>
                      <c:pt idx="99">
                        <c:v>42884</c:v>
                      </c:pt>
                      <c:pt idx="100">
                        <c:v>42885</c:v>
                      </c:pt>
                      <c:pt idx="101">
                        <c:v>42886</c:v>
                      </c:pt>
                      <c:pt idx="102">
                        <c:v>42887</c:v>
                      </c:pt>
                      <c:pt idx="103">
                        <c:v>42888</c:v>
                      </c:pt>
                      <c:pt idx="104">
                        <c:v>42891</c:v>
                      </c:pt>
                      <c:pt idx="105">
                        <c:v>42892</c:v>
                      </c:pt>
                      <c:pt idx="106">
                        <c:v>42893</c:v>
                      </c:pt>
                      <c:pt idx="107">
                        <c:v>42894</c:v>
                      </c:pt>
                      <c:pt idx="108">
                        <c:v>42895</c:v>
                      </c:pt>
                      <c:pt idx="109">
                        <c:v>42898</c:v>
                      </c:pt>
                      <c:pt idx="110">
                        <c:v>42899</c:v>
                      </c:pt>
                      <c:pt idx="111">
                        <c:v>42900</c:v>
                      </c:pt>
                      <c:pt idx="112">
                        <c:v>42901</c:v>
                      </c:pt>
                      <c:pt idx="113">
                        <c:v>42902</c:v>
                      </c:pt>
                      <c:pt idx="114">
                        <c:v>42905</c:v>
                      </c:pt>
                      <c:pt idx="115">
                        <c:v>42906</c:v>
                      </c:pt>
                      <c:pt idx="116">
                        <c:v>42907</c:v>
                      </c:pt>
                      <c:pt idx="117">
                        <c:v>42908</c:v>
                      </c:pt>
                      <c:pt idx="118">
                        <c:v>42909</c:v>
                      </c:pt>
                      <c:pt idx="119">
                        <c:v>42913</c:v>
                      </c:pt>
                      <c:pt idx="120">
                        <c:v>42914</c:v>
                      </c:pt>
                      <c:pt idx="121">
                        <c:v>42915</c:v>
                      </c:pt>
                      <c:pt idx="122">
                        <c:v>42916</c:v>
                      </c:pt>
                      <c:pt idx="123">
                        <c:v>42919</c:v>
                      </c:pt>
                      <c:pt idx="124">
                        <c:v>42920</c:v>
                      </c:pt>
                      <c:pt idx="125">
                        <c:v>42921</c:v>
                      </c:pt>
                      <c:pt idx="126">
                        <c:v>42922</c:v>
                      </c:pt>
                      <c:pt idx="127">
                        <c:v>42923</c:v>
                      </c:pt>
                      <c:pt idx="128">
                        <c:v>42926</c:v>
                      </c:pt>
                      <c:pt idx="129">
                        <c:v>42927</c:v>
                      </c:pt>
                      <c:pt idx="130">
                        <c:v>42928</c:v>
                      </c:pt>
                      <c:pt idx="131">
                        <c:v>42929</c:v>
                      </c:pt>
                      <c:pt idx="132">
                        <c:v>42930</c:v>
                      </c:pt>
                      <c:pt idx="133">
                        <c:v>42933</c:v>
                      </c:pt>
                      <c:pt idx="134">
                        <c:v>42934</c:v>
                      </c:pt>
                      <c:pt idx="135">
                        <c:v>42935</c:v>
                      </c:pt>
                      <c:pt idx="136">
                        <c:v>42936</c:v>
                      </c:pt>
                      <c:pt idx="137">
                        <c:v>42937</c:v>
                      </c:pt>
                      <c:pt idx="138">
                        <c:v>42940</c:v>
                      </c:pt>
                      <c:pt idx="139">
                        <c:v>42941</c:v>
                      </c:pt>
                      <c:pt idx="140">
                        <c:v>42942</c:v>
                      </c:pt>
                      <c:pt idx="141">
                        <c:v>42943</c:v>
                      </c:pt>
                      <c:pt idx="142">
                        <c:v>42944</c:v>
                      </c:pt>
                      <c:pt idx="143">
                        <c:v>42947</c:v>
                      </c:pt>
                      <c:pt idx="144">
                        <c:v>42948</c:v>
                      </c:pt>
                      <c:pt idx="145">
                        <c:v>42949</c:v>
                      </c:pt>
                      <c:pt idx="146">
                        <c:v>42950</c:v>
                      </c:pt>
                      <c:pt idx="147">
                        <c:v>42951</c:v>
                      </c:pt>
                      <c:pt idx="148">
                        <c:v>42954</c:v>
                      </c:pt>
                      <c:pt idx="149">
                        <c:v>42955</c:v>
                      </c:pt>
                      <c:pt idx="150">
                        <c:v>42956</c:v>
                      </c:pt>
                      <c:pt idx="151">
                        <c:v>42957</c:v>
                      </c:pt>
                      <c:pt idx="152">
                        <c:v>42958</c:v>
                      </c:pt>
                      <c:pt idx="153">
                        <c:v>42961</c:v>
                      </c:pt>
                      <c:pt idx="154">
                        <c:v>42963</c:v>
                      </c:pt>
                      <c:pt idx="155">
                        <c:v>42964</c:v>
                      </c:pt>
                      <c:pt idx="156">
                        <c:v>42965</c:v>
                      </c:pt>
                      <c:pt idx="157">
                        <c:v>42968</c:v>
                      </c:pt>
                      <c:pt idx="158">
                        <c:v>42969</c:v>
                      </c:pt>
                      <c:pt idx="159">
                        <c:v>42970</c:v>
                      </c:pt>
                      <c:pt idx="160">
                        <c:v>42971</c:v>
                      </c:pt>
                      <c:pt idx="161">
                        <c:v>42975</c:v>
                      </c:pt>
                      <c:pt idx="162">
                        <c:v>42976</c:v>
                      </c:pt>
                      <c:pt idx="163">
                        <c:v>42977</c:v>
                      </c:pt>
                      <c:pt idx="164">
                        <c:v>42978</c:v>
                      </c:pt>
                      <c:pt idx="165">
                        <c:v>42979</c:v>
                      </c:pt>
                      <c:pt idx="166">
                        <c:v>42982</c:v>
                      </c:pt>
                      <c:pt idx="167">
                        <c:v>42983</c:v>
                      </c:pt>
                      <c:pt idx="168">
                        <c:v>42984</c:v>
                      </c:pt>
                      <c:pt idx="169">
                        <c:v>42985</c:v>
                      </c:pt>
                      <c:pt idx="170">
                        <c:v>42986</c:v>
                      </c:pt>
                      <c:pt idx="171">
                        <c:v>42989</c:v>
                      </c:pt>
                      <c:pt idx="172">
                        <c:v>42990</c:v>
                      </c:pt>
                      <c:pt idx="173">
                        <c:v>42991</c:v>
                      </c:pt>
                      <c:pt idx="174">
                        <c:v>42992</c:v>
                      </c:pt>
                      <c:pt idx="175">
                        <c:v>42993</c:v>
                      </c:pt>
                      <c:pt idx="176">
                        <c:v>42996</c:v>
                      </c:pt>
                      <c:pt idx="177">
                        <c:v>42997</c:v>
                      </c:pt>
                      <c:pt idx="178">
                        <c:v>42998</c:v>
                      </c:pt>
                      <c:pt idx="179">
                        <c:v>42999</c:v>
                      </c:pt>
                      <c:pt idx="180">
                        <c:v>43000</c:v>
                      </c:pt>
                      <c:pt idx="181">
                        <c:v>43003</c:v>
                      </c:pt>
                      <c:pt idx="182">
                        <c:v>43004</c:v>
                      </c:pt>
                      <c:pt idx="183">
                        <c:v>43005</c:v>
                      </c:pt>
                      <c:pt idx="184">
                        <c:v>43006</c:v>
                      </c:pt>
                      <c:pt idx="185">
                        <c:v>43007</c:v>
                      </c:pt>
                      <c:pt idx="186">
                        <c:v>43011</c:v>
                      </c:pt>
                      <c:pt idx="187">
                        <c:v>43012</c:v>
                      </c:pt>
                      <c:pt idx="188">
                        <c:v>43013</c:v>
                      </c:pt>
                      <c:pt idx="189">
                        <c:v>43014</c:v>
                      </c:pt>
                      <c:pt idx="190">
                        <c:v>43017</c:v>
                      </c:pt>
                      <c:pt idx="191">
                        <c:v>43018</c:v>
                      </c:pt>
                      <c:pt idx="192">
                        <c:v>43019</c:v>
                      </c:pt>
                      <c:pt idx="193">
                        <c:v>43020</c:v>
                      </c:pt>
                      <c:pt idx="194">
                        <c:v>43021</c:v>
                      </c:pt>
                      <c:pt idx="195">
                        <c:v>43024</c:v>
                      </c:pt>
                      <c:pt idx="196">
                        <c:v>43025</c:v>
                      </c:pt>
                      <c:pt idx="197">
                        <c:v>43026</c:v>
                      </c:pt>
                      <c:pt idx="198">
                        <c:v>43027</c:v>
                      </c:pt>
                      <c:pt idx="199">
                        <c:v>43031</c:v>
                      </c:pt>
                      <c:pt idx="200">
                        <c:v>43032</c:v>
                      </c:pt>
                      <c:pt idx="201">
                        <c:v>43033</c:v>
                      </c:pt>
                      <c:pt idx="202">
                        <c:v>43034</c:v>
                      </c:pt>
                      <c:pt idx="203">
                        <c:v>43035</c:v>
                      </c:pt>
                      <c:pt idx="204">
                        <c:v>43038</c:v>
                      </c:pt>
                      <c:pt idx="205">
                        <c:v>43039</c:v>
                      </c:pt>
                      <c:pt idx="206">
                        <c:v>43040</c:v>
                      </c:pt>
                      <c:pt idx="207">
                        <c:v>43041</c:v>
                      </c:pt>
                      <c:pt idx="208">
                        <c:v>43042</c:v>
                      </c:pt>
                      <c:pt idx="209">
                        <c:v>43045</c:v>
                      </c:pt>
                      <c:pt idx="210">
                        <c:v>43046</c:v>
                      </c:pt>
                      <c:pt idx="211">
                        <c:v>43047</c:v>
                      </c:pt>
                      <c:pt idx="212">
                        <c:v>43048</c:v>
                      </c:pt>
                      <c:pt idx="213">
                        <c:v>43049</c:v>
                      </c:pt>
                      <c:pt idx="214">
                        <c:v>43052</c:v>
                      </c:pt>
                      <c:pt idx="215">
                        <c:v>43053</c:v>
                      </c:pt>
                      <c:pt idx="216">
                        <c:v>43054</c:v>
                      </c:pt>
                      <c:pt idx="217">
                        <c:v>43055</c:v>
                      </c:pt>
                      <c:pt idx="218">
                        <c:v>43056</c:v>
                      </c:pt>
                      <c:pt idx="219">
                        <c:v>43059</c:v>
                      </c:pt>
                      <c:pt idx="220">
                        <c:v>43060</c:v>
                      </c:pt>
                      <c:pt idx="221">
                        <c:v>43061</c:v>
                      </c:pt>
                      <c:pt idx="222">
                        <c:v>43062</c:v>
                      </c:pt>
                      <c:pt idx="223">
                        <c:v>43063</c:v>
                      </c:pt>
                      <c:pt idx="224">
                        <c:v>43066</c:v>
                      </c:pt>
                      <c:pt idx="225">
                        <c:v>43067</c:v>
                      </c:pt>
                      <c:pt idx="226">
                        <c:v>43068</c:v>
                      </c:pt>
                      <c:pt idx="227">
                        <c:v>43069</c:v>
                      </c:pt>
                      <c:pt idx="228">
                        <c:v>43070</c:v>
                      </c:pt>
                      <c:pt idx="229">
                        <c:v>43073</c:v>
                      </c:pt>
                      <c:pt idx="230">
                        <c:v>43074</c:v>
                      </c:pt>
                      <c:pt idx="231">
                        <c:v>43075</c:v>
                      </c:pt>
                      <c:pt idx="232">
                        <c:v>43076</c:v>
                      </c:pt>
                      <c:pt idx="233">
                        <c:v>43077</c:v>
                      </c:pt>
                      <c:pt idx="234">
                        <c:v>43080</c:v>
                      </c:pt>
                      <c:pt idx="235">
                        <c:v>43081</c:v>
                      </c:pt>
                      <c:pt idx="236">
                        <c:v>43082</c:v>
                      </c:pt>
                      <c:pt idx="237">
                        <c:v>43083</c:v>
                      </c:pt>
                      <c:pt idx="238">
                        <c:v>43084</c:v>
                      </c:pt>
                      <c:pt idx="239">
                        <c:v>43087</c:v>
                      </c:pt>
                      <c:pt idx="240">
                        <c:v>43088</c:v>
                      </c:pt>
                      <c:pt idx="241">
                        <c:v>43089</c:v>
                      </c:pt>
                      <c:pt idx="242">
                        <c:v>43090</c:v>
                      </c:pt>
                      <c:pt idx="243">
                        <c:v>43091</c:v>
                      </c:pt>
                      <c:pt idx="244">
                        <c:v>43095</c:v>
                      </c:pt>
                      <c:pt idx="245">
                        <c:v>43096</c:v>
                      </c:pt>
                      <c:pt idx="246">
                        <c:v>43097</c:v>
                      </c:pt>
                      <c:pt idx="247">
                        <c:v>43098</c:v>
                      </c:pt>
                      <c:pt idx="248">
                        <c:v>43101</c:v>
                      </c:pt>
                      <c:pt idx="249">
                        <c:v>43102</c:v>
                      </c:pt>
                      <c:pt idx="250">
                        <c:v>43103</c:v>
                      </c:pt>
                      <c:pt idx="251">
                        <c:v>43104</c:v>
                      </c:pt>
                      <c:pt idx="252">
                        <c:v>43105</c:v>
                      </c:pt>
                      <c:pt idx="253">
                        <c:v>43108</c:v>
                      </c:pt>
                      <c:pt idx="254">
                        <c:v>43109</c:v>
                      </c:pt>
                      <c:pt idx="255">
                        <c:v>43110</c:v>
                      </c:pt>
                      <c:pt idx="256">
                        <c:v>43111</c:v>
                      </c:pt>
                      <c:pt idx="257">
                        <c:v>43112</c:v>
                      </c:pt>
                      <c:pt idx="258">
                        <c:v>43115</c:v>
                      </c:pt>
                      <c:pt idx="259">
                        <c:v>43116</c:v>
                      </c:pt>
                      <c:pt idx="260">
                        <c:v>43117</c:v>
                      </c:pt>
                      <c:pt idx="261">
                        <c:v>43118</c:v>
                      </c:pt>
                      <c:pt idx="262">
                        <c:v>43119</c:v>
                      </c:pt>
                      <c:pt idx="263">
                        <c:v>43122</c:v>
                      </c:pt>
                      <c:pt idx="264">
                        <c:v>43123</c:v>
                      </c:pt>
                      <c:pt idx="265">
                        <c:v>43124</c:v>
                      </c:pt>
                      <c:pt idx="266">
                        <c:v>43125</c:v>
                      </c:pt>
                      <c:pt idx="267">
                        <c:v>43129</c:v>
                      </c:pt>
                      <c:pt idx="268">
                        <c:v>43130</c:v>
                      </c:pt>
                      <c:pt idx="269">
                        <c:v>43131</c:v>
                      </c:pt>
                      <c:pt idx="270">
                        <c:v>43132</c:v>
                      </c:pt>
                      <c:pt idx="271">
                        <c:v>43133</c:v>
                      </c:pt>
                      <c:pt idx="272">
                        <c:v>43136</c:v>
                      </c:pt>
                      <c:pt idx="273">
                        <c:v>43137</c:v>
                      </c:pt>
                      <c:pt idx="274">
                        <c:v>43138</c:v>
                      </c:pt>
                      <c:pt idx="275">
                        <c:v>43139</c:v>
                      </c:pt>
                      <c:pt idx="276">
                        <c:v>43140</c:v>
                      </c:pt>
                      <c:pt idx="277">
                        <c:v>43143</c:v>
                      </c:pt>
                      <c:pt idx="278">
                        <c:v>43145</c:v>
                      </c:pt>
                      <c:pt idx="279">
                        <c:v>43146</c:v>
                      </c:pt>
                      <c:pt idx="280">
                        <c:v>43147</c:v>
                      </c:pt>
                      <c:pt idx="281">
                        <c:v>43150</c:v>
                      </c:pt>
                      <c:pt idx="282">
                        <c:v>43151</c:v>
                      </c:pt>
                      <c:pt idx="283">
                        <c:v>43152</c:v>
                      </c:pt>
                      <c:pt idx="284">
                        <c:v>43153</c:v>
                      </c:pt>
                      <c:pt idx="285">
                        <c:v>43154</c:v>
                      </c:pt>
                      <c:pt idx="286">
                        <c:v>43157</c:v>
                      </c:pt>
                      <c:pt idx="287">
                        <c:v>43158</c:v>
                      </c:pt>
                      <c:pt idx="288">
                        <c:v>43159</c:v>
                      </c:pt>
                      <c:pt idx="289">
                        <c:v>43160</c:v>
                      </c:pt>
                      <c:pt idx="290">
                        <c:v>43164</c:v>
                      </c:pt>
                      <c:pt idx="291">
                        <c:v>43165</c:v>
                      </c:pt>
                      <c:pt idx="292">
                        <c:v>43166</c:v>
                      </c:pt>
                      <c:pt idx="293">
                        <c:v>43167</c:v>
                      </c:pt>
                      <c:pt idx="294">
                        <c:v>43168</c:v>
                      </c:pt>
                      <c:pt idx="295">
                        <c:v>43171</c:v>
                      </c:pt>
                      <c:pt idx="296">
                        <c:v>43172</c:v>
                      </c:pt>
                      <c:pt idx="297">
                        <c:v>43173</c:v>
                      </c:pt>
                      <c:pt idx="298">
                        <c:v>43174</c:v>
                      </c:pt>
                      <c:pt idx="299">
                        <c:v>43175</c:v>
                      </c:pt>
                      <c:pt idx="300">
                        <c:v>43178</c:v>
                      </c:pt>
                      <c:pt idx="301">
                        <c:v>43179</c:v>
                      </c:pt>
                      <c:pt idx="302">
                        <c:v>43180</c:v>
                      </c:pt>
                      <c:pt idx="303">
                        <c:v>43181</c:v>
                      </c:pt>
                      <c:pt idx="304">
                        <c:v>43182</c:v>
                      </c:pt>
                      <c:pt idx="305">
                        <c:v>43185</c:v>
                      </c:pt>
                      <c:pt idx="306">
                        <c:v>43186</c:v>
                      </c:pt>
                      <c:pt idx="307">
                        <c:v>43187</c:v>
                      </c:pt>
                      <c:pt idx="308">
                        <c:v>43192</c:v>
                      </c:pt>
                      <c:pt idx="309">
                        <c:v>43193</c:v>
                      </c:pt>
                      <c:pt idx="310">
                        <c:v>43194</c:v>
                      </c:pt>
                      <c:pt idx="311">
                        <c:v>43195</c:v>
                      </c:pt>
                      <c:pt idx="312">
                        <c:v>43196</c:v>
                      </c:pt>
                      <c:pt idx="313">
                        <c:v>43199</c:v>
                      </c:pt>
                      <c:pt idx="314">
                        <c:v>43200</c:v>
                      </c:pt>
                      <c:pt idx="315">
                        <c:v>43201</c:v>
                      </c:pt>
                      <c:pt idx="316">
                        <c:v>43202</c:v>
                      </c:pt>
                      <c:pt idx="317">
                        <c:v>43203</c:v>
                      </c:pt>
                      <c:pt idx="318">
                        <c:v>43206</c:v>
                      </c:pt>
                      <c:pt idx="319">
                        <c:v>43207</c:v>
                      </c:pt>
                      <c:pt idx="320">
                        <c:v>43208</c:v>
                      </c:pt>
                      <c:pt idx="321">
                        <c:v>43209</c:v>
                      </c:pt>
                      <c:pt idx="322">
                        <c:v>43210</c:v>
                      </c:pt>
                      <c:pt idx="323">
                        <c:v>43213</c:v>
                      </c:pt>
                      <c:pt idx="324">
                        <c:v>43214</c:v>
                      </c:pt>
                      <c:pt idx="325">
                        <c:v>43215</c:v>
                      </c:pt>
                      <c:pt idx="326">
                        <c:v>43216</c:v>
                      </c:pt>
                      <c:pt idx="327">
                        <c:v>43217</c:v>
                      </c:pt>
                      <c:pt idx="328">
                        <c:v>43220</c:v>
                      </c:pt>
                      <c:pt idx="329">
                        <c:v>43222</c:v>
                      </c:pt>
                      <c:pt idx="330">
                        <c:v>43223</c:v>
                      </c:pt>
                      <c:pt idx="331">
                        <c:v>43224</c:v>
                      </c:pt>
                      <c:pt idx="332">
                        <c:v>43227</c:v>
                      </c:pt>
                      <c:pt idx="333">
                        <c:v>43228</c:v>
                      </c:pt>
                      <c:pt idx="334">
                        <c:v>43229</c:v>
                      </c:pt>
                      <c:pt idx="335">
                        <c:v>43230</c:v>
                      </c:pt>
                      <c:pt idx="336">
                        <c:v>43231</c:v>
                      </c:pt>
                      <c:pt idx="337">
                        <c:v>43234</c:v>
                      </c:pt>
                      <c:pt idx="338">
                        <c:v>43235</c:v>
                      </c:pt>
                      <c:pt idx="339">
                        <c:v>43236</c:v>
                      </c:pt>
                      <c:pt idx="340">
                        <c:v>43237</c:v>
                      </c:pt>
                      <c:pt idx="341">
                        <c:v>43238</c:v>
                      </c:pt>
                      <c:pt idx="342">
                        <c:v>43241</c:v>
                      </c:pt>
                      <c:pt idx="343">
                        <c:v>43242</c:v>
                      </c:pt>
                      <c:pt idx="344">
                        <c:v>43243</c:v>
                      </c:pt>
                      <c:pt idx="345">
                        <c:v>43244</c:v>
                      </c:pt>
                      <c:pt idx="346">
                        <c:v>43245</c:v>
                      </c:pt>
                      <c:pt idx="347">
                        <c:v>43248</c:v>
                      </c:pt>
                      <c:pt idx="348">
                        <c:v>43249</c:v>
                      </c:pt>
                      <c:pt idx="349">
                        <c:v>43250</c:v>
                      </c:pt>
                      <c:pt idx="350">
                        <c:v>43251</c:v>
                      </c:pt>
                      <c:pt idx="351">
                        <c:v>43252</c:v>
                      </c:pt>
                      <c:pt idx="352">
                        <c:v>43255</c:v>
                      </c:pt>
                      <c:pt idx="353">
                        <c:v>43256</c:v>
                      </c:pt>
                      <c:pt idx="354">
                        <c:v>43257</c:v>
                      </c:pt>
                      <c:pt idx="355">
                        <c:v>43258</c:v>
                      </c:pt>
                      <c:pt idx="356">
                        <c:v>43259</c:v>
                      </c:pt>
                      <c:pt idx="357">
                        <c:v>43262</c:v>
                      </c:pt>
                      <c:pt idx="358">
                        <c:v>43263</c:v>
                      </c:pt>
                      <c:pt idx="359">
                        <c:v>43264</c:v>
                      </c:pt>
                      <c:pt idx="360">
                        <c:v>43265</c:v>
                      </c:pt>
                      <c:pt idx="361">
                        <c:v>43266</c:v>
                      </c:pt>
                      <c:pt idx="362">
                        <c:v>43269</c:v>
                      </c:pt>
                      <c:pt idx="363">
                        <c:v>43270</c:v>
                      </c:pt>
                      <c:pt idx="364">
                        <c:v>43271</c:v>
                      </c:pt>
                      <c:pt idx="365">
                        <c:v>43272</c:v>
                      </c:pt>
                      <c:pt idx="366">
                        <c:v>43273</c:v>
                      </c:pt>
                      <c:pt idx="367">
                        <c:v>43276</c:v>
                      </c:pt>
                      <c:pt idx="368">
                        <c:v>43277</c:v>
                      </c:pt>
                      <c:pt idx="369">
                        <c:v>43278</c:v>
                      </c:pt>
                      <c:pt idx="370">
                        <c:v>43279</c:v>
                      </c:pt>
                      <c:pt idx="371">
                        <c:v>43280</c:v>
                      </c:pt>
                      <c:pt idx="372">
                        <c:v>43283</c:v>
                      </c:pt>
                      <c:pt idx="373">
                        <c:v>43284</c:v>
                      </c:pt>
                      <c:pt idx="374">
                        <c:v>43285</c:v>
                      </c:pt>
                      <c:pt idx="375">
                        <c:v>43286</c:v>
                      </c:pt>
                      <c:pt idx="376">
                        <c:v>43287</c:v>
                      </c:pt>
                      <c:pt idx="377">
                        <c:v>43290</c:v>
                      </c:pt>
                      <c:pt idx="378">
                        <c:v>43291</c:v>
                      </c:pt>
                      <c:pt idx="379">
                        <c:v>43292</c:v>
                      </c:pt>
                      <c:pt idx="380">
                        <c:v>43293</c:v>
                      </c:pt>
                      <c:pt idx="381">
                        <c:v>43294</c:v>
                      </c:pt>
                      <c:pt idx="382">
                        <c:v>43297</c:v>
                      </c:pt>
                      <c:pt idx="383">
                        <c:v>43298</c:v>
                      </c:pt>
                      <c:pt idx="384">
                        <c:v>43299</c:v>
                      </c:pt>
                      <c:pt idx="385">
                        <c:v>43300</c:v>
                      </c:pt>
                      <c:pt idx="386">
                        <c:v>43301</c:v>
                      </c:pt>
                      <c:pt idx="387">
                        <c:v>43304</c:v>
                      </c:pt>
                      <c:pt idx="388">
                        <c:v>43305</c:v>
                      </c:pt>
                      <c:pt idx="389">
                        <c:v>43306</c:v>
                      </c:pt>
                      <c:pt idx="390">
                        <c:v>43307</c:v>
                      </c:pt>
                      <c:pt idx="391">
                        <c:v>43308</c:v>
                      </c:pt>
                      <c:pt idx="392">
                        <c:v>43311</c:v>
                      </c:pt>
                      <c:pt idx="393">
                        <c:v>43312</c:v>
                      </c:pt>
                      <c:pt idx="394">
                        <c:v>43313</c:v>
                      </c:pt>
                      <c:pt idx="395">
                        <c:v>43314</c:v>
                      </c:pt>
                      <c:pt idx="396">
                        <c:v>43315</c:v>
                      </c:pt>
                      <c:pt idx="397">
                        <c:v>43318</c:v>
                      </c:pt>
                      <c:pt idx="398">
                        <c:v>43319</c:v>
                      </c:pt>
                      <c:pt idx="399">
                        <c:v>43320</c:v>
                      </c:pt>
                      <c:pt idx="400">
                        <c:v>43321</c:v>
                      </c:pt>
                      <c:pt idx="401">
                        <c:v>43322</c:v>
                      </c:pt>
                      <c:pt idx="402">
                        <c:v>43325</c:v>
                      </c:pt>
                      <c:pt idx="403">
                        <c:v>43326</c:v>
                      </c:pt>
                      <c:pt idx="404">
                        <c:v>43328</c:v>
                      </c:pt>
                      <c:pt idx="405">
                        <c:v>43329</c:v>
                      </c:pt>
                      <c:pt idx="406">
                        <c:v>43332</c:v>
                      </c:pt>
                      <c:pt idx="407">
                        <c:v>43333</c:v>
                      </c:pt>
                      <c:pt idx="408">
                        <c:v>43335</c:v>
                      </c:pt>
                      <c:pt idx="409">
                        <c:v>43336</c:v>
                      </c:pt>
                      <c:pt idx="410">
                        <c:v>43339</c:v>
                      </c:pt>
                      <c:pt idx="411">
                        <c:v>43340</c:v>
                      </c:pt>
                      <c:pt idx="412">
                        <c:v>43341</c:v>
                      </c:pt>
                      <c:pt idx="413">
                        <c:v>43342</c:v>
                      </c:pt>
                      <c:pt idx="414">
                        <c:v>43343</c:v>
                      </c:pt>
                      <c:pt idx="415">
                        <c:v>43346</c:v>
                      </c:pt>
                      <c:pt idx="416">
                        <c:v>43347</c:v>
                      </c:pt>
                      <c:pt idx="417">
                        <c:v>43348</c:v>
                      </c:pt>
                      <c:pt idx="418">
                        <c:v>43349</c:v>
                      </c:pt>
                      <c:pt idx="419">
                        <c:v>43350</c:v>
                      </c:pt>
                      <c:pt idx="420">
                        <c:v>43353</c:v>
                      </c:pt>
                      <c:pt idx="421">
                        <c:v>43354</c:v>
                      </c:pt>
                      <c:pt idx="422">
                        <c:v>43355</c:v>
                      </c:pt>
                      <c:pt idx="423">
                        <c:v>43357</c:v>
                      </c:pt>
                      <c:pt idx="424">
                        <c:v>43360</c:v>
                      </c:pt>
                      <c:pt idx="425">
                        <c:v>43361</c:v>
                      </c:pt>
                      <c:pt idx="426">
                        <c:v>43362</c:v>
                      </c:pt>
                      <c:pt idx="427">
                        <c:v>43364</c:v>
                      </c:pt>
                      <c:pt idx="428">
                        <c:v>43367</c:v>
                      </c:pt>
                      <c:pt idx="429">
                        <c:v>43368</c:v>
                      </c:pt>
                      <c:pt idx="430">
                        <c:v>43369</c:v>
                      </c:pt>
                      <c:pt idx="431">
                        <c:v>43370</c:v>
                      </c:pt>
                      <c:pt idx="432">
                        <c:v>43371</c:v>
                      </c:pt>
                      <c:pt idx="433">
                        <c:v>43374</c:v>
                      </c:pt>
                      <c:pt idx="434">
                        <c:v>43376</c:v>
                      </c:pt>
                      <c:pt idx="435">
                        <c:v>43377</c:v>
                      </c:pt>
                      <c:pt idx="436">
                        <c:v>43378</c:v>
                      </c:pt>
                      <c:pt idx="437">
                        <c:v>43381</c:v>
                      </c:pt>
                      <c:pt idx="438">
                        <c:v>43382</c:v>
                      </c:pt>
                      <c:pt idx="439">
                        <c:v>43383</c:v>
                      </c:pt>
                      <c:pt idx="440">
                        <c:v>43384</c:v>
                      </c:pt>
                      <c:pt idx="441">
                        <c:v>43385</c:v>
                      </c:pt>
                      <c:pt idx="442">
                        <c:v>43388</c:v>
                      </c:pt>
                      <c:pt idx="443">
                        <c:v>43389</c:v>
                      </c:pt>
                      <c:pt idx="444">
                        <c:v>43390</c:v>
                      </c:pt>
                      <c:pt idx="445">
                        <c:v>43392</c:v>
                      </c:pt>
                      <c:pt idx="446">
                        <c:v>43395</c:v>
                      </c:pt>
                      <c:pt idx="447">
                        <c:v>43396</c:v>
                      </c:pt>
                      <c:pt idx="448">
                        <c:v>43397</c:v>
                      </c:pt>
                      <c:pt idx="449">
                        <c:v>43398</c:v>
                      </c:pt>
                      <c:pt idx="450">
                        <c:v>43399</c:v>
                      </c:pt>
                      <c:pt idx="451">
                        <c:v>43402</c:v>
                      </c:pt>
                      <c:pt idx="452">
                        <c:v>43403</c:v>
                      </c:pt>
                      <c:pt idx="453">
                        <c:v>43404</c:v>
                      </c:pt>
                      <c:pt idx="454">
                        <c:v>43405</c:v>
                      </c:pt>
                      <c:pt idx="455">
                        <c:v>43406</c:v>
                      </c:pt>
                      <c:pt idx="456">
                        <c:v>43409</c:v>
                      </c:pt>
                      <c:pt idx="457">
                        <c:v>43410</c:v>
                      </c:pt>
                      <c:pt idx="458">
                        <c:v>43411</c:v>
                      </c:pt>
                      <c:pt idx="459">
                        <c:v>43413</c:v>
                      </c:pt>
                      <c:pt idx="460">
                        <c:v>43416</c:v>
                      </c:pt>
                      <c:pt idx="461">
                        <c:v>43417</c:v>
                      </c:pt>
                      <c:pt idx="462">
                        <c:v>43418</c:v>
                      </c:pt>
                      <c:pt idx="463">
                        <c:v>43419</c:v>
                      </c:pt>
                      <c:pt idx="464">
                        <c:v>43420</c:v>
                      </c:pt>
                      <c:pt idx="465">
                        <c:v>43423</c:v>
                      </c:pt>
                      <c:pt idx="466">
                        <c:v>43424</c:v>
                      </c:pt>
                      <c:pt idx="467">
                        <c:v>43425</c:v>
                      </c:pt>
                      <c:pt idx="468">
                        <c:v>43426</c:v>
                      </c:pt>
                      <c:pt idx="469">
                        <c:v>43430</c:v>
                      </c:pt>
                      <c:pt idx="470">
                        <c:v>43431</c:v>
                      </c:pt>
                      <c:pt idx="471">
                        <c:v>43432</c:v>
                      </c:pt>
                      <c:pt idx="472">
                        <c:v>43433</c:v>
                      </c:pt>
                      <c:pt idx="473">
                        <c:v>43434</c:v>
                      </c:pt>
                      <c:pt idx="474">
                        <c:v>43437</c:v>
                      </c:pt>
                      <c:pt idx="475">
                        <c:v>43438</c:v>
                      </c:pt>
                      <c:pt idx="476">
                        <c:v>43439</c:v>
                      </c:pt>
                      <c:pt idx="477">
                        <c:v>43440</c:v>
                      </c:pt>
                      <c:pt idx="478">
                        <c:v>43441</c:v>
                      </c:pt>
                      <c:pt idx="479">
                        <c:v>43444</c:v>
                      </c:pt>
                      <c:pt idx="480">
                        <c:v>43445</c:v>
                      </c:pt>
                      <c:pt idx="481">
                        <c:v>43446</c:v>
                      </c:pt>
                      <c:pt idx="482">
                        <c:v>43447</c:v>
                      </c:pt>
                      <c:pt idx="483">
                        <c:v>43448</c:v>
                      </c:pt>
                      <c:pt idx="484">
                        <c:v>43451</c:v>
                      </c:pt>
                      <c:pt idx="485">
                        <c:v>43452</c:v>
                      </c:pt>
                      <c:pt idx="486">
                        <c:v>43453</c:v>
                      </c:pt>
                      <c:pt idx="487">
                        <c:v>43454</c:v>
                      </c:pt>
                      <c:pt idx="488">
                        <c:v>43455</c:v>
                      </c:pt>
                      <c:pt idx="489">
                        <c:v>43458</c:v>
                      </c:pt>
                      <c:pt idx="490">
                        <c:v>43460</c:v>
                      </c:pt>
                      <c:pt idx="491">
                        <c:v>43461</c:v>
                      </c:pt>
                      <c:pt idx="492">
                        <c:v>43462</c:v>
                      </c:pt>
                      <c:pt idx="493">
                        <c:v>43465</c:v>
                      </c:pt>
                      <c:pt idx="494">
                        <c:v>43466</c:v>
                      </c:pt>
                      <c:pt idx="495">
                        <c:v>43467</c:v>
                      </c:pt>
                      <c:pt idx="496">
                        <c:v>43468</c:v>
                      </c:pt>
                      <c:pt idx="497">
                        <c:v>43469</c:v>
                      </c:pt>
                      <c:pt idx="498">
                        <c:v>43472</c:v>
                      </c:pt>
                      <c:pt idx="499">
                        <c:v>43473</c:v>
                      </c:pt>
                      <c:pt idx="500">
                        <c:v>43474</c:v>
                      </c:pt>
                      <c:pt idx="501">
                        <c:v>43475</c:v>
                      </c:pt>
                      <c:pt idx="502">
                        <c:v>43476</c:v>
                      </c:pt>
                      <c:pt idx="503">
                        <c:v>43479</c:v>
                      </c:pt>
                      <c:pt idx="504">
                        <c:v>43480</c:v>
                      </c:pt>
                      <c:pt idx="505">
                        <c:v>43481</c:v>
                      </c:pt>
                      <c:pt idx="506">
                        <c:v>43482</c:v>
                      </c:pt>
                      <c:pt idx="507">
                        <c:v>43483</c:v>
                      </c:pt>
                      <c:pt idx="508">
                        <c:v>43486</c:v>
                      </c:pt>
                      <c:pt idx="509">
                        <c:v>43487</c:v>
                      </c:pt>
                      <c:pt idx="510">
                        <c:v>43488</c:v>
                      </c:pt>
                      <c:pt idx="511">
                        <c:v>43489</c:v>
                      </c:pt>
                      <c:pt idx="512">
                        <c:v>43490</c:v>
                      </c:pt>
                      <c:pt idx="513">
                        <c:v>43493</c:v>
                      </c:pt>
                      <c:pt idx="514">
                        <c:v>43494</c:v>
                      </c:pt>
                      <c:pt idx="515">
                        <c:v>43495</c:v>
                      </c:pt>
                      <c:pt idx="516">
                        <c:v>43496</c:v>
                      </c:pt>
                      <c:pt idx="517">
                        <c:v>43497</c:v>
                      </c:pt>
                      <c:pt idx="518">
                        <c:v>43500</c:v>
                      </c:pt>
                      <c:pt idx="519">
                        <c:v>43501</c:v>
                      </c:pt>
                      <c:pt idx="520">
                        <c:v>43502</c:v>
                      </c:pt>
                      <c:pt idx="521">
                        <c:v>43503</c:v>
                      </c:pt>
                      <c:pt idx="522">
                        <c:v>43504</c:v>
                      </c:pt>
                      <c:pt idx="523">
                        <c:v>43507</c:v>
                      </c:pt>
                      <c:pt idx="524">
                        <c:v>43508</c:v>
                      </c:pt>
                      <c:pt idx="525">
                        <c:v>43509</c:v>
                      </c:pt>
                      <c:pt idx="526">
                        <c:v>43510</c:v>
                      </c:pt>
                      <c:pt idx="527">
                        <c:v>43511</c:v>
                      </c:pt>
                      <c:pt idx="528">
                        <c:v>43514</c:v>
                      </c:pt>
                      <c:pt idx="529">
                        <c:v>43515</c:v>
                      </c:pt>
                      <c:pt idx="530">
                        <c:v>43516</c:v>
                      </c:pt>
                      <c:pt idx="531">
                        <c:v>43517</c:v>
                      </c:pt>
                      <c:pt idx="532">
                        <c:v>43518</c:v>
                      </c:pt>
                      <c:pt idx="533">
                        <c:v>43521</c:v>
                      </c:pt>
                      <c:pt idx="534">
                        <c:v>43522</c:v>
                      </c:pt>
                      <c:pt idx="535">
                        <c:v>43523</c:v>
                      </c:pt>
                      <c:pt idx="536">
                        <c:v>43524</c:v>
                      </c:pt>
                      <c:pt idx="537">
                        <c:v>43525</c:v>
                      </c:pt>
                      <c:pt idx="538">
                        <c:v>43529</c:v>
                      </c:pt>
                      <c:pt idx="539">
                        <c:v>43530</c:v>
                      </c:pt>
                      <c:pt idx="540">
                        <c:v>43531</c:v>
                      </c:pt>
                      <c:pt idx="541">
                        <c:v>43532</c:v>
                      </c:pt>
                      <c:pt idx="542">
                        <c:v>43535</c:v>
                      </c:pt>
                      <c:pt idx="543">
                        <c:v>43536</c:v>
                      </c:pt>
                      <c:pt idx="544">
                        <c:v>43537</c:v>
                      </c:pt>
                      <c:pt idx="545">
                        <c:v>43538</c:v>
                      </c:pt>
                      <c:pt idx="546">
                        <c:v>43539</c:v>
                      </c:pt>
                      <c:pt idx="547">
                        <c:v>43542</c:v>
                      </c:pt>
                      <c:pt idx="548">
                        <c:v>43543</c:v>
                      </c:pt>
                      <c:pt idx="549">
                        <c:v>43544</c:v>
                      </c:pt>
                      <c:pt idx="550">
                        <c:v>43546</c:v>
                      </c:pt>
                      <c:pt idx="551">
                        <c:v>43549</c:v>
                      </c:pt>
                      <c:pt idx="552">
                        <c:v>43550</c:v>
                      </c:pt>
                      <c:pt idx="553">
                        <c:v>43551</c:v>
                      </c:pt>
                      <c:pt idx="554">
                        <c:v>43552</c:v>
                      </c:pt>
                      <c:pt idx="555">
                        <c:v>43553</c:v>
                      </c:pt>
                      <c:pt idx="556">
                        <c:v>43556</c:v>
                      </c:pt>
                      <c:pt idx="557">
                        <c:v>43557</c:v>
                      </c:pt>
                      <c:pt idx="558">
                        <c:v>43558</c:v>
                      </c:pt>
                      <c:pt idx="559">
                        <c:v>43559</c:v>
                      </c:pt>
                      <c:pt idx="560">
                        <c:v>43560</c:v>
                      </c:pt>
                      <c:pt idx="561">
                        <c:v>43563</c:v>
                      </c:pt>
                      <c:pt idx="562">
                        <c:v>43564</c:v>
                      </c:pt>
                      <c:pt idx="563">
                        <c:v>43565</c:v>
                      </c:pt>
                      <c:pt idx="564">
                        <c:v>43566</c:v>
                      </c:pt>
                      <c:pt idx="565">
                        <c:v>43567</c:v>
                      </c:pt>
                      <c:pt idx="566">
                        <c:v>43570</c:v>
                      </c:pt>
                      <c:pt idx="567">
                        <c:v>43571</c:v>
                      </c:pt>
                      <c:pt idx="568">
                        <c:v>43573</c:v>
                      </c:pt>
                      <c:pt idx="569">
                        <c:v>43577</c:v>
                      </c:pt>
                      <c:pt idx="570">
                        <c:v>43578</c:v>
                      </c:pt>
                      <c:pt idx="571">
                        <c:v>43579</c:v>
                      </c:pt>
                      <c:pt idx="572">
                        <c:v>43580</c:v>
                      </c:pt>
                      <c:pt idx="573">
                        <c:v>43581</c:v>
                      </c:pt>
                      <c:pt idx="574">
                        <c:v>43585</c:v>
                      </c:pt>
                      <c:pt idx="575">
                        <c:v>43587</c:v>
                      </c:pt>
                      <c:pt idx="576">
                        <c:v>43588</c:v>
                      </c:pt>
                      <c:pt idx="577">
                        <c:v>43591</c:v>
                      </c:pt>
                      <c:pt idx="578">
                        <c:v>43592</c:v>
                      </c:pt>
                      <c:pt idx="579">
                        <c:v>43593</c:v>
                      </c:pt>
                      <c:pt idx="580">
                        <c:v>43594</c:v>
                      </c:pt>
                      <c:pt idx="581">
                        <c:v>43595</c:v>
                      </c:pt>
                      <c:pt idx="582">
                        <c:v>43598</c:v>
                      </c:pt>
                      <c:pt idx="583">
                        <c:v>43599</c:v>
                      </c:pt>
                      <c:pt idx="584">
                        <c:v>43600</c:v>
                      </c:pt>
                      <c:pt idx="585">
                        <c:v>43601</c:v>
                      </c:pt>
                      <c:pt idx="586">
                        <c:v>43602</c:v>
                      </c:pt>
                      <c:pt idx="587">
                        <c:v>43605</c:v>
                      </c:pt>
                      <c:pt idx="588">
                        <c:v>43606</c:v>
                      </c:pt>
                      <c:pt idx="589">
                        <c:v>43607</c:v>
                      </c:pt>
                      <c:pt idx="590">
                        <c:v>43608</c:v>
                      </c:pt>
                      <c:pt idx="591">
                        <c:v>43609</c:v>
                      </c:pt>
                      <c:pt idx="592">
                        <c:v>43612</c:v>
                      </c:pt>
                      <c:pt idx="593">
                        <c:v>43613</c:v>
                      </c:pt>
                      <c:pt idx="594">
                        <c:v>43614</c:v>
                      </c:pt>
                      <c:pt idx="595">
                        <c:v>43615</c:v>
                      </c:pt>
                      <c:pt idx="596">
                        <c:v>43616</c:v>
                      </c:pt>
                      <c:pt idx="597">
                        <c:v>43619</c:v>
                      </c:pt>
                      <c:pt idx="598">
                        <c:v>43620</c:v>
                      </c:pt>
                      <c:pt idx="599">
                        <c:v>43622</c:v>
                      </c:pt>
                      <c:pt idx="600">
                        <c:v>43623</c:v>
                      </c:pt>
                      <c:pt idx="601">
                        <c:v>43626</c:v>
                      </c:pt>
                      <c:pt idx="602">
                        <c:v>43627</c:v>
                      </c:pt>
                      <c:pt idx="603">
                        <c:v>43628</c:v>
                      </c:pt>
                      <c:pt idx="604">
                        <c:v>43629</c:v>
                      </c:pt>
                      <c:pt idx="605">
                        <c:v>43630</c:v>
                      </c:pt>
                      <c:pt idx="606">
                        <c:v>43633</c:v>
                      </c:pt>
                      <c:pt idx="607">
                        <c:v>43634</c:v>
                      </c:pt>
                      <c:pt idx="608">
                        <c:v>43635</c:v>
                      </c:pt>
                      <c:pt idx="609">
                        <c:v>43636</c:v>
                      </c:pt>
                      <c:pt idx="610">
                        <c:v>43637</c:v>
                      </c:pt>
                      <c:pt idx="611">
                        <c:v>43640</c:v>
                      </c:pt>
                      <c:pt idx="612">
                        <c:v>43641</c:v>
                      </c:pt>
                      <c:pt idx="613">
                        <c:v>43642</c:v>
                      </c:pt>
                      <c:pt idx="614">
                        <c:v>43643</c:v>
                      </c:pt>
                      <c:pt idx="615">
                        <c:v>43644</c:v>
                      </c:pt>
                      <c:pt idx="616">
                        <c:v>43647</c:v>
                      </c:pt>
                      <c:pt idx="617">
                        <c:v>43648</c:v>
                      </c:pt>
                      <c:pt idx="618">
                        <c:v>43649</c:v>
                      </c:pt>
                      <c:pt idx="619">
                        <c:v>43650</c:v>
                      </c:pt>
                      <c:pt idx="620">
                        <c:v>43651</c:v>
                      </c:pt>
                      <c:pt idx="621">
                        <c:v>43654</c:v>
                      </c:pt>
                      <c:pt idx="622">
                        <c:v>43655</c:v>
                      </c:pt>
                      <c:pt idx="623">
                        <c:v>43656</c:v>
                      </c:pt>
                      <c:pt idx="624">
                        <c:v>43657</c:v>
                      </c:pt>
                      <c:pt idx="625">
                        <c:v>43658</c:v>
                      </c:pt>
                      <c:pt idx="626">
                        <c:v>43661</c:v>
                      </c:pt>
                      <c:pt idx="627">
                        <c:v>43662</c:v>
                      </c:pt>
                      <c:pt idx="628">
                        <c:v>43663</c:v>
                      </c:pt>
                      <c:pt idx="629">
                        <c:v>43664</c:v>
                      </c:pt>
                      <c:pt idx="630">
                        <c:v>43665</c:v>
                      </c:pt>
                      <c:pt idx="631">
                        <c:v>43668</c:v>
                      </c:pt>
                      <c:pt idx="632">
                        <c:v>43669</c:v>
                      </c:pt>
                      <c:pt idx="633">
                        <c:v>43670</c:v>
                      </c:pt>
                      <c:pt idx="634">
                        <c:v>43671</c:v>
                      </c:pt>
                      <c:pt idx="635">
                        <c:v>43672</c:v>
                      </c:pt>
                      <c:pt idx="636">
                        <c:v>43675</c:v>
                      </c:pt>
                      <c:pt idx="637">
                        <c:v>43676</c:v>
                      </c:pt>
                      <c:pt idx="638">
                        <c:v>43677</c:v>
                      </c:pt>
                      <c:pt idx="639">
                        <c:v>43678</c:v>
                      </c:pt>
                      <c:pt idx="640">
                        <c:v>43679</c:v>
                      </c:pt>
                      <c:pt idx="641">
                        <c:v>43682</c:v>
                      </c:pt>
                      <c:pt idx="642">
                        <c:v>43683</c:v>
                      </c:pt>
                      <c:pt idx="643">
                        <c:v>43684</c:v>
                      </c:pt>
                      <c:pt idx="644">
                        <c:v>43685</c:v>
                      </c:pt>
                      <c:pt idx="645">
                        <c:v>43686</c:v>
                      </c:pt>
                      <c:pt idx="646">
                        <c:v>43690</c:v>
                      </c:pt>
                      <c:pt idx="647">
                        <c:v>43691</c:v>
                      </c:pt>
                      <c:pt idx="648">
                        <c:v>43693</c:v>
                      </c:pt>
                      <c:pt idx="649">
                        <c:v>43696</c:v>
                      </c:pt>
                      <c:pt idx="650">
                        <c:v>43697</c:v>
                      </c:pt>
                      <c:pt idx="651">
                        <c:v>43698</c:v>
                      </c:pt>
                      <c:pt idx="652">
                        <c:v>43699</c:v>
                      </c:pt>
                      <c:pt idx="653">
                        <c:v>43700</c:v>
                      </c:pt>
                      <c:pt idx="654">
                        <c:v>43703</c:v>
                      </c:pt>
                      <c:pt idx="655">
                        <c:v>43704</c:v>
                      </c:pt>
                      <c:pt idx="656">
                        <c:v>43705</c:v>
                      </c:pt>
                      <c:pt idx="657">
                        <c:v>43706</c:v>
                      </c:pt>
                      <c:pt idx="658">
                        <c:v>43707</c:v>
                      </c:pt>
                      <c:pt idx="659">
                        <c:v>43711</c:v>
                      </c:pt>
                      <c:pt idx="660">
                        <c:v>43712</c:v>
                      </c:pt>
                      <c:pt idx="661">
                        <c:v>43713</c:v>
                      </c:pt>
                      <c:pt idx="662">
                        <c:v>43714</c:v>
                      </c:pt>
                      <c:pt idx="663">
                        <c:v>43717</c:v>
                      </c:pt>
                      <c:pt idx="664">
                        <c:v>43719</c:v>
                      </c:pt>
                      <c:pt idx="665">
                        <c:v>43720</c:v>
                      </c:pt>
                      <c:pt idx="666">
                        <c:v>43721</c:v>
                      </c:pt>
                      <c:pt idx="667">
                        <c:v>43724</c:v>
                      </c:pt>
                      <c:pt idx="668">
                        <c:v>43725</c:v>
                      </c:pt>
                      <c:pt idx="669">
                        <c:v>43726</c:v>
                      </c:pt>
                      <c:pt idx="670">
                        <c:v>43727</c:v>
                      </c:pt>
                      <c:pt idx="671">
                        <c:v>43728</c:v>
                      </c:pt>
                      <c:pt idx="672">
                        <c:v>43731</c:v>
                      </c:pt>
                      <c:pt idx="673">
                        <c:v>43732</c:v>
                      </c:pt>
                      <c:pt idx="674">
                        <c:v>43733</c:v>
                      </c:pt>
                      <c:pt idx="675">
                        <c:v>43734</c:v>
                      </c:pt>
                      <c:pt idx="676">
                        <c:v>43735</c:v>
                      </c:pt>
                      <c:pt idx="677">
                        <c:v>43738</c:v>
                      </c:pt>
                      <c:pt idx="678">
                        <c:v>43739</c:v>
                      </c:pt>
                      <c:pt idx="679">
                        <c:v>43741</c:v>
                      </c:pt>
                      <c:pt idx="680">
                        <c:v>43742</c:v>
                      </c:pt>
                      <c:pt idx="681">
                        <c:v>43745</c:v>
                      </c:pt>
                      <c:pt idx="682">
                        <c:v>43747</c:v>
                      </c:pt>
                      <c:pt idx="683">
                        <c:v>43748</c:v>
                      </c:pt>
                      <c:pt idx="684">
                        <c:v>43749</c:v>
                      </c:pt>
                      <c:pt idx="685">
                        <c:v>43752</c:v>
                      </c:pt>
                      <c:pt idx="686">
                        <c:v>43753</c:v>
                      </c:pt>
                      <c:pt idx="687">
                        <c:v>43754</c:v>
                      </c:pt>
                      <c:pt idx="688">
                        <c:v>43755</c:v>
                      </c:pt>
                      <c:pt idx="689">
                        <c:v>43756</c:v>
                      </c:pt>
                      <c:pt idx="690">
                        <c:v>43760</c:v>
                      </c:pt>
                      <c:pt idx="691">
                        <c:v>43761</c:v>
                      </c:pt>
                      <c:pt idx="692">
                        <c:v>43762</c:v>
                      </c:pt>
                      <c:pt idx="693">
                        <c:v>43763</c:v>
                      </c:pt>
                      <c:pt idx="694">
                        <c:v>43765</c:v>
                      </c:pt>
                      <c:pt idx="695">
                        <c:v>43767</c:v>
                      </c:pt>
                      <c:pt idx="696">
                        <c:v>43768</c:v>
                      </c:pt>
                      <c:pt idx="697">
                        <c:v>43769</c:v>
                      </c:pt>
                      <c:pt idx="698">
                        <c:v>43770</c:v>
                      </c:pt>
                      <c:pt idx="699">
                        <c:v>43773</c:v>
                      </c:pt>
                      <c:pt idx="700">
                        <c:v>43774</c:v>
                      </c:pt>
                      <c:pt idx="701">
                        <c:v>43775</c:v>
                      </c:pt>
                      <c:pt idx="702">
                        <c:v>43776</c:v>
                      </c:pt>
                      <c:pt idx="703">
                        <c:v>43777</c:v>
                      </c:pt>
                      <c:pt idx="704">
                        <c:v>43780</c:v>
                      </c:pt>
                      <c:pt idx="705">
                        <c:v>43782</c:v>
                      </c:pt>
                      <c:pt idx="706">
                        <c:v>43783</c:v>
                      </c:pt>
                      <c:pt idx="707">
                        <c:v>43784</c:v>
                      </c:pt>
                      <c:pt idx="708">
                        <c:v>43787</c:v>
                      </c:pt>
                      <c:pt idx="709">
                        <c:v>43788</c:v>
                      </c:pt>
                      <c:pt idx="710">
                        <c:v>43789</c:v>
                      </c:pt>
                      <c:pt idx="711">
                        <c:v>43790</c:v>
                      </c:pt>
                      <c:pt idx="712">
                        <c:v>43791</c:v>
                      </c:pt>
                      <c:pt idx="713">
                        <c:v>43794</c:v>
                      </c:pt>
                      <c:pt idx="714">
                        <c:v>43795</c:v>
                      </c:pt>
                      <c:pt idx="715">
                        <c:v>43796</c:v>
                      </c:pt>
                      <c:pt idx="716">
                        <c:v>43797</c:v>
                      </c:pt>
                      <c:pt idx="717">
                        <c:v>43798</c:v>
                      </c:pt>
                      <c:pt idx="718">
                        <c:v>43801</c:v>
                      </c:pt>
                      <c:pt idx="719">
                        <c:v>43802</c:v>
                      </c:pt>
                      <c:pt idx="720">
                        <c:v>43803</c:v>
                      </c:pt>
                      <c:pt idx="721">
                        <c:v>43804</c:v>
                      </c:pt>
                      <c:pt idx="722">
                        <c:v>43805</c:v>
                      </c:pt>
                      <c:pt idx="723">
                        <c:v>43808</c:v>
                      </c:pt>
                      <c:pt idx="724">
                        <c:v>43809</c:v>
                      </c:pt>
                      <c:pt idx="725">
                        <c:v>43810</c:v>
                      </c:pt>
                      <c:pt idx="726">
                        <c:v>43811</c:v>
                      </c:pt>
                      <c:pt idx="727">
                        <c:v>43812</c:v>
                      </c:pt>
                      <c:pt idx="728">
                        <c:v>43815</c:v>
                      </c:pt>
                      <c:pt idx="729">
                        <c:v>43816</c:v>
                      </c:pt>
                      <c:pt idx="730">
                        <c:v>43817</c:v>
                      </c:pt>
                      <c:pt idx="731">
                        <c:v>43818</c:v>
                      </c:pt>
                      <c:pt idx="732">
                        <c:v>43819</c:v>
                      </c:pt>
                      <c:pt idx="733">
                        <c:v>43822</c:v>
                      </c:pt>
                      <c:pt idx="734">
                        <c:v>43823</c:v>
                      </c:pt>
                      <c:pt idx="735">
                        <c:v>43825</c:v>
                      </c:pt>
                      <c:pt idx="736">
                        <c:v>43826</c:v>
                      </c:pt>
                      <c:pt idx="737">
                        <c:v>43829</c:v>
                      </c:pt>
                      <c:pt idx="738">
                        <c:v>43830</c:v>
                      </c:pt>
                      <c:pt idx="739">
                        <c:v>43831</c:v>
                      </c:pt>
                      <c:pt idx="740">
                        <c:v>43832</c:v>
                      </c:pt>
                      <c:pt idx="741">
                        <c:v>43833</c:v>
                      </c:pt>
                      <c:pt idx="742">
                        <c:v>43836</c:v>
                      </c:pt>
                      <c:pt idx="743">
                        <c:v>43837</c:v>
                      </c:pt>
                      <c:pt idx="744">
                        <c:v>43838</c:v>
                      </c:pt>
                      <c:pt idx="745">
                        <c:v>43839</c:v>
                      </c:pt>
                      <c:pt idx="746">
                        <c:v>43840</c:v>
                      </c:pt>
                      <c:pt idx="747">
                        <c:v>43843</c:v>
                      </c:pt>
                      <c:pt idx="748">
                        <c:v>43844</c:v>
                      </c:pt>
                      <c:pt idx="749">
                        <c:v>43845</c:v>
                      </c:pt>
                      <c:pt idx="750">
                        <c:v>43846</c:v>
                      </c:pt>
                      <c:pt idx="751">
                        <c:v>43847</c:v>
                      </c:pt>
                      <c:pt idx="752">
                        <c:v>43850</c:v>
                      </c:pt>
                      <c:pt idx="753">
                        <c:v>43851</c:v>
                      </c:pt>
                      <c:pt idx="754">
                        <c:v>43852</c:v>
                      </c:pt>
                      <c:pt idx="755">
                        <c:v>43853</c:v>
                      </c:pt>
                      <c:pt idx="756">
                        <c:v>43854</c:v>
                      </c:pt>
                      <c:pt idx="757">
                        <c:v>43857</c:v>
                      </c:pt>
                      <c:pt idx="758">
                        <c:v>43858</c:v>
                      </c:pt>
                      <c:pt idx="759">
                        <c:v>43859</c:v>
                      </c:pt>
                      <c:pt idx="760">
                        <c:v>43860</c:v>
                      </c:pt>
                      <c:pt idx="761">
                        <c:v>43861</c:v>
                      </c:pt>
                      <c:pt idx="762">
                        <c:v>43862</c:v>
                      </c:pt>
                      <c:pt idx="763">
                        <c:v>43864</c:v>
                      </c:pt>
                      <c:pt idx="764">
                        <c:v>43865</c:v>
                      </c:pt>
                      <c:pt idx="765">
                        <c:v>43866</c:v>
                      </c:pt>
                      <c:pt idx="766">
                        <c:v>43867</c:v>
                      </c:pt>
                      <c:pt idx="767">
                        <c:v>43868</c:v>
                      </c:pt>
                      <c:pt idx="768">
                        <c:v>43871</c:v>
                      </c:pt>
                      <c:pt idx="769">
                        <c:v>43872</c:v>
                      </c:pt>
                      <c:pt idx="770">
                        <c:v>43873</c:v>
                      </c:pt>
                      <c:pt idx="771">
                        <c:v>43874</c:v>
                      </c:pt>
                      <c:pt idx="772">
                        <c:v>43875</c:v>
                      </c:pt>
                      <c:pt idx="773">
                        <c:v>43878</c:v>
                      </c:pt>
                      <c:pt idx="774">
                        <c:v>43879</c:v>
                      </c:pt>
                      <c:pt idx="775">
                        <c:v>43880</c:v>
                      </c:pt>
                      <c:pt idx="776">
                        <c:v>43881</c:v>
                      </c:pt>
                      <c:pt idx="777">
                        <c:v>43885</c:v>
                      </c:pt>
                      <c:pt idx="778">
                        <c:v>43886</c:v>
                      </c:pt>
                      <c:pt idx="779">
                        <c:v>43887</c:v>
                      </c:pt>
                      <c:pt idx="780">
                        <c:v>43888</c:v>
                      </c:pt>
                      <c:pt idx="781">
                        <c:v>43889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[1]Sheet1!$F$2:$F$783</c15:sqref>
                        </c15:formulaRef>
                      </c:ext>
                    </c:extLst>
                    <c:numCache>
                      <c:formatCode>General</c:formatCode>
                      <c:ptCount val="782"/>
                      <c:pt idx="0">
                        <c:v>122016111</c:v>
                      </c:pt>
                      <c:pt idx="1">
                        <c:v>131186021</c:v>
                      </c:pt>
                      <c:pt idx="2">
                        <c:v>136476345</c:v>
                      </c:pt>
                      <c:pt idx="3">
                        <c:v>163957452</c:v>
                      </c:pt>
                      <c:pt idx="4">
                        <c:v>143689850</c:v>
                      </c:pt>
                      <c:pt idx="5">
                        <c:v>102211190</c:v>
                      </c:pt>
                      <c:pt idx="6">
                        <c:v>147312927</c:v>
                      </c:pt>
                      <c:pt idx="7">
                        <c:v>192285417</c:v>
                      </c:pt>
                      <c:pt idx="8">
                        <c:v>177948383</c:v>
                      </c:pt>
                      <c:pt idx="9">
                        <c:v>190949616</c:v>
                      </c:pt>
                      <c:pt idx="10">
                        <c:v>127938836</c:v>
                      </c:pt>
                      <c:pt idx="11">
                        <c:v>125781216</c:v>
                      </c:pt>
                      <c:pt idx="12">
                        <c:v>168867039</c:v>
                      </c:pt>
                      <c:pt idx="13">
                        <c:v>170956149</c:v>
                      </c:pt>
                      <c:pt idx="14">
                        <c:v>208901233</c:v>
                      </c:pt>
                      <c:pt idx="15">
                        <c:v>200993100</c:v>
                      </c:pt>
                      <c:pt idx="16">
                        <c:v>184745781</c:v>
                      </c:pt>
                      <c:pt idx="17">
                        <c:v>301490150</c:v>
                      </c:pt>
                      <c:pt idx="18">
                        <c:v>283905821</c:v>
                      </c:pt>
                      <c:pt idx="19">
                        <c:v>314110760</c:v>
                      </c:pt>
                      <c:pt idx="20">
                        <c:v>537110119</c:v>
                      </c:pt>
                      <c:pt idx="21">
                        <c:v>337797412</c:v>
                      </c:pt>
                      <c:pt idx="22">
                        <c:v>292329202</c:v>
                      </c:pt>
                      <c:pt idx="23">
                        <c:v>196936238</c:v>
                      </c:pt>
                      <c:pt idx="24">
                        <c:v>200403782</c:v>
                      </c:pt>
                      <c:pt idx="25">
                        <c:v>233294532</c:v>
                      </c:pt>
                      <c:pt idx="26">
                        <c:v>225485726</c:v>
                      </c:pt>
                      <c:pt idx="27">
                        <c:v>193282248</c:v>
                      </c:pt>
                      <c:pt idx="28">
                        <c:v>232947341</c:v>
                      </c:pt>
                      <c:pt idx="29">
                        <c:v>211180353</c:v>
                      </c:pt>
                      <c:pt idx="30">
                        <c:v>194133563</c:v>
                      </c:pt>
                      <c:pt idx="31">
                        <c:v>222828919</c:v>
                      </c:pt>
                      <c:pt idx="32">
                        <c:v>190277738</c:v>
                      </c:pt>
                      <c:pt idx="33">
                        <c:v>307526025</c:v>
                      </c:pt>
                      <c:pt idx="34">
                        <c:v>173022362</c:v>
                      </c:pt>
                      <c:pt idx="35">
                        <c:v>181091326</c:v>
                      </c:pt>
                      <c:pt idx="36">
                        <c:v>254677956</c:v>
                      </c:pt>
                      <c:pt idx="37">
                        <c:v>388874096</c:v>
                      </c:pt>
                      <c:pt idx="38">
                        <c:v>195847099</c:v>
                      </c:pt>
                      <c:pt idx="39">
                        <c:v>302722890</c:v>
                      </c:pt>
                      <c:pt idx="40">
                        <c:v>212328974</c:v>
                      </c:pt>
                      <c:pt idx="41">
                        <c:v>225608140</c:v>
                      </c:pt>
                      <c:pt idx="42">
                        <c:v>208915878</c:v>
                      </c:pt>
                      <c:pt idx="43">
                        <c:v>180194586</c:v>
                      </c:pt>
                      <c:pt idx="44">
                        <c:v>178827506</c:v>
                      </c:pt>
                      <c:pt idx="45">
                        <c:v>183325544</c:v>
                      </c:pt>
                      <c:pt idx="46">
                        <c:v>176810453</c:v>
                      </c:pt>
                      <c:pt idx="47">
                        <c:v>157419999</c:v>
                      </c:pt>
                      <c:pt idx="48">
                        <c:v>278726933</c:v>
                      </c:pt>
                      <c:pt idx="49">
                        <c:v>248033251</c:v>
                      </c:pt>
                      <c:pt idx="50">
                        <c:v>215096446</c:v>
                      </c:pt>
                      <c:pt idx="51">
                        <c:v>295554265</c:v>
                      </c:pt>
                      <c:pt idx="52">
                        <c:v>342395900</c:v>
                      </c:pt>
                      <c:pt idx="53">
                        <c:v>255396073</c:v>
                      </c:pt>
                      <c:pt idx="54">
                        <c:v>239463699</c:v>
                      </c:pt>
                      <c:pt idx="55">
                        <c:v>197705274</c:v>
                      </c:pt>
                      <c:pt idx="56">
                        <c:v>210021581</c:v>
                      </c:pt>
                      <c:pt idx="57">
                        <c:v>209036051</c:v>
                      </c:pt>
                      <c:pt idx="58">
                        <c:v>188985603</c:v>
                      </c:pt>
                      <c:pt idx="59">
                        <c:v>250902906</c:v>
                      </c:pt>
                      <c:pt idx="60">
                        <c:v>333410368</c:v>
                      </c:pt>
                      <c:pt idx="61">
                        <c:v>196771674</c:v>
                      </c:pt>
                      <c:pt idx="62">
                        <c:v>143444541</c:v>
                      </c:pt>
                      <c:pt idx="63">
                        <c:v>190529461</c:v>
                      </c:pt>
                      <c:pt idx="64">
                        <c:v>191937207</c:v>
                      </c:pt>
                      <c:pt idx="65">
                        <c:v>195918747</c:v>
                      </c:pt>
                      <c:pt idx="66">
                        <c:v>139968750</c:v>
                      </c:pt>
                      <c:pt idx="67">
                        <c:v>206261727</c:v>
                      </c:pt>
                      <c:pt idx="68">
                        <c:v>166755013</c:v>
                      </c:pt>
                      <c:pt idx="69">
                        <c:v>171695600</c:v>
                      </c:pt>
                      <c:pt idx="70">
                        <c:v>132244225</c:v>
                      </c:pt>
                      <c:pt idx="71">
                        <c:v>179569574</c:v>
                      </c:pt>
                      <c:pt idx="72">
                        <c:v>179117382</c:v>
                      </c:pt>
                      <c:pt idx="73">
                        <c:v>175629897</c:v>
                      </c:pt>
                      <c:pt idx="74">
                        <c:v>159981265</c:v>
                      </c:pt>
                      <c:pt idx="75">
                        <c:v>172908048</c:v>
                      </c:pt>
                      <c:pt idx="76">
                        <c:v>173896951</c:v>
                      </c:pt>
                      <c:pt idx="77">
                        <c:v>191395120</c:v>
                      </c:pt>
                      <c:pt idx="78">
                        <c:v>215881711</c:v>
                      </c:pt>
                      <c:pt idx="79">
                        <c:v>167229353</c:v>
                      </c:pt>
                      <c:pt idx="80">
                        <c:v>166558241</c:v>
                      </c:pt>
                      <c:pt idx="81">
                        <c:v>156342492</c:v>
                      </c:pt>
                      <c:pt idx="82">
                        <c:v>277895923</c:v>
                      </c:pt>
                      <c:pt idx="83">
                        <c:v>239133531</c:v>
                      </c:pt>
                      <c:pt idx="84">
                        <c:v>179709949</c:v>
                      </c:pt>
                      <c:pt idx="85">
                        <c:v>136417428</c:v>
                      </c:pt>
                      <c:pt idx="86">
                        <c:v>157363135</c:v>
                      </c:pt>
                      <c:pt idx="87">
                        <c:v>176439840</c:v>
                      </c:pt>
                      <c:pt idx="88">
                        <c:v>159079418</c:v>
                      </c:pt>
                      <c:pt idx="89">
                        <c:v>145163953</c:v>
                      </c:pt>
                      <c:pt idx="90">
                        <c:v>171709433</c:v>
                      </c:pt>
                      <c:pt idx="91">
                        <c:v>211856040</c:v>
                      </c:pt>
                      <c:pt idx="92">
                        <c:v>199340647</c:v>
                      </c:pt>
                      <c:pt idx="93">
                        <c:v>259861396</c:v>
                      </c:pt>
                      <c:pt idx="94">
                        <c:v>202874757</c:v>
                      </c:pt>
                      <c:pt idx="95">
                        <c:v>231345629</c:v>
                      </c:pt>
                      <c:pt idx="96">
                        <c:v>218265181</c:v>
                      </c:pt>
                      <c:pt idx="97">
                        <c:v>298147347</c:v>
                      </c:pt>
                      <c:pt idx="98">
                        <c:v>225647631</c:v>
                      </c:pt>
                      <c:pt idx="99">
                        <c:v>242266034</c:v>
                      </c:pt>
                      <c:pt idx="100">
                        <c:v>199894193</c:v>
                      </c:pt>
                      <c:pt idx="101">
                        <c:v>427053433</c:v>
                      </c:pt>
                      <c:pt idx="102">
                        <c:v>181533283</c:v>
                      </c:pt>
                      <c:pt idx="103">
                        <c:v>167195027</c:v>
                      </c:pt>
                      <c:pt idx="104">
                        <c:v>131685021</c:v>
                      </c:pt>
                      <c:pt idx="105">
                        <c:v>150379695</c:v>
                      </c:pt>
                      <c:pt idx="106">
                        <c:v>165669924</c:v>
                      </c:pt>
                      <c:pt idx="107">
                        <c:v>160165459</c:v>
                      </c:pt>
                      <c:pt idx="108">
                        <c:v>163897548</c:v>
                      </c:pt>
                      <c:pt idx="109">
                        <c:v>145786938</c:v>
                      </c:pt>
                      <c:pt idx="110">
                        <c:v>133734363</c:v>
                      </c:pt>
                      <c:pt idx="111">
                        <c:v>187378750</c:v>
                      </c:pt>
                      <c:pt idx="112">
                        <c:v>176423424</c:v>
                      </c:pt>
                      <c:pt idx="113">
                        <c:v>219808528</c:v>
                      </c:pt>
                      <c:pt idx="114">
                        <c:v>146146062</c:v>
                      </c:pt>
                      <c:pt idx="115">
                        <c:v>164437226</c:v>
                      </c:pt>
                      <c:pt idx="116">
                        <c:v>148490556</c:v>
                      </c:pt>
                      <c:pt idx="117">
                        <c:v>204888654</c:v>
                      </c:pt>
                      <c:pt idx="118">
                        <c:v>180580579</c:v>
                      </c:pt>
                      <c:pt idx="119">
                        <c:v>209593904</c:v>
                      </c:pt>
                      <c:pt idx="120">
                        <c:v>177652206</c:v>
                      </c:pt>
                      <c:pt idx="121">
                        <c:v>267283587</c:v>
                      </c:pt>
                      <c:pt idx="122">
                        <c:v>185202600</c:v>
                      </c:pt>
                      <c:pt idx="123">
                        <c:v>188690599</c:v>
                      </c:pt>
                      <c:pt idx="124">
                        <c:v>149313755</c:v>
                      </c:pt>
                      <c:pt idx="125">
                        <c:v>134849476</c:v>
                      </c:pt>
                      <c:pt idx="126">
                        <c:v>152001940</c:v>
                      </c:pt>
                      <c:pt idx="127">
                        <c:v>146232151</c:v>
                      </c:pt>
                      <c:pt idx="128">
                        <c:v>40142973</c:v>
                      </c:pt>
                      <c:pt idx="129">
                        <c:v>185322358</c:v>
                      </c:pt>
                      <c:pt idx="130">
                        <c:v>150045594</c:v>
                      </c:pt>
                      <c:pt idx="131">
                        <c:v>186866752</c:v>
                      </c:pt>
                      <c:pt idx="132">
                        <c:v>164456602</c:v>
                      </c:pt>
                      <c:pt idx="133">
                        <c:v>168596771</c:v>
                      </c:pt>
                      <c:pt idx="134">
                        <c:v>303007860</c:v>
                      </c:pt>
                      <c:pt idx="135">
                        <c:v>206376192</c:v>
                      </c:pt>
                      <c:pt idx="136">
                        <c:v>166083004</c:v>
                      </c:pt>
                      <c:pt idx="137">
                        <c:v>193286125</c:v>
                      </c:pt>
                      <c:pt idx="138">
                        <c:v>179905535</c:v>
                      </c:pt>
                      <c:pt idx="139">
                        <c:v>191206247</c:v>
                      </c:pt>
                      <c:pt idx="140">
                        <c:v>203697844</c:v>
                      </c:pt>
                      <c:pt idx="141">
                        <c:v>296782048</c:v>
                      </c:pt>
                      <c:pt idx="142">
                        <c:v>197491415</c:v>
                      </c:pt>
                      <c:pt idx="143">
                        <c:v>245096535</c:v>
                      </c:pt>
                      <c:pt idx="144">
                        <c:v>190000516</c:v>
                      </c:pt>
                      <c:pt idx="145">
                        <c:v>166463276</c:v>
                      </c:pt>
                      <c:pt idx="146">
                        <c:v>198665837</c:v>
                      </c:pt>
                      <c:pt idx="147">
                        <c:v>184082134</c:v>
                      </c:pt>
                      <c:pt idx="148">
                        <c:v>141566282</c:v>
                      </c:pt>
                      <c:pt idx="149">
                        <c:v>209645343</c:v>
                      </c:pt>
                      <c:pt idx="150">
                        <c:v>174395293</c:v>
                      </c:pt>
                      <c:pt idx="151">
                        <c:v>242820594</c:v>
                      </c:pt>
                      <c:pt idx="152">
                        <c:v>294732998</c:v>
                      </c:pt>
                      <c:pt idx="153">
                        <c:v>201613585</c:v>
                      </c:pt>
                      <c:pt idx="154">
                        <c:v>226269013</c:v>
                      </c:pt>
                      <c:pt idx="155">
                        <c:v>203652311</c:v>
                      </c:pt>
                      <c:pt idx="156">
                        <c:v>253931517</c:v>
                      </c:pt>
                      <c:pt idx="157">
                        <c:v>211627775</c:v>
                      </c:pt>
                      <c:pt idx="158">
                        <c:v>189267122</c:v>
                      </c:pt>
                      <c:pt idx="159">
                        <c:v>173815509</c:v>
                      </c:pt>
                      <c:pt idx="160">
                        <c:v>190398702</c:v>
                      </c:pt>
                      <c:pt idx="161">
                        <c:v>164493772</c:v>
                      </c:pt>
                      <c:pt idx="162">
                        <c:v>178668444</c:v>
                      </c:pt>
                      <c:pt idx="163">
                        <c:v>162704136</c:v>
                      </c:pt>
                      <c:pt idx="164">
                        <c:v>337782004</c:v>
                      </c:pt>
                      <c:pt idx="165">
                        <c:v>162730656</c:v>
                      </c:pt>
                      <c:pt idx="166">
                        <c:v>153369495</c:v>
                      </c:pt>
                      <c:pt idx="167">
                        <c:v>143522342</c:v>
                      </c:pt>
                      <c:pt idx="168">
                        <c:v>153767846</c:v>
                      </c:pt>
                      <c:pt idx="169">
                        <c:v>194626599</c:v>
                      </c:pt>
                      <c:pt idx="170">
                        <c:v>168698771</c:v>
                      </c:pt>
                      <c:pt idx="171">
                        <c:v>178409875</c:v>
                      </c:pt>
                      <c:pt idx="172">
                        <c:v>188248293</c:v>
                      </c:pt>
                      <c:pt idx="173">
                        <c:v>221608053</c:v>
                      </c:pt>
                      <c:pt idx="174">
                        <c:v>232637517</c:v>
                      </c:pt>
                      <c:pt idx="175">
                        <c:v>274799134</c:v>
                      </c:pt>
                      <c:pt idx="176">
                        <c:v>160852680</c:v>
                      </c:pt>
                      <c:pt idx="177">
                        <c:v>193345992</c:v>
                      </c:pt>
                      <c:pt idx="178">
                        <c:v>205605243</c:v>
                      </c:pt>
                      <c:pt idx="179">
                        <c:v>197710666</c:v>
                      </c:pt>
                      <c:pt idx="180">
                        <c:v>233621596</c:v>
                      </c:pt>
                      <c:pt idx="181">
                        <c:v>228206970</c:v>
                      </c:pt>
                      <c:pt idx="182">
                        <c:v>196792799</c:v>
                      </c:pt>
                      <c:pt idx="183">
                        <c:v>206305991</c:v>
                      </c:pt>
                      <c:pt idx="184">
                        <c:v>396874518</c:v>
                      </c:pt>
                      <c:pt idx="185">
                        <c:v>202350211</c:v>
                      </c:pt>
                      <c:pt idx="186">
                        <c:v>167833406</c:v>
                      </c:pt>
                      <c:pt idx="187">
                        <c:v>160993982</c:v>
                      </c:pt>
                      <c:pt idx="188">
                        <c:v>152362417</c:v>
                      </c:pt>
                      <c:pt idx="189">
                        <c:v>201858899</c:v>
                      </c:pt>
                      <c:pt idx="190">
                        <c:v>148395842</c:v>
                      </c:pt>
                      <c:pt idx="191">
                        <c:v>153246570</c:v>
                      </c:pt>
                      <c:pt idx="192">
                        <c:v>195593061</c:v>
                      </c:pt>
                      <c:pt idx="193">
                        <c:v>207106672</c:v>
                      </c:pt>
                      <c:pt idx="194">
                        <c:v>237230047</c:v>
                      </c:pt>
                      <c:pt idx="195">
                        <c:v>209327364</c:v>
                      </c:pt>
                      <c:pt idx="196">
                        <c:v>201782377</c:v>
                      </c:pt>
                      <c:pt idx="197">
                        <c:v>262111790</c:v>
                      </c:pt>
                      <c:pt idx="198">
                        <c:v>31086379</c:v>
                      </c:pt>
                      <c:pt idx="199">
                        <c:v>224799211</c:v>
                      </c:pt>
                      <c:pt idx="200">
                        <c:v>223914325</c:v>
                      </c:pt>
                      <c:pt idx="201">
                        <c:v>612620774</c:v>
                      </c:pt>
                      <c:pt idx="202">
                        <c:v>443036008</c:v>
                      </c:pt>
                      <c:pt idx="203">
                        <c:v>322411410</c:v>
                      </c:pt>
                      <c:pt idx="204">
                        <c:v>244193178</c:v>
                      </c:pt>
                      <c:pt idx="205">
                        <c:v>239809700</c:v>
                      </c:pt>
                      <c:pt idx="206">
                        <c:v>268270466</c:v>
                      </c:pt>
                      <c:pt idx="207">
                        <c:v>207735021</c:v>
                      </c:pt>
                      <c:pt idx="208">
                        <c:v>206101238</c:v>
                      </c:pt>
                      <c:pt idx="209">
                        <c:v>199559409</c:v>
                      </c:pt>
                      <c:pt idx="210">
                        <c:v>295830692</c:v>
                      </c:pt>
                      <c:pt idx="211">
                        <c:v>282950322</c:v>
                      </c:pt>
                      <c:pt idx="212">
                        <c:v>247606613</c:v>
                      </c:pt>
                      <c:pt idx="213">
                        <c:v>287962940</c:v>
                      </c:pt>
                      <c:pt idx="214">
                        <c:v>216799588</c:v>
                      </c:pt>
                      <c:pt idx="215">
                        <c:v>314413476</c:v>
                      </c:pt>
                      <c:pt idx="216">
                        <c:v>213836202</c:v>
                      </c:pt>
                      <c:pt idx="217">
                        <c:v>188180035</c:v>
                      </c:pt>
                      <c:pt idx="218">
                        <c:v>209592893</c:v>
                      </c:pt>
                      <c:pt idx="219">
                        <c:v>151751415</c:v>
                      </c:pt>
                      <c:pt idx="220">
                        <c:v>191859084</c:v>
                      </c:pt>
                      <c:pt idx="221">
                        <c:v>162504058</c:v>
                      </c:pt>
                      <c:pt idx="222">
                        <c:v>157651842</c:v>
                      </c:pt>
                      <c:pt idx="223">
                        <c:v>133177324</c:v>
                      </c:pt>
                      <c:pt idx="224">
                        <c:v>146276512</c:v>
                      </c:pt>
                      <c:pt idx="225">
                        <c:v>202050866</c:v>
                      </c:pt>
                      <c:pt idx="226">
                        <c:v>157192930</c:v>
                      </c:pt>
                      <c:pt idx="227">
                        <c:v>353105240</c:v>
                      </c:pt>
                      <c:pt idx="228">
                        <c:v>147765528</c:v>
                      </c:pt>
                      <c:pt idx="229">
                        <c:v>153240126</c:v>
                      </c:pt>
                      <c:pt idx="230">
                        <c:v>160253042</c:v>
                      </c:pt>
                      <c:pt idx="231">
                        <c:v>171208366</c:v>
                      </c:pt>
                      <c:pt idx="232">
                        <c:v>171339022</c:v>
                      </c:pt>
                      <c:pt idx="233">
                        <c:v>206234019</c:v>
                      </c:pt>
                      <c:pt idx="234">
                        <c:v>152034656</c:v>
                      </c:pt>
                      <c:pt idx="235">
                        <c:v>180546894</c:v>
                      </c:pt>
                      <c:pt idx="236">
                        <c:v>187191964</c:v>
                      </c:pt>
                      <c:pt idx="237">
                        <c:v>159103960</c:v>
                      </c:pt>
                      <c:pt idx="238">
                        <c:v>262974703</c:v>
                      </c:pt>
                      <c:pt idx="239">
                        <c:v>237506982</c:v>
                      </c:pt>
                      <c:pt idx="240">
                        <c:v>174340665</c:v>
                      </c:pt>
                      <c:pt idx="241">
                        <c:v>180597460</c:v>
                      </c:pt>
                      <c:pt idx="242">
                        <c:v>156646972</c:v>
                      </c:pt>
                      <c:pt idx="243">
                        <c:v>143119167</c:v>
                      </c:pt>
                      <c:pt idx="244">
                        <c:v>160417384</c:v>
                      </c:pt>
                      <c:pt idx="245">
                        <c:v>170307122</c:v>
                      </c:pt>
                      <c:pt idx="246">
                        <c:v>281309989</c:v>
                      </c:pt>
                      <c:pt idx="247">
                        <c:v>156736221</c:v>
                      </c:pt>
                      <c:pt idx="248">
                        <c:v>134532090</c:v>
                      </c:pt>
                      <c:pt idx="249">
                        <c:v>158092430</c:v>
                      </c:pt>
                      <c:pt idx="250">
                        <c:v>172516859</c:v>
                      </c:pt>
                      <c:pt idx="251">
                        <c:v>180257392</c:v>
                      </c:pt>
                      <c:pt idx="252">
                        <c:v>186469717</c:v>
                      </c:pt>
                      <c:pt idx="253">
                        <c:v>174181231</c:v>
                      </c:pt>
                      <c:pt idx="254">
                        <c:v>211291563</c:v>
                      </c:pt>
                      <c:pt idx="255">
                        <c:v>181900014</c:v>
                      </c:pt>
                      <c:pt idx="256">
                        <c:v>158630055</c:v>
                      </c:pt>
                      <c:pt idx="257">
                        <c:v>180592153</c:v>
                      </c:pt>
                      <c:pt idx="258">
                        <c:v>181262074</c:v>
                      </c:pt>
                      <c:pt idx="259">
                        <c:v>217468081</c:v>
                      </c:pt>
                      <c:pt idx="260">
                        <c:v>260488465</c:v>
                      </c:pt>
                      <c:pt idx="261">
                        <c:v>321609375</c:v>
                      </c:pt>
                      <c:pt idx="262">
                        <c:v>214011963</c:v>
                      </c:pt>
                      <c:pt idx="263">
                        <c:v>238815813</c:v>
                      </c:pt>
                      <c:pt idx="264">
                        <c:v>293445774</c:v>
                      </c:pt>
                      <c:pt idx="265">
                        <c:v>292197072</c:v>
                      </c:pt>
                      <c:pt idx="266">
                        <c:v>340469462</c:v>
                      </c:pt>
                      <c:pt idx="267">
                        <c:v>249220726</c:v>
                      </c:pt>
                      <c:pt idx="268">
                        <c:v>234969503</c:v>
                      </c:pt>
                      <c:pt idx="269">
                        <c:v>253462573</c:v>
                      </c:pt>
                      <c:pt idx="270">
                        <c:v>315743486</c:v>
                      </c:pt>
                      <c:pt idx="271">
                        <c:v>291431992</c:v>
                      </c:pt>
                      <c:pt idx="272">
                        <c:v>247479157</c:v>
                      </c:pt>
                      <c:pt idx="273">
                        <c:v>274656443</c:v>
                      </c:pt>
                      <c:pt idx="274">
                        <c:v>258095424</c:v>
                      </c:pt>
                      <c:pt idx="275">
                        <c:v>239407938</c:v>
                      </c:pt>
                      <c:pt idx="276">
                        <c:v>197502912</c:v>
                      </c:pt>
                      <c:pt idx="277">
                        <c:v>224114801</c:v>
                      </c:pt>
                      <c:pt idx="278">
                        <c:v>236329440</c:v>
                      </c:pt>
                      <c:pt idx="279">
                        <c:v>217090245</c:v>
                      </c:pt>
                      <c:pt idx="280">
                        <c:v>190043189</c:v>
                      </c:pt>
                      <c:pt idx="281">
                        <c:v>193087737</c:v>
                      </c:pt>
                      <c:pt idx="282">
                        <c:v>193464871</c:v>
                      </c:pt>
                      <c:pt idx="283">
                        <c:v>241331542</c:v>
                      </c:pt>
                      <c:pt idx="284">
                        <c:v>323259078</c:v>
                      </c:pt>
                      <c:pt idx="285">
                        <c:v>217134363</c:v>
                      </c:pt>
                      <c:pt idx="286">
                        <c:v>177238616</c:v>
                      </c:pt>
                      <c:pt idx="287">
                        <c:v>193250158</c:v>
                      </c:pt>
                      <c:pt idx="288">
                        <c:v>294794221</c:v>
                      </c:pt>
                      <c:pt idx="289">
                        <c:v>181378504</c:v>
                      </c:pt>
                      <c:pt idx="290">
                        <c:v>199975720</c:v>
                      </c:pt>
                      <c:pt idx="291">
                        <c:v>229782297</c:v>
                      </c:pt>
                      <c:pt idx="292">
                        <c:v>257200599</c:v>
                      </c:pt>
                      <c:pt idx="293">
                        <c:v>233377712</c:v>
                      </c:pt>
                      <c:pt idx="294">
                        <c:v>192333334</c:v>
                      </c:pt>
                      <c:pt idx="295">
                        <c:v>223135459</c:v>
                      </c:pt>
                      <c:pt idx="296">
                        <c:v>274852794</c:v>
                      </c:pt>
                      <c:pt idx="297">
                        <c:v>186991169</c:v>
                      </c:pt>
                      <c:pt idx="298">
                        <c:v>179308593</c:v>
                      </c:pt>
                      <c:pt idx="299">
                        <c:v>338702439</c:v>
                      </c:pt>
                      <c:pt idx="300">
                        <c:v>216670033</c:v>
                      </c:pt>
                      <c:pt idx="301">
                        <c:v>209327593</c:v>
                      </c:pt>
                      <c:pt idx="302">
                        <c:v>211060429</c:v>
                      </c:pt>
                      <c:pt idx="303">
                        <c:v>237632983</c:v>
                      </c:pt>
                      <c:pt idx="304">
                        <c:v>294515154</c:v>
                      </c:pt>
                      <c:pt idx="305">
                        <c:v>270665332</c:v>
                      </c:pt>
                      <c:pt idx="306">
                        <c:v>232713976</c:v>
                      </c:pt>
                      <c:pt idx="307">
                        <c:v>354977198</c:v>
                      </c:pt>
                      <c:pt idx="308">
                        <c:v>223135459</c:v>
                      </c:pt>
                      <c:pt idx="309">
                        <c:v>211652029</c:v>
                      </c:pt>
                      <c:pt idx="310">
                        <c:v>238182921</c:v>
                      </c:pt>
                      <c:pt idx="311">
                        <c:v>244116235</c:v>
                      </c:pt>
                      <c:pt idx="312">
                        <c:v>206355691</c:v>
                      </c:pt>
                      <c:pt idx="313">
                        <c:v>228512954</c:v>
                      </c:pt>
                      <c:pt idx="314">
                        <c:v>259523888</c:v>
                      </c:pt>
                      <c:pt idx="315">
                        <c:v>258077363</c:v>
                      </c:pt>
                      <c:pt idx="316">
                        <c:v>246027888</c:v>
                      </c:pt>
                      <c:pt idx="317">
                        <c:v>219724716</c:v>
                      </c:pt>
                      <c:pt idx="318">
                        <c:v>200950876</c:v>
                      </c:pt>
                      <c:pt idx="319">
                        <c:v>212449535</c:v>
                      </c:pt>
                      <c:pt idx="320">
                        <c:v>211823044</c:v>
                      </c:pt>
                      <c:pt idx="321">
                        <c:v>270740891</c:v>
                      </c:pt>
                      <c:pt idx="322">
                        <c:v>252227268</c:v>
                      </c:pt>
                      <c:pt idx="323">
                        <c:v>200203196</c:v>
                      </c:pt>
                      <c:pt idx="324">
                        <c:v>225972673</c:v>
                      </c:pt>
                      <c:pt idx="325">
                        <c:v>195129613</c:v>
                      </c:pt>
                      <c:pt idx="326">
                        <c:v>345536167</c:v>
                      </c:pt>
                      <c:pt idx="327">
                        <c:v>306671172</c:v>
                      </c:pt>
                      <c:pt idx="328">
                        <c:v>179163468</c:v>
                      </c:pt>
                      <c:pt idx="329">
                        <c:v>236757172</c:v>
                      </c:pt>
                      <c:pt idx="330">
                        <c:v>190869804</c:v>
                      </c:pt>
                      <c:pt idx="331">
                        <c:v>192296041</c:v>
                      </c:pt>
                      <c:pt idx="332">
                        <c:v>173620240</c:v>
                      </c:pt>
                      <c:pt idx="333">
                        <c:v>278118616</c:v>
                      </c:pt>
                      <c:pt idx="334">
                        <c:v>222115640</c:v>
                      </c:pt>
                      <c:pt idx="335">
                        <c:v>197988475</c:v>
                      </c:pt>
                      <c:pt idx="336">
                        <c:v>209392114</c:v>
                      </c:pt>
                      <c:pt idx="337">
                        <c:v>176697512</c:v>
                      </c:pt>
                      <c:pt idx="338">
                        <c:v>262202312</c:v>
                      </c:pt>
                      <c:pt idx="339">
                        <c:v>238221884</c:v>
                      </c:pt>
                      <c:pt idx="340">
                        <c:v>220738923</c:v>
                      </c:pt>
                      <c:pt idx="341">
                        <c:v>229908939</c:v>
                      </c:pt>
                      <c:pt idx="342">
                        <c:v>197294184</c:v>
                      </c:pt>
                      <c:pt idx="343">
                        <c:v>249236637</c:v>
                      </c:pt>
                      <c:pt idx="344">
                        <c:v>299919120</c:v>
                      </c:pt>
                      <c:pt idx="345">
                        <c:v>306792497</c:v>
                      </c:pt>
                      <c:pt idx="346">
                        <c:v>268914888</c:v>
                      </c:pt>
                      <c:pt idx="347">
                        <c:v>239786001</c:v>
                      </c:pt>
                      <c:pt idx="348">
                        <c:v>232761575</c:v>
                      </c:pt>
                      <c:pt idx="349">
                        <c:v>246124259</c:v>
                      </c:pt>
                      <c:pt idx="350">
                        <c:v>629198569</c:v>
                      </c:pt>
                      <c:pt idx="351">
                        <c:v>227355567</c:v>
                      </c:pt>
                      <c:pt idx="352">
                        <c:v>210148313</c:v>
                      </c:pt>
                      <c:pt idx="353">
                        <c:v>172898027</c:v>
                      </c:pt>
                      <c:pt idx="354">
                        <c:v>195761429</c:v>
                      </c:pt>
                      <c:pt idx="355">
                        <c:v>227663151</c:v>
                      </c:pt>
                      <c:pt idx="356">
                        <c:v>215942528</c:v>
                      </c:pt>
                      <c:pt idx="357">
                        <c:v>217849903</c:v>
                      </c:pt>
                      <c:pt idx="358">
                        <c:v>204419184</c:v>
                      </c:pt>
                      <c:pt idx="359">
                        <c:v>220003032</c:v>
                      </c:pt>
                      <c:pt idx="360">
                        <c:v>190031664</c:v>
                      </c:pt>
                      <c:pt idx="361">
                        <c:v>314764425</c:v>
                      </c:pt>
                      <c:pt idx="362">
                        <c:v>202727202</c:v>
                      </c:pt>
                      <c:pt idx="363">
                        <c:v>231382790</c:v>
                      </c:pt>
                      <c:pt idx="364">
                        <c:v>199467082</c:v>
                      </c:pt>
                      <c:pt idx="365">
                        <c:v>230507383</c:v>
                      </c:pt>
                      <c:pt idx="366">
                        <c:v>236898415</c:v>
                      </c:pt>
                      <c:pt idx="367">
                        <c:v>236693278</c:v>
                      </c:pt>
                      <c:pt idx="368">
                        <c:v>226846382</c:v>
                      </c:pt>
                      <c:pt idx="369">
                        <c:v>253620792</c:v>
                      </c:pt>
                      <c:pt idx="370">
                        <c:v>363157327</c:v>
                      </c:pt>
                      <c:pt idx="371">
                        <c:v>250327878</c:v>
                      </c:pt>
                      <c:pt idx="372">
                        <c:v>304536687</c:v>
                      </c:pt>
                      <c:pt idx="373">
                        <c:v>208371545</c:v>
                      </c:pt>
                      <c:pt idx="374">
                        <c:v>179268271</c:v>
                      </c:pt>
                      <c:pt idx="375">
                        <c:v>227267176</c:v>
                      </c:pt>
                      <c:pt idx="376">
                        <c:v>256547706</c:v>
                      </c:pt>
                      <c:pt idx="377">
                        <c:v>189331016</c:v>
                      </c:pt>
                      <c:pt idx="378">
                        <c:v>203061980</c:v>
                      </c:pt>
                      <c:pt idx="379">
                        <c:v>229211999</c:v>
                      </c:pt>
                      <c:pt idx="380">
                        <c:v>256034815</c:v>
                      </c:pt>
                      <c:pt idx="381">
                        <c:v>241670818</c:v>
                      </c:pt>
                      <c:pt idx="382">
                        <c:v>216971413</c:v>
                      </c:pt>
                      <c:pt idx="383">
                        <c:v>217107580</c:v>
                      </c:pt>
                      <c:pt idx="384">
                        <c:v>232502459</c:v>
                      </c:pt>
                      <c:pt idx="385">
                        <c:v>222056399</c:v>
                      </c:pt>
                      <c:pt idx="386">
                        <c:v>193144113</c:v>
                      </c:pt>
                      <c:pt idx="387">
                        <c:v>236153085</c:v>
                      </c:pt>
                      <c:pt idx="388">
                        <c:v>212247395</c:v>
                      </c:pt>
                      <c:pt idx="389">
                        <c:v>212333169</c:v>
                      </c:pt>
                      <c:pt idx="390">
                        <c:v>376657398</c:v>
                      </c:pt>
                      <c:pt idx="391">
                        <c:v>324343457</c:v>
                      </c:pt>
                      <c:pt idx="392">
                        <c:v>287435926</c:v>
                      </c:pt>
                      <c:pt idx="393">
                        <c:v>264430889</c:v>
                      </c:pt>
                      <c:pt idx="394">
                        <c:v>278012697</c:v>
                      </c:pt>
                      <c:pt idx="395">
                        <c:v>216533127</c:v>
                      </c:pt>
                      <c:pt idx="396">
                        <c:v>225146360</c:v>
                      </c:pt>
                      <c:pt idx="397">
                        <c:v>210002582</c:v>
                      </c:pt>
                      <c:pt idx="398">
                        <c:v>233409612</c:v>
                      </c:pt>
                      <c:pt idx="399">
                        <c:v>217047641</c:v>
                      </c:pt>
                      <c:pt idx="400">
                        <c:v>311521403</c:v>
                      </c:pt>
                      <c:pt idx="401">
                        <c:v>336424182</c:v>
                      </c:pt>
                      <c:pt idx="402">
                        <c:v>254466760</c:v>
                      </c:pt>
                      <c:pt idx="403">
                        <c:v>239841680</c:v>
                      </c:pt>
                      <c:pt idx="404">
                        <c:v>299610298</c:v>
                      </c:pt>
                      <c:pt idx="405">
                        <c:v>241985503</c:v>
                      </c:pt>
                      <c:pt idx="406">
                        <c:v>239843358</c:v>
                      </c:pt>
                      <c:pt idx="407">
                        <c:v>231063669</c:v>
                      </c:pt>
                      <c:pt idx="408">
                        <c:v>256163842</c:v>
                      </c:pt>
                      <c:pt idx="409">
                        <c:v>225604574</c:v>
                      </c:pt>
                      <c:pt idx="410">
                        <c:v>205689327</c:v>
                      </c:pt>
                      <c:pt idx="411">
                        <c:v>249420312</c:v>
                      </c:pt>
                      <c:pt idx="412">
                        <c:v>259351550</c:v>
                      </c:pt>
                      <c:pt idx="413">
                        <c:v>323450305</c:v>
                      </c:pt>
                      <c:pt idx="414">
                        <c:v>357230312</c:v>
                      </c:pt>
                      <c:pt idx="415">
                        <c:v>241726864</c:v>
                      </c:pt>
                      <c:pt idx="416">
                        <c:v>262701030</c:v>
                      </c:pt>
                      <c:pt idx="417">
                        <c:v>253689858</c:v>
                      </c:pt>
                      <c:pt idx="418">
                        <c:v>255558129</c:v>
                      </c:pt>
                      <c:pt idx="419">
                        <c:v>305029077</c:v>
                      </c:pt>
                      <c:pt idx="420">
                        <c:v>295597988</c:v>
                      </c:pt>
                      <c:pt idx="421">
                        <c:v>318093125</c:v>
                      </c:pt>
                      <c:pt idx="422">
                        <c:v>276509748</c:v>
                      </c:pt>
                      <c:pt idx="423">
                        <c:v>285218296</c:v>
                      </c:pt>
                      <c:pt idx="424">
                        <c:v>207620518</c:v>
                      </c:pt>
                      <c:pt idx="425">
                        <c:v>248298794</c:v>
                      </c:pt>
                      <c:pt idx="426">
                        <c:v>258424384</c:v>
                      </c:pt>
                      <c:pt idx="427">
                        <c:v>741153209</c:v>
                      </c:pt>
                      <c:pt idx="428">
                        <c:v>398815949</c:v>
                      </c:pt>
                      <c:pt idx="429">
                        <c:v>417548830</c:v>
                      </c:pt>
                      <c:pt idx="430">
                        <c:v>351041146</c:v>
                      </c:pt>
                      <c:pt idx="431">
                        <c:v>418210067</c:v>
                      </c:pt>
                      <c:pt idx="432">
                        <c:v>492894147</c:v>
                      </c:pt>
                      <c:pt idx="433">
                        <c:v>398987274</c:v>
                      </c:pt>
                      <c:pt idx="434">
                        <c:v>398756507</c:v>
                      </c:pt>
                      <c:pt idx="435">
                        <c:v>438202008</c:v>
                      </c:pt>
                      <c:pt idx="436">
                        <c:v>625153832</c:v>
                      </c:pt>
                      <c:pt idx="437">
                        <c:v>470279031</c:v>
                      </c:pt>
                      <c:pt idx="438">
                        <c:v>443795275</c:v>
                      </c:pt>
                      <c:pt idx="439">
                        <c:v>373844130</c:v>
                      </c:pt>
                      <c:pt idx="440">
                        <c:v>498509417</c:v>
                      </c:pt>
                      <c:pt idx="441">
                        <c:v>354056762</c:v>
                      </c:pt>
                      <c:pt idx="442">
                        <c:v>267517728</c:v>
                      </c:pt>
                      <c:pt idx="443">
                        <c:v>273444095</c:v>
                      </c:pt>
                      <c:pt idx="444">
                        <c:v>293586908</c:v>
                      </c:pt>
                      <c:pt idx="445">
                        <c:v>368552204</c:v>
                      </c:pt>
                      <c:pt idx="446">
                        <c:v>306472776</c:v>
                      </c:pt>
                      <c:pt idx="447">
                        <c:v>312042090</c:v>
                      </c:pt>
                      <c:pt idx="448">
                        <c:v>362272428</c:v>
                      </c:pt>
                      <c:pt idx="449">
                        <c:v>522421914</c:v>
                      </c:pt>
                      <c:pt idx="450">
                        <c:v>375563273</c:v>
                      </c:pt>
                      <c:pt idx="451">
                        <c:v>375749433</c:v>
                      </c:pt>
                      <c:pt idx="452">
                        <c:v>298753965</c:v>
                      </c:pt>
                      <c:pt idx="453">
                        <c:v>386618948</c:v>
                      </c:pt>
                      <c:pt idx="454">
                        <c:v>359340403</c:v>
                      </c:pt>
                      <c:pt idx="455">
                        <c:v>434175607</c:v>
                      </c:pt>
                      <c:pt idx="456">
                        <c:v>311176379</c:v>
                      </c:pt>
                      <c:pt idx="457">
                        <c:v>309878810</c:v>
                      </c:pt>
                      <c:pt idx="458">
                        <c:v>32194181</c:v>
                      </c:pt>
                      <c:pt idx="459">
                        <c:v>305817331</c:v>
                      </c:pt>
                      <c:pt idx="460">
                        <c:v>267710127</c:v>
                      </c:pt>
                      <c:pt idx="461">
                        <c:v>262541595</c:v>
                      </c:pt>
                      <c:pt idx="462">
                        <c:v>396373781</c:v>
                      </c:pt>
                      <c:pt idx="463">
                        <c:v>306011926</c:v>
                      </c:pt>
                      <c:pt idx="464">
                        <c:v>353384918</c:v>
                      </c:pt>
                      <c:pt idx="465">
                        <c:v>280522364</c:v>
                      </c:pt>
                      <c:pt idx="466">
                        <c:v>304322623</c:v>
                      </c:pt>
                      <c:pt idx="467">
                        <c:v>310191008</c:v>
                      </c:pt>
                      <c:pt idx="468">
                        <c:v>246926671</c:v>
                      </c:pt>
                      <c:pt idx="469">
                        <c:v>332863041</c:v>
                      </c:pt>
                      <c:pt idx="470">
                        <c:v>382834178</c:v>
                      </c:pt>
                      <c:pt idx="471">
                        <c:v>437627174</c:v>
                      </c:pt>
                      <c:pt idx="472">
                        <c:v>712650890</c:v>
                      </c:pt>
                      <c:pt idx="473">
                        <c:v>467857329</c:v>
                      </c:pt>
                      <c:pt idx="474">
                        <c:v>422358631</c:v>
                      </c:pt>
                      <c:pt idx="475">
                        <c:v>332137359</c:v>
                      </c:pt>
                      <c:pt idx="476">
                        <c:v>322019985</c:v>
                      </c:pt>
                      <c:pt idx="477">
                        <c:v>328275196</c:v>
                      </c:pt>
                      <c:pt idx="478">
                        <c:v>335849636</c:v>
                      </c:pt>
                      <c:pt idx="479">
                        <c:v>393097292</c:v>
                      </c:pt>
                      <c:pt idx="480">
                        <c:v>438699334</c:v>
                      </c:pt>
                      <c:pt idx="481">
                        <c:v>371697496</c:v>
                      </c:pt>
                      <c:pt idx="482">
                        <c:v>387810061</c:v>
                      </c:pt>
                      <c:pt idx="483">
                        <c:v>350579275</c:v>
                      </c:pt>
                      <c:pt idx="484">
                        <c:v>306145514</c:v>
                      </c:pt>
                      <c:pt idx="485">
                        <c:v>294942271</c:v>
                      </c:pt>
                      <c:pt idx="486">
                        <c:v>321801803</c:v>
                      </c:pt>
                      <c:pt idx="487">
                        <c:v>328802751</c:v>
                      </c:pt>
                      <c:pt idx="488">
                        <c:v>389235107</c:v>
                      </c:pt>
                      <c:pt idx="489">
                        <c:v>230291344</c:v>
                      </c:pt>
                      <c:pt idx="490">
                        <c:v>271942701</c:v>
                      </c:pt>
                      <c:pt idx="491">
                        <c:v>470160392</c:v>
                      </c:pt>
                      <c:pt idx="492">
                        <c:v>253086507</c:v>
                      </c:pt>
                      <c:pt idx="493">
                        <c:v>186494657</c:v>
                      </c:pt>
                      <c:pt idx="494">
                        <c:v>159404542</c:v>
                      </c:pt>
                      <c:pt idx="495">
                        <c:v>309665939</c:v>
                      </c:pt>
                      <c:pt idx="496">
                        <c:v>286241745</c:v>
                      </c:pt>
                      <c:pt idx="497">
                        <c:v>296596655</c:v>
                      </c:pt>
                      <c:pt idx="498">
                        <c:v>269371080</c:v>
                      </c:pt>
                      <c:pt idx="499">
                        <c:v>277697672</c:v>
                      </c:pt>
                      <c:pt idx="500">
                        <c:v>333010535</c:v>
                      </c:pt>
                      <c:pt idx="501">
                        <c:v>254365477</c:v>
                      </c:pt>
                      <c:pt idx="502">
                        <c:v>260792200</c:v>
                      </c:pt>
                      <c:pt idx="503">
                        <c:v>298774178</c:v>
                      </c:pt>
                      <c:pt idx="504">
                        <c:v>310737078</c:v>
                      </c:pt>
                      <c:pt idx="505">
                        <c:v>276539042</c:v>
                      </c:pt>
                      <c:pt idx="506">
                        <c:v>271676319</c:v>
                      </c:pt>
                      <c:pt idx="507">
                        <c:v>323814108</c:v>
                      </c:pt>
                      <c:pt idx="508">
                        <c:v>288829125</c:v>
                      </c:pt>
                      <c:pt idx="509">
                        <c:v>300768112</c:v>
                      </c:pt>
                      <c:pt idx="510">
                        <c:v>298876314</c:v>
                      </c:pt>
                      <c:pt idx="511">
                        <c:v>361082096</c:v>
                      </c:pt>
                      <c:pt idx="512">
                        <c:v>463444758</c:v>
                      </c:pt>
                      <c:pt idx="513">
                        <c:v>419682627</c:v>
                      </c:pt>
                      <c:pt idx="514">
                        <c:v>356908994</c:v>
                      </c:pt>
                      <c:pt idx="515">
                        <c:v>410107910</c:v>
                      </c:pt>
                      <c:pt idx="516">
                        <c:v>604818027</c:v>
                      </c:pt>
                      <c:pt idx="517">
                        <c:v>482272661</c:v>
                      </c:pt>
                      <c:pt idx="518">
                        <c:v>318300039</c:v>
                      </c:pt>
                      <c:pt idx="519">
                        <c:v>268095127</c:v>
                      </c:pt>
                      <c:pt idx="520">
                        <c:v>298510497</c:v>
                      </c:pt>
                      <c:pt idx="521">
                        <c:v>263544426</c:v>
                      </c:pt>
                      <c:pt idx="522">
                        <c:v>352787419</c:v>
                      </c:pt>
                      <c:pt idx="523">
                        <c:v>285985383</c:v>
                      </c:pt>
                      <c:pt idx="524">
                        <c:v>292314643</c:v>
                      </c:pt>
                      <c:pt idx="525">
                        <c:v>321958549</c:v>
                      </c:pt>
                      <c:pt idx="526">
                        <c:v>627041405</c:v>
                      </c:pt>
                      <c:pt idx="527">
                        <c:v>521876968</c:v>
                      </c:pt>
                      <c:pt idx="528">
                        <c:v>345440240</c:v>
                      </c:pt>
                      <c:pt idx="529">
                        <c:v>291507060</c:v>
                      </c:pt>
                      <c:pt idx="530">
                        <c:v>289195306</c:v>
                      </c:pt>
                      <c:pt idx="531">
                        <c:v>279584955</c:v>
                      </c:pt>
                      <c:pt idx="532">
                        <c:v>396846597</c:v>
                      </c:pt>
                      <c:pt idx="533">
                        <c:v>385905142</c:v>
                      </c:pt>
                      <c:pt idx="534">
                        <c:v>414954476</c:v>
                      </c:pt>
                      <c:pt idx="535">
                        <c:v>381080073</c:v>
                      </c:pt>
                      <c:pt idx="536">
                        <c:v>644159018</c:v>
                      </c:pt>
                      <c:pt idx="537">
                        <c:v>308526309</c:v>
                      </c:pt>
                      <c:pt idx="538">
                        <c:v>373220239</c:v>
                      </c:pt>
                      <c:pt idx="539">
                        <c:v>372550850</c:v>
                      </c:pt>
                      <c:pt idx="540">
                        <c:v>321208766</c:v>
                      </c:pt>
                      <c:pt idx="541">
                        <c:v>326569833</c:v>
                      </c:pt>
                      <c:pt idx="542">
                        <c:v>352242287</c:v>
                      </c:pt>
                      <c:pt idx="543">
                        <c:v>391310519</c:v>
                      </c:pt>
                      <c:pt idx="544">
                        <c:v>382996187</c:v>
                      </c:pt>
                      <c:pt idx="545">
                        <c:v>294480678</c:v>
                      </c:pt>
                      <c:pt idx="546">
                        <c:v>463704896</c:v>
                      </c:pt>
                      <c:pt idx="547">
                        <c:v>320250041</c:v>
                      </c:pt>
                      <c:pt idx="548">
                        <c:v>326099667</c:v>
                      </c:pt>
                      <c:pt idx="549">
                        <c:v>366298049</c:v>
                      </c:pt>
                      <c:pt idx="550">
                        <c:v>386193935</c:v>
                      </c:pt>
                      <c:pt idx="551">
                        <c:v>294459196</c:v>
                      </c:pt>
                      <c:pt idx="552">
                        <c:v>282575496</c:v>
                      </c:pt>
                      <c:pt idx="553">
                        <c:v>350446089</c:v>
                      </c:pt>
                      <c:pt idx="554">
                        <c:v>527678809</c:v>
                      </c:pt>
                      <c:pt idx="555">
                        <c:v>416276981</c:v>
                      </c:pt>
                      <c:pt idx="556">
                        <c:v>379572660</c:v>
                      </c:pt>
                      <c:pt idx="557">
                        <c:v>386131413</c:v>
                      </c:pt>
                      <c:pt idx="558">
                        <c:v>365760070</c:v>
                      </c:pt>
                      <c:pt idx="559">
                        <c:v>349029830</c:v>
                      </c:pt>
                      <c:pt idx="560">
                        <c:v>266665797</c:v>
                      </c:pt>
                      <c:pt idx="561">
                        <c:v>260932608</c:v>
                      </c:pt>
                      <c:pt idx="562">
                        <c:v>300467538</c:v>
                      </c:pt>
                      <c:pt idx="563">
                        <c:v>359941110</c:v>
                      </c:pt>
                      <c:pt idx="564">
                        <c:v>279775726</c:v>
                      </c:pt>
                      <c:pt idx="565">
                        <c:v>246006184</c:v>
                      </c:pt>
                      <c:pt idx="566">
                        <c:v>289996075</c:v>
                      </c:pt>
                      <c:pt idx="567">
                        <c:v>354315040</c:v>
                      </c:pt>
                      <c:pt idx="568">
                        <c:v>339653709</c:v>
                      </c:pt>
                      <c:pt idx="569">
                        <c:v>260356055</c:v>
                      </c:pt>
                      <c:pt idx="570">
                        <c:v>272544486</c:v>
                      </c:pt>
                      <c:pt idx="571">
                        <c:v>335196513</c:v>
                      </c:pt>
                      <c:pt idx="572">
                        <c:v>604360395</c:v>
                      </c:pt>
                      <c:pt idx="573">
                        <c:v>333483764</c:v>
                      </c:pt>
                      <c:pt idx="574">
                        <c:v>532630874</c:v>
                      </c:pt>
                      <c:pt idx="575">
                        <c:v>380278045</c:v>
                      </c:pt>
                      <c:pt idx="576">
                        <c:v>305519934</c:v>
                      </c:pt>
                      <c:pt idx="577">
                        <c:v>299046480</c:v>
                      </c:pt>
                      <c:pt idx="578">
                        <c:v>337495624</c:v>
                      </c:pt>
                      <c:pt idx="579">
                        <c:v>372826025</c:v>
                      </c:pt>
                      <c:pt idx="580">
                        <c:v>373028059</c:v>
                      </c:pt>
                      <c:pt idx="581">
                        <c:v>387323416</c:v>
                      </c:pt>
                      <c:pt idx="582">
                        <c:v>357586433</c:v>
                      </c:pt>
                      <c:pt idx="583">
                        <c:v>398122725</c:v>
                      </c:pt>
                      <c:pt idx="584">
                        <c:v>414174258</c:v>
                      </c:pt>
                      <c:pt idx="585">
                        <c:v>350734572</c:v>
                      </c:pt>
                      <c:pt idx="586">
                        <c:v>412109200</c:v>
                      </c:pt>
                      <c:pt idx="587">
                        <c:v>452096261</c:v>
                      </c:pt>
                      <c:pt idx="588">
                        <c:v>381038129</c:v>
                      </c:pt>
                      <c:pt idx="589">
                        <c:v>355870667</c:v>
                      </c:pt>
                      <c:pt idx="590">
                        <c:v>569030654</c:v>
                      </c:pt>
                      <c:pt idx="591">
                        <c:v>374637415</c:v>
                      </c:pt>
                      <c:pt idx="592">
                        <c:v>348356214</c:v>
                      </c:pt>
                      <c:pt idx="593">
                        <c:v>598308334</c:v>
                      </c:pt>
                      <c:pt idx="594">
                        <c:v>318068673</c:v>
                      </c:pt>
                      <c:pt idx="595">
                        <c:v>421199867</c:v>
                      </c:pt>
                      <c:pt idx="596">
                        <c:v>438879129</c:v>
                      </c:pt>
                      <c:pt idx="597">
                        <c:v>315296955</c:v>
                      </c:pt>
                      <c:pt idx="598">
                        <c:v>289221904</c:v>
                      </c:pt>
                      <c:pt idx="599">
                        <c:v>415206942</c:v>
                      </c:pt>
                      <c:pt idx="600">
                        <c:v>302455910</c:v>
                      </c:pt>
                      <c:pt idx="601">
                        <c:v>303329445</c:v>
                      </c:pt>
                      <c:pt idx="602">
                        <c:v>332181958</c:v>
                      </c:pt>
                      <c:pt idx="603">
                        <c:v>283718253</c:v>
                      </c:pt>
                      <c:pt idx="604">
                        <c:v>447901993</c:v>
                      </c:pt>
                      <c:pt idx="605">
                        <c:v>390294634</c:v>
                      </c:pt>
                      <c:pt idx="606">
                        <c:v>295528399</c:v>
                      </c:pt>
                      <c:pt idx="607">
                        <c:v>365525622</c:v>
                      </c:pt>
                      <c:pt idx="608">
                        <c:v>446933027</c:v>
                      </c:pt>
                      <c:pt idx="609">
                        <c:v>442016954</c:v>
                      </c:pt>
                      <c:pt idx="610">
                        <c:v>468430388</c:v>
                      </c:pt>
                      <c:pt idx="611">
                        <c:v>277620788</c:v>
                      </c:pt>
                      <c:pt idx="612">
                        <c:v>300476353</c:v>
                      </c:pt>
                      <c:pt idx="613">
                        <c:v>327885018</c:v>
                      </c:pt>
                      <c:pt idx="614">
                        <c:v>480169350</c:v>
                      </c:pt>
                      <c:pt idx="615">
                        <c:v>303888701</c:v>
                      </c:pt>
                      <c:pt idx="616">
                        <c:v>278415889</c:v>
                      </c:pt>
                      <c:pt idx="617">
                        <c:v>363197036</c:v>
                      </c:pt>
                      <c:pt idx="618">
                        <c:v>340527508</c:v>
                      </c:pt>
                      <c:pt idx="619">
                        <c:v>333595172</c:v>
                      </c:pt>
                      <c:pt idx="620">
                        <c:v>530720039</c:v>
                      </c:pt>
                      <c:pt idx="621">
                        <c:v>464029444</c:v>
                      </c:pt>
                      <c:pt idx="622">
                        <c:v>442520253</c:v>
                      </c:pt>
                      <c:pt idx="623">
                        <c:v>337571014</c:v>
                      </c:pt>
                      <c:pt idx="624">
                        <c:v>317257578</c:v>
                      </c:pt>
                      <c:pt idx="625">
                        <c:v>359421182</c:v>
                      </c:pt>
                      <c:pt idx="626">
                        <c:v>368788782</c:v>
                      </c:pt>
                      <c:pt idx="627">
                        <c:v>480156167</c:v>
                      </c:pt>
                      <c:pt idx="628">
                        <c:v>464827734</c:v>
                      </c:pt>
                      <c:pt idx="629">
                        <c:v>498258158</c:v>
                      </c:pt>
                      <c:pt idx="630">
                        <c:v>446049198</c:v>
                      </c:pt>
                      <c:pt idx="631">
                        <c:v>516044335</c:v>
                      </c:pt>
                      <c:pt idx="632">
                        <c:v>458931191</c:v>
                      </c:pt>
                      <c:pt idx="633">
                        <c:v>413202832</c:v>
                      </c:pt>
                      <c:pt idx="634">
                        <c:v>553676897</c:v>
                      </c:pt>
                      <c:pt idx="635">
                        <c:v>522670420</c:v>
                      </c:pt>
                      <c:pt idx="636">
                        <c:v>482862376</c:v>
                      </c:pt>
                      <c:pt idx="637">
                        <c:v>479059399</c:v>
                      </c:pt>
                      <c:pt idx="638">
                        <c:v>536694278</c:v>
                      </c:pt>
                      <c:pt idx="639">
                        <c:v>499918953</c:v>
                      </c:pt>
                      <c:pt idx="640">
                        <c:v>547416246</c:v>
                      </c:pt>
                      <c:pt idx="641">
                        <c:v>506556609</c:v>
                      </c:pt>
                      <c:pt idx="642">
                        <c:v>517891491</c:v>
                      </c:pt>
                      <c:pt idx="643">
                        <c:v>548465787</c:v>
                      </c:pt>
                      <c:pt idx="644">
                        <c:v>482471622</c:v>
                      </c:pt>
                      <c:pt idx="645">
                        <c:v>538063563</c:v>
                      </c:pt>
                      <c:pt idx="646">
                        <c:v>624634647</c:v>
                      </c:pt>
                      <c:pt idx="647">
                        <c:v>511541716</c:v>
                      </c:pt>
                      <c:pt idx="648">
                        <c:v>470909918</c:v>
                      </c:pt>
                      <c:pt idx="649">
                        <c:v>369493161</c:v>
                      </c:pt>
                      <c:pt idx="650">
                        <c:v>444715679</c:v>
                      </c:pt>
                      <c:pt idx="651">
                        <c:v>557867906</c:v>
                      </c:pt>
                      <c:pt idx="652">
                        <c:v>668193449</c:v>
                      </c:pt>
                      <c:pt idx="653">
                        <c:v>667079625</c:v>
                      </c:pt>
                      <c:pt idx="654">
                        <c:v>684141923</c:v>
                      </c:pt>
                      <c:pt idx="655">
                        <c:v>685551267</c:v>
                      </c:pt>
                      <c:pt idx="656">
                        <c:v>549954696</c:v>
                      </c:pt>
                      <c:pt idx="657">
                        <c:v>649876160</c:v>
                      </c:pt>
                      <c:pt idx="658">
                        <c:v>628154431</c:v>
                      </c:pt>
                      <c:pt idx="659">
                        <c:v>483038985</c:v>
                      </c:pt>
                      <c:pt idx="660">
                        <c:v>508784352</c:v>
                      </c:pt>
                      <c:pt idx="661">
                        <c:v>595699267</c:v>
                      </c:pt>
                      <c:pt idx="662">
                        <c:v>497214445</c:v>
                      </c:pt>
                      <c:pt idx="663">
                        <c:v>412471067</c:v>
                      </c:pt>
                      <c:pt idx="664">
                        <c:v>687140326</c:v>
                      </c:pt>
                      <c:pt idx="665">
                        <c:v>551436050</c:v>
                      </c:pt>
                      <c:pt idx="666">
                        <c:v>624305151</c:v>
                      </c:pt>
                      <c:pt idx="667">
                        <c:v>434449776</c:v>
                      </c:pt>
                      <c:pt idx="668">
                        <c:v>482013044</c:v>
                      </c:pt>
                      <c:pt idx="669">
                        <c:v>519155072</c:v>
                      </c:pt>
                      <c:pt idx="670">
                        <c:v>642599183</c:v>
                      </c:pt>
                      <c:pt idx="671">
                        <c:v>1356767450</c:v>
                      </c:pt>
                      <c:pt idx="672">
                        <c:v>882826741</c:v>
                      </c:pt>
                      <c:pt idx="673">
                        <c:v>651722255</c:v>
                      </c:pt>
                      <c:pt idx="674">
                        <c:v>629054640</c:v>
                      </c:pt>
                      <c:pt idx="675">
                        <c:v>844465614</c:v>
                      </c:pt>
                      <c:pt idx="676">
                        <c:v>650017280</c:v>
                      </c:pt>
                      <c:pt idx="677">
                        <c:v>756848686</c:v>
                      </c:pt>
                      <c:pt idx="678">
                        <c:v>1305415159</c:v>
                      </c:pt>
                      <c:pt idx="679">
                        <c:v>1017479514</c:v>
                      </c:pt>
                      <c:pt idx="680">
                        <c:v>928524450</c:v>
                      </c:pt>
                      <c:pt idx="681">
                        <c:v>733198763</c:v>
                      </c:pt>
                      <c:pt idx="682">
                        <c:v>741148639</c:v>
                      </c:pt>
                      <c:pt idx="683">
                        <c:v>562017945</c:v>
                      </c:pt>
                      <c:pt idx="684">
                        <c:v>737795150</c:v>
                      </c:pt>
                      <c:pt idx="685">
                        <c:v>587579191</c:v>
                      </c:pt>
                      <c:pt idx="686">
                        <c:v>527396180</c:v>
                      </c:pt>
                      <c:pt idx="687">
                        <c:v>533468525</c:v>
                      </c:pt>
                      <c:pt idx="688">
                        <c:v>797572398</c:v>
                      </c:pt>
                      <c:pt idx="689">
                        <c:v>853440208</c:v>
                      </c:pt>
                      <c:pt idx="690">
                        <c:v>867601307</c:v>
                      </c:pt>
                      <c:pt idx="691">
                        <c:v>664159887</c:v>
                      </c:pt>
                      <c:pt idx="692">
                        <c:v>700481662</c:v>
                      </c:pt>
                      <c:pt idx="693">
                        <c:v>812027840</c:v>
                      </c:pt>
                      <c:pt idx="694">
                        <c:v>161779004</c:v>
                      </c:pt>
                      <c:pt idx="695">
                        <c:v>951722529</c:v>
                      </c:pt>
                      <c:pt idx="696">
                        <c:v>725219760</c:v>
                      </c:pt>
                      <c:pt idx="697">
                        <c:v>1414837250</c:v>
                      </c:pt>
                      <c:pt idx="698">
                        <c:v>855338495</c:v>
                      </c:pt>
                      <c:pt idx="699">
                        <c:v>823050457</c:v>
                      </c:pt>
                      <c:pt idx="700">
                        <c:v>631952071</c:v>
                      </c:pt>
                      <c:pt idx="701">
                        <c:v>603351290</c:v>
                      </c:pt>
                      <c:pt idx="702">
                        <c:v>562963817</c:v>
                      </c:pt>
                      <c:pt idx="703">
                        <c:v>789254360</c:v>
                      </c:pt>
                      <c:pt idx="704">
                        <c:v>548979515</c:v>
                      </c:pt>
                      <c:pt idx="705">
                        <c:v>659035969</c:v>
                      </c:pt>
                      <c:pt idx="706">
                        <c:v>559494025</c:v>
                      </c:pt>
                      <c:pt idx="707">
                        <c:v>580154179</c:v>
                      </c:pt>
                      <c:pt idx="708">
                        <c:v>514352437</c:v>
                      </c:pt>
                      <c:pt idx="709">
                        <c:v>613909679</c:v>
                      </c:pt>
                      <c:pt idx="710">
                        <c:v>646661147</c:v>
                      </c:pt>
                      <c:pt idx="711">
                        <c:v>557685781</c:v>
                      </c:pt>
                      <c:pt idx="712">
                        <c:v>486815185</c:v>
                      </c:pt>
                      <c:pt idx="713">
                        <c:v>534289467</c:v>
                      </c:pt>
                      <c:pt idx="714">
                        <c:v>1201335831</c:v>
                      </c:pt>
                      <c:pt idx="715">
                        <c:v>584226618</c:v>
                      </c:pt>
                      <c:pt idx="716">
                        <c:v>620479403</c:v>
                      </c:pt>
                      <c:pt idx="717">
                        <c:v>804430391</c:v>
                      </c:pt>
                      <c:pt idx="718">
                        <c:v>720945335</c:v>
                      </c:pt>
                      <c:pt idx="719">
                        <c:v>605789334</c:v>
                      </c:pt>
                      <c:pt idx="720">
                        <c:v>747193818</c:v>
                      </c:pt>
                      <c:pt idx="721">
                        <c:v>562228745</c:v>
                      </c:pt>
                      <c:pt idx="722">
                        <c:v>609221205</c:v>
                      </c:pt>
                      <c:pt idx="723">
                        <c:v>599115748</c:v>
                      </c:pt>
                      <c:pt idx="724">
                        <c:v>650219487</c:v>
                      </c:pt>
                      <c:pt idx="725">
                        <c:v>997655048</c:v>
                      </c:pt>
                      <c:pt idx="726">
                        <c:v>752617138</c:v>
                      </c:pt>
                      <c:pt idx="727">
                        <c:v>597712516</c:v>
                      </c:pt>
                      <c:pt idx="728">
                        <c:v>437703921</c:v>
                      </c:pt>
                      <c:pt idx="729">
                        <c:v>499585789</c:v>
                      </c:pt>
                      <c:pt idx="730">
                        <c:v>518854651</c:v>
                      </c:pt>
                      <c:pt idx="731">
                        <c:v>623049839</c:v>
                      </c:pt>
                      <c:pt idx="732">
                        <c:v>810676090</c:v>
                      </c:pt>
                      <c:pt idx="733">
                        <c:v>604782354</c:v>
                      </c:pt>
                      <c:pt idx="734">
                        <c:v>470290298</c:v>
                      </c:pt>
                      <c:pt idx="735">
                        <c:v>520326632</c:v>
                      </c:pt>
                      <c:pt idx="736">
                        <c:v>383788556</c:v>
                      </c:pt>
                      <c:pt idx="737">
                        <c:v>411084614</c:v>
                      </c:pt>
                      <c:pt idx="738">
                        <c:v>426931711</c:v>
                      </c:pt>
                      <c:pt idx="739">
                        <c:v>304078039</c:v>
                      </c:pt>
                      <c:pt idx="740">
                        <c:v>407697594</c:v>
                      </c:pt>
                      <c:pt idx="741">
                        <c:v>428770054</c:v>
                      </c:pt>
                      <c:pt idx="742">
                        <c:v>396501419</c:v>
                      </c:pt>
                      <c:pt idx="743">
                        <c:v>447818617</c:v>
                      </c:pt>
                      <c:pt idx="744">
                        <c:v>445991640</c:v>
                      </c:pt>
                      <c:pt idx="745">
                        <c:v>477469878</c:v>
                      </c:pt>
                      <c:pt idx="746">
                        <c:v>660627930</c:v>
                      </c:pt>
                      <c:pt idx="747">
                        <c:v>500968242</c:v>
                      </c:pt>
                      <c:pt idx="748">
                        <c:v>616260555</c:v>
                      </c:pt>
                      <c:pt idx="749">
                        <c:v>684352965</c:v>
                      </c:pt>
                      <c:pt idx="750">
                        <c:v>395670245</c:v>
                      </c:pt>
                      <c:pt idx="751">
                        <c:v>502060615</c:v>
                      </c:pt>
                      <c:pt idx="752">
                        <c:v>491609317</c:v>
                      </c:pt>
                      <c:pt idx="753">
                        <c:v>443976442</c:v>
                      </c:pt>
                      <c:pt idx="754">
                        <c:v>526294513</c:v>
                      </c:pt>
                      <c:pt idx="755">
                        <c:v>867653663</c:v>
                      </c:pt>
                      <c:pt idx="756">
                        <c:v>593237908</c:v>
                      </c:pt>
                      <c:pt idx="757">
                        <c:v>441158138</c:v>
                      </c:pt>
                      <c:pt idx="758">
                        <c:v>478484057</c:v>
                      </c:pt>
                      <c:pt idx="759">
                        <c:v>514362340</c:v>
                      </c:pt>
                      <c:pt idx="760">
                        <c:v>538138743</c:v>
                      </c:pt>
                      <c:pt idx="761">
                        <c:v>771278258</c:v>
                      </c:pt>
                      <c:pt idx="762">
                        <c:v>537634767</c:v>
                      </c:pt>
                      <c:pt idx="763">
                        <c:v>669815788</c:v>
                      </c:pt>
                      <c:pt idx="764">
                        <c:v>560430291</c:v>
                      </c:pt>
                      <c:pt idx="765">
                        <c:v>758032580</c:v>
                      </c:pt>
                      <c:pt idx="766">
                        <c:v>565116236</c:v>
                      </c:pt>
                      <c:pt idx="767">
                        <c:v>473475144</c:v>
                      </c:pt>
                      <c:pt idx="768">
                        <c:v>525674715</c:v>
                      </c:pt>
                      <c:pt idx="769">
                        <c:v>480491557</c:v>
                      </c:pt>
                      <c:pt idx="770">
                        <c:v>412399174</c:v>
                      </c:pt>
                      <c:pt idx="771">
                        <c:v>501510138</c:v>
                      </c:pt>
                      <c:pt idx="772">
                        <c:v>623053270</c:v>
                      </c:pt>
                      <c:pt idx="773">
                        <c:v>455412408</c:v>
                      </c:pt>
                      <c:pt idx="774">
                        <c:v>677307424</c:v>
                      </c:pt>
                      <c:pt idx="775">
                        <c:v>514030605</c:v>
                      </c:pt>
                      <c:pt idx="776">
                        <c:v>502875583</c:v>
                      </c:pt>
                      <c:pt idx="777">
                        <c:v>491224913</c:v>
                      </c:pt>
                      <c:pt idx="778">
                        <c:v>461349973</c:v>
                      </c:pt>
                      <c:pt idx="779">
                        <c:v>567990976</c:v>
                      </c:pt>
                      <c:pt idx="780">
                        <c:v>609266324</c:v>
                      </c:pt>
                      <c:pt idx="781">
                        <c:v>810523106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39E-4A5D-B110-44A04E9D167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[1]Sheet1!$G$1</c15:sqref>
                        </c15:formulaRef>
                      </c:ext>
                    </c:extLst>
                    <c:strCache>
                      <c:ptCount val="1"/>
                      <c:pt idx="0">
                        <c:v>Turnover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[1]Sheet1!$A$2:$A$783</c15:sqref>
                        </c15:formulaRef>
                      </c:ext>
                    </c:extLst>
                    <c:numCache>
                      <c:formatCode>General</c:formatCode>
                      <c:ptCount val="782"/>
                      <c:pt idx="0">
                        <c:v>42737</c:v>
                      </c:pt>
                      <c:pt idx="1">
                        <c:v>42738</c:v>
                      </c:pt>
                      <c:pt idx="2">
                        <c:v>42739</c:v>
                      </c:pt>
                      <c:pt idx="3">
                        <c:v>42740</c:v>
                      </c:pt>
                      <c:pt idx="4">
                        <c:v>42741</c:v>
                      </c:pt>
                      <c:pt idx="5">
                        <c:v>42744</c:v>
                      </c:pt>
                      <c:pt idx="6">
                        <c:v>42745</c:v>
                      </c:pt>
                      <c:pt idx="7">
                        <c:v>42746</c:v>
                      </c:pt>
                      <c:pt idx="8">
                        <c:v>42747</c:v>
                      </c:pt>
                      <c:pt idx="9">
                        <c:v>42748</c:v>
                      </c:pt>
                      <c:pt idx="10">
                        <c:v>42751</c:v>
                      </c:pt>
                      <c:pt idx="11">
                        <c:v>42752</c:v>
                      </c:pt>
                      <c:pt idx="12">
                        <c:v>42753</c:v>
                      </c:pt>
                      <c:pt idx="13">
                        <c:v>42754</c:v>
                      </c:pt>
                      <c:pt idx="14">
                        <c:v>42755</c:v>
                      </c:pt>
                      <c:pt idx="15">
                        <c:v>42758</c:v>
                      </c:pt>
                      <c:pt idx="16">
                        <c:v>42759</c:v>
                      </c:pt>
                      <c:pt idx="17">
                        <c:v>42760</c:v>
                      </c:pt>
                      <c:pt idx="18">
                        <c:v>42762</c:v>
                      </c:pt>
                      <c:pt idx="19">
                        <c:v>42765</c:v>
                      </c:pt>
                      <c:pt idx="20">
                        <c:v>42766</c:v>
                      </c:pt>
                      <c:pt idx="21">
                        <c:v>42767</c:v>
                      </c:pt>
                      <c:pt idx="22">
                        <c:v>42768</c:v>
                      </c:pt>
                      <c:pt idx="23">
                        <c:v>42769</c:v>
                      </c:pt>
                      <c:pt idx="24">
                        <c:v>42772</c:v>
                      </c:pt>
                      <c:pt idx="25">
                        <c:v>42773</c:v>
                      </c:pt>
                      <c:pt idx="26">
                        <c:v>42774</c:v>
                      </c:pt>
                      <c:pt idx="27">
                        <c:v>42775</c:v>
                      </c:pt>
                      <c:pt idx="28">
                        <c:v>42776</c:v>
                      </c:pt>
                      <c:pt idx="29">
                        <c:v>42779</c:v>
                      </c:pt>
                      <c:pt idx="30">
                        <c:v>42780</c:v>
                      </c:pt>
                      <c:pt idx="31">
                        <c:v>42781</c:v>
                      </c:pt>
                      <c:pt idx="32">
                        <c:v>42782</c:v>
                      </c:pt>
                      <c:pt idx="33">
                        <c:v>42783</c:v>
                      </c:pt>
                      <c:pt idx="34">
                        <c:v>42786</c:v>
                      </c:pt>
                      <c:pt idx="35">
                        <c:v>42787</c:v>
                      </c:pt>
                      <c:pt idx="36">
                        <c:v>42788</c:v>
                      </c:pt>
                      <c:pt idx="37">
                        <c:v>42789</c:v>
                      </c:pt>
                      <c:pt idx="38">
                        <c:v>42793</c:v>
                      </c:pt>
                      <c:pt idx="39">
                        <c:v>42794</c:v>
                      </c:pt>
                      <c:pt idx="40">
                        <c:v>42795</c:v>
                      </c:pt>
                      <c:pt idx="41">
                        <c:v>42796</c:v>
                      </c:pt>
                      <c:pt idx="42">
                        <c:v>42797</c:v>
                      </c:pt>
                      <c:pt idx="43">
                        <c:v>42800</c:v>
                      </c:pt>
                      <c:pt idx="44">
                        <c:v>42801</c:v>
                      </c:pt>
                      <c:pt idx="45">
                        <c:v>42802</c:v>
                      </c:pt>
                      <c:pt idx="46">
                        <c:v>42803</c:v>
                      </c:pt>
                      <c:pt idx="47">
                        <c:v>42804</c:v>
                      </c:pt>
                      <c:pt idx="48">
                        <c:v>42808</c:v>
                      </c:pt>
                      <c:pt idx="49">
                        <c:v>42809</c:v>
                      </c:pt>
                      <c:pt idx="50">
                        <c:v>42810</c:v>
                      </c:pt>
                      <c:pt idx="51">
                        <c:v>42811</c:v>
                      </c:pt>
                      <c:pt idx="52">
                        <c:v>42814</c:v>
                      </c:pt>
                      <c:pt idx="53">
                        <c:v>42815</c:v>
                      </c:pt>
                      <c:pt idx="54">
                        <c:v>42816</c:v>
                      </c:pt>
                      <c:pt idx="55">
                        <c:v>42817</c:v>
                      </c:pt>
                      <c:pt idx="56">
                        <c:v>42818</c:v>
                      </c:pt>
                      <c:pt idx="57">
                        <c:v>42821</c:v>
                      </c:pt>
                      <c:pt idx="58">
                        <c:v>42822</c:v>
                      </c:pt>
                      <c:pt idx="59">
                        <c:v>42823</c:v>
                      </c:pt>
                      <c:pt idx="60">
                        <c:v>42824</c:v>
                      </c:pt>
                      <c:pt idx="61">
                        <c:v>42825</c:v>
                      </c:pt>
                      <c:pt idx="62">
                        <c:v>42828</c:v>
                      </c:pt>
                      <c:pt idx="63">
                        <c:v>42830</c:v>
                      </c:pt>
                      <c:pt idx="64">
                        <c:v>42831</c:v>
                      </c:pt>
                      <c:pt idx="65">
                        <c:v>42832</c:v>
                      </c:pt>
                      <c:pt idx="66">
                        <c:v>42835</c:v>
                      </c:pt>
                      <c:pt idx="67">
                        <c:v>42836</c:v>
                      </c:pt>
                      <c:pt idx="68">
                        <c:v>42837</c:v>
                      </c:pt>
                      <c:pt idx="69">
                        <c:v>42838</c:v>
                      </c:pt>
                      <c:pt idx="70">
                        <c:v>42842</c:v>
                      </c:pt>
                      <c:pt idx="71">
                        <c:v>42843</c:v>
                      </c:pt>
                      <c:pt idx="72">
                        <c:v>42844</c:v>
                      </c:pt>
                      <c:pt idx="73">
                        <c:v>42845</c:v>
                      </c:pt>
                      <c:pt idx="74">
                        <c:v>42846</c:v>
                      </c:pt>
                      <c:pt idx="75">
                        <c:v>42849</c:v>
                      </c:pt>
                      <c:pt idx="76">
                        <c:v>42850</c:v>
                      </c:pt>
                      <c:pt idx="77">
                        <c:v>42851</c:v>
                      </c:pt>
                      <c:pt idx="78">
                        <c:v>42852</c:v>
                      </c:pt>
                      <c:pt idx="79">
                        <c:v>42853</c:v>
                      </c:pt>
                      <c:pt idx="80">
                        <c:v>42857</c:v>
                      </c:pt>
                      <c:pt idx="81">
                        <c:v>42858</c:v>
                      </c:pt>
                      <c:pt idx="82">
                        <c:v>42859</c:v>
                      </c:pt>
                      <c:pt idx="83">
                        <c:v>42860</c:v>
                      </c:pt>
                      <c:pt idx="84">
                        <c:v>42863</c:v>
                      </c:pt>
                      <c:pt idx="85">
                        <c:v>42864</c:v>
                      </c:pt>
                      <c:pt idx="86">
                        <c:v>42865</c:v>
                      </c:pt>
                      <c:pt idx="87">
                        <c:v>42866</c:v>
                      </c:pt>
                      <c:pt idx="88">
                        <c:v>42867</c:v>
                      </c:pt>
                      <c:pt idx="89">
                        <c:v>42870</c:v>
                      </c:pt>
                      <c:pt idx="90">
                        <c:v>42871</c:v>
                      </c:pt>
                      <c:pt idx="91">
                        <c:v>42872</c:v>
                      </c:pt>
                      <c:pt idx="92">
                        <c:v>42873</c:v>
                      </c:pt>
                      <c:pt idx="93">
                        <c:v>42874</c:v>
                      </c:pt>
                      <c:pt idx="94">
                        <c:v>42877</c:v>
                      </c:pt>
                      <c:pt idx="95">
                        <c:v>42878</c:v>
                      </c:pt>
                      <c:pt idx="96">
                        <c:v>42879</c:v>
                      </c:pt>
                      <c:pt idx="97">
                        <c:v>42880</c:v>
                      </c:pt>
                      <c:pt idx="98">
                        <c:v>42881</c:v>
                      </c:pt>
                      <c:pt idx="99">
                        <c:v>42884</c:v>
                      </c:pt>
                      <c:pt idx="100">
                        <c:v>42885</c:v>
                      </c:pt>
                      <c:pt idx="101">
                        <c:v>42886</c:v>
                      </c:pt>
                      <c:pt idx="102">
                        <c:v>42887</c:v>
                      </c:pt>
                      <c:pt idx="103">
                        <c:v>42888</c:v>
                      </c:pt>
                      <c:pt idx="104">
                        <c:v>42891</c:v>
                      </c:pt>
                      <c:pt idx="105">
                        <c:v>42892</c:v>
                      </c:pt>
                      <c:pt idx="106">
                        <c:v>42893</c:v>
                      </c:pt>
                      <c:pt idx="107">
                        <c:v>42894</c:v>
                      </c:pt>
                      <c:pt idx="108">
                        <c:v>42895</c:v>
                      </c:pt>
                      <c:pt idx="109">
                        <c:v>42898</c:v>
                      </c:pt>
                      <c:pt idx="110">
                        <c:v>42899</c:v>
                      </c:pt>
                      <c:pt idx="111">
                        <c:v>42900</c:v>
                      </c:pt>
                      <c:pt idx="112">
                        <c:v>42901</c:v>
                      </c:pt>
                      <c:pt idx="113">
                        <c:v>42902</c:v>
                      </c:pt>
                      <c:pt idx="114">
                        <c:v>42905</c:v>
                      </c:pt>
                      <c:pt idx="115">
                        <c:v>42906</c:v>
                      </c:pt>
                      <c:pt idx="116">
                        <c:v>42907</c:v>
                      </c:pt>
                      <c:pt idx="117">
                        <c:v>42908</c:v>
                      </c:pt>
                      <c:pt idx="118">
                        <c:v>42909</c:v>
                      </c:pt>
                      <c:pt idx="119">
                        <c:v>42913</c:v>
                      </c:pt>
                      <c:pt idx="120">
                        <c:v>42914</c:v>
                      </c:pt>
                      <c:pt idx="121">
                        <c:v>42915</c:v>
                      </c:pt>
                      <c:pt idx="122">
                        <c:v>42916</c:v>
                      </c:pt>
                      <c:pt idx="123">
                        <c:v>42919</c:v>
                      </c:pt>
                      <c:pt idx="124">
                        <c:v>42920</c:v>
                      </c:pt>
                      <c:pt idx="125">
                        <c:v>42921</c:v>
                      </c:pt>
                      <c:pt idx="126">
                        <c:v>42922</c:v>
                      </c:pt>
                      <c:pt idx="127">
                        <c:v>42923</c:v>
                      </c:pt>
                      <c:pt idx="128">
                        <c:v>42926</c:v>
                      </c:pt>
                      <c:pt idx="129">
                        <c:v>42927</c:v>
                      </c:pt>
                      <c:pt idx="130">
                        <c:v>42928</c:v>
                      </c:pt>
                      <c:pt idx="131">
                        <c:v>42929</c:v>
                      </c:pt>
                      <c:pt idx="132">
                        <c:v>42930</c:v>
                      </c:pt>
                      <c:pt idx="133">
                        <c:v>42933</c:v>
                      </c:pt>
                      <c:pt idx="134">
                        <c:v>42934</c:v>
                      </c:pt>
                      <c:pt idx="135">
                        <c:v>42935</c:v>
                      </c:pt>
                      <c:pt idx="136">
                        <c:v>42936</c:v>
                      </c:pt>
                      <c:pt idx="137">
                        <c:v>42937</c:v>
                      </c:pt>
                      <c:pt idx="138">
                        <c:v>42940</c:v>
                      </c:pt>
                      <c:pt idx="139">
                        <c:v>42941</c:v>
                      </c:pt>
                      <c:pt idx="140">
                        <c:v>42942</c:v>
                      </c:pt>
                      <c:pt idx="141">
                        <c:v>42943</c:v>
                      </c:pt>
                      <c:pt idx="142">
                        <c:v>42944</c:v>
                      </c:pt>
                      <c:pt idx="143">
                        <c:v>42947</c:v>
                      </c:pt>
                      <c:pt idx="144">
                        <c:v>42948</c:v>
                      </c:pt>
                      <c:pt idx="145">
                        <c:v>42949</c:v>
                      </c:pt>
                      <c:pt idx="146">
                        <c:v>42950</c:v>
                      </c:pt>
                      <c:pt idx="147">
                        <c:v>42951</c:v>
                      </c:pt>
                      <c:pt idx="148">
                        <c:v>42954</c:v>
                      </c:pt>
                      <c:pt idx="149">
                        <c:v>42955</c:v>
                      </c:pt>
                      <c:pt idx="150">
                        <c:v>42956</c:v>
                      </c:pt>
                      <c:pt idx="151">
                        <c:v>42957</c:v>
                      </c:pt>
                      <c:pt idx="152">
                        <c:v>42958</c:v>
                      </c:pt>
                      <c:pt idx="153">
                        <c:v>42961</c:v>
                      </c:pt>
                      <c:pt idx="154">
                        <c:v>42963</c:v>
                      </c:pt>
                      <c:pt idx="155">
                        <c:v>42964</c:v>
                      </c:pt>
                      <c:pt idx="156">
                        <c:v>42965</c:v>
                      </c:pt>
                      <c:pt idx="157">
                        <c:v>42968</c:v>
                      </c:pt>
                      <c:pt idx="158">
                        <c:v>42969</c:v>
                      </c:pt>
                      <c:pt idx="159">
                        <c:v>42970</c:v>
                      </c:pt>
                      <c:pt idx="160">
                        <c:v>42971</c:v>
                      </c:pt>
                      <c:pt idx="161">
                        <c:v>42975</c:v>
                      </c:pt>
                      <c:pt idx="162">
                        <c:v>42976</c:v>
                      </c:pt>
                      <c:pt idx="163">
                        <c:v>42977</c:v>
                      </c:pt>
                      <c:pt idx="164">
                        <c:v>42978</c:v>
                      </c:pt>
                      <c:pt idx="165">
                        <c:v>42979</c:v>
                      </c:pt>
                      <c:pt idx="166">
                        <c:v>42982</c:v>
                      </c:pt>
                      <c:pt idx="167">
                        <c:v>42983</c:v>
                      </c:pt>
                      <c:pt idx="168">
                        <c:v>42984</c:v>
                      </c:pt>
                      <c:pt idx="169">
                        <c:v>42985</c:v>
                      </c:pt>
                      <c:pt idx="170">
                        <c:v>42986</c:v>
                      </c:pt>
                      <c:pt idx="171">
                        <c:v>42989</c:v>
                      </c:pt>
                      <c:pt idx="172">
                        <c:v>42990</c:v>
                      </c:pt>
                      <c:pt idx="173">
                        <c:v>42991</c:v>
                      </c:pt>
                      <c:pt idx="174">
                        <c:v>42992</c:v>
                      </c:pt>
                      <c:pt idx="175">
                        <c:v>42993</c:v>
                      </c:pt>
                      <c:pt idx="176">
                        <c:v>42996</c:v>
                      </c:pt>
                      <c:pt idx="177">
                        <c:v>42997</c:v>
                      </c:pt>
                      <c:pt idx="178">
                        <c:v>42998</c:v>
                      </c:pt>
                      <c:pt idx="179">
                        <c:v>42999</c:v>
                      </c:pt>
                      <c:pt idx="180">
                        <c:v>43000</c:v>
                      </c:pt>
                      <c:pt idx="181">
                        <c:v>43003</c:v>
                      </c:pt>
                      <c:pt idx="182">
                        <c:v>43004</c:v>
                      </c:pt>
                      <c:pt idx="183">
                        <c:v>43005</c:v>
                      </c:pt>
                      <c:pt idx="184">
                        <c:v>43006</c:v>
                      </c:pt>
                      <c:pt idx="185">
                        <c:v>43007</c:v>
                      </c:pt>
                      <c:pt idx="186">
                        <c:v>43011</c:v>
                      </c:pt>
                      <c:pt idx="187">
                        <c:v>43012</c:v>
                      </c:pt>
                      <c:pt idx="188">
                        <c:v>43013</c:v>
                      </c:pt>
                      <c:pt idx="189">
                        <c:v>43014</c:v>
                      </c:pt>
                      <c:pt idx="190">
                        <c:v>43017</c:v>
                      </c:pt>
                      <c:pt idx="191">
                        <c:v>43018</c:v>
                      </c:pt>
                      <c:pt idx="192">
                        <c:v>43019</c:v>
                      </c:pt>
                      <c:pt idx="193">
                        <c:v>43020</c:v>
                      </c:pt>
                      <c:pt idx="194">
                        <c:v>43021</c:v>
                      </c:pt>
                      <c:pt idx="195">
                        <c:v>43024</c:v>
                      </c:pt>
                      <c:pt idx="196">
                        <c:v>43025</c:v>
                      </c:pt>
                      <c:pt idx="197">
                        <c:v>43026</c:v>
                      </c:pt>
                      <c:pt idx="198">
                        <c:v>43027</c:v>
                      </c:pt>
                      <c:pt idx="199">
                        <c:v>43031</c:v>
                      </c:pt>
                      <c:pt idx="200">
                        <c:v>43032</c:v>
                      </c:pt>
                      <c:pt idx="201">
                        <c:v>43033</c:v>
                      </c:pt>
                      <c:pt idx="202">
                        <c:v>43034</c:v>
                      </c:pt>
                      <c:pt idx="203">
                        <c:v>43035</c:v>
                      </c:pt>
                      <c:pt idx="204">
                        <c:v>43038</c:v>
                      </c:pt>
                      <c:pt idx="205">
                        <c:v>43039</c:v>
                      </c:pt>
                      <c:pt idx="206">
                        <c:v>43040</c:v>
                      </c:pt>
                      <c:pt idx="207">
                        <c:v>43041</c:v>
                      </c:pt>
                      <c:pt idx="208">
                        <c:v>43042</c:v>
                      </c:pt>
                      <c:pt idx="209">
                        <c:v>43045</c:v>
                      </c:pt>
                      <c:pt idx="210">
                        <c:v>43046</c:v>
                      </c:pt>
                      <c:pt idx="211">
                        <c:v>43047</c:v>
                      </c:pt>
                      <c:pt idx="212">
                        <c:v>43048</c:v>
                      </c:pt>
                      <c:pt idx="213">
                        <c:v>43049</c:v>
                      </c:pt>
                      <c:pt idx="214">
                        <c:v>43052</c:v>
                      </c:pt>
                      <c:pt idx="215">
                        <c:v>43053</c:v>
                      </c:pt>
                      <c:pt idx="216">
                        <c:v>43054</c:v>
                      </c:pt>
                      <c:pt idx="217">
                        <c:v>43055</c:v>
                      </c:pt>
                      <c:pt idx="218">
                        <c:v>43056</c:v>
                      </c:pt>
                      <c:pt idx="219">
                        <c:v>43059</c:v>
                      </c:pt>
                      <c:pt idx="220">
                        <c:v>43060</c:v>
                      </c:pt>
                      <c:pt idx="221">
                        <c:v>43061</c:v>
                      </c:pt>
                      <c:pt idx="222">
                        <c:v>43062</c:v>
                      </c:pt>
                      <c:pt idx="223">
                        <c:v>43063</c:v>
                      </c:pt>
                      <c:pt idx="224">
                        <c:v>43066</c:v>
                      </c:pt>
                      <c:pt idx="225">
                        <c:v>43067</c:v>
                      </c:pt>
                      <c:pt idx="226">
                        <c:v>43068</c:v>
                      </c:pt>
                      <c:pt idx="227">
                        <c:v>43069</c:v>
                      </c:pt>
                      <c:pt idx="228">
                        <c:v>43070</c:v>
                      </c:pt>
                      <c:pt idx="229">
                        <c:v>43073</c:v>
                      </c:pt>
                      <c:pt idx="230">
                        <c:v>43074</c:v>
                      </c:pt>
                      <c:pt idx="231">
                        <c:v>43075</c:v>
                      </c:pt>
                      <c:pt idx="232">
                        <c:v>43076</c:v>
                      </c:pt>
                      <c:pt idx="233">
                        <c:v>43077</c:v>
                      </c:pt>
                      <c:pt idx="234">
                        <c:v>43080</c:v>
                      </c:pt>
                      <c:pt idx="235">
                        <c:v>43081</c:v>
                      </c:pt>
                      <c:pt idx="236">
                        <c:v>43082</c:v>
                      </c:pt>
                      <c:pt idx="237">
                        <c:v>43083</c:v>
                      </c:pt>
                      <c:pt idx="238">
                        <c:v>43084</c:v>
                      </c:pt>
                      <c:pt idx="239">
                        <c:v>43087</c:v>
                      </c:pt>
                      <c:pt idx="240">
                        <c:v>43088</c:v>
                      </c:pt>
                      <c:pt idx="241">
                        <c:v>43089</c:v>
                      </c:pt>
                      <c:pt idx="242">
                        <c:v>43090</c:v>
                      </c:pt>
                      <c:pt idx="243">
                        <c:v>43091</c:v>
                      </c:pt>
                      <c:pt idx="244">
                        <c:v>43095</c:v>
                      </c:pt>
                      <c:pt idx="245">
                        <c:v>43096</c:v>
                      </c:pt>
                      <c:pt idx="246">
                        <c:v>43097</c:v>
                      </c:pt>
                      <c:pt idx="247">
                        <c:v>43098</c:v>
                      </c:pt>
                      <c:pt idx="248">
                        <c:v>43101</c:v>
                      </c:pt>
                      <c:pt idx="249">
                        <c:v>43102</c:v>
                      </c:pt>
                      <c:pt idx="250">
                        <c:v>43103</c:v>
                      </c:pt>
                      <c:pt idx="251">
                        <c:v>43104</c:v>
                      </c:pt>
                      <c:pt idx="252">
                        <c:v>43105</c:v>
                      </c:pt>
                      <c:pt idx="253">
                        <c:v>43108</c:v>
                      </c:pt>
                      <c:pt idx="254">
                        <c:v>43109</c:v>
                      </c:pt>
                      <c:pt idx="255">
                        <c:v>43110</c:v>
                      </c:pt>
                      <c:pt idx="256">
                        <c:v>43111</c:v>
                      </c:pt>
                      <c:pt idx="257">
                        <c:v>43112</c:v>
                      </c:pt>
                      <c:pt idx="258">
                        <c:v>43115</c:v>
                      </c:pt>
                      <c:pt idx="259">
                        <c:v>43116</c:v>
                      </c:pt>
                      <c:pt idx="260">
                        <c:v>43117</c:v>
                      </c:pt>
                      <c:pt idx="261">
                        <c:v>43118</c:v>
                      </c:pt>
                      <c:pt idx="262">
                        <c:v>43119</c:v>
                      </c:pt>
                      <c:pt idx="263">
                        <c:v>43122</c:v>
                      </c:pt>
                      <c:pt idx="264">
                        <c:v>43123</c:v>
                      </c:pt>
                      <c:pt idx="265">
                        <c:v>43124</c:v>
                      </c:pt>
                      <c:pt idx="266">
                        <c:v>43125</c:v>
                      </c:pt>
                      <c:pt idx="267">
                        <c:v>43129</c:v>
                      </c:pt>
                      <c:pt idx="268">
                        <c:v>43130</c:v>
                      </c:pt>
                      <c:pt idx="269">
                        <c:v>43131</c:v>
                      </c:pt>
                      <c:pt idx="270">
                        <c:v>43132</c:v>
                      </c:pt>
                      <c:pt idx="271">
                        <c:v>43133</c:v>
                      </c:pt>
                      <c:pt idx="272">
                        <c:v>43136</c:v>
                      </c:pt>
                      <c:pt idx="273">
                        <c:v>43137</c:v>
                      </c:pt>
                      <c:pt idx="274">
                        <c:v>43138</c:v>
                      </c:pt>
                      <c:pt idx="275">
                        <c:v>43139</c:v>
                      </c:pt>
                      <c:pt idx="276">
                        <c:v>43140</c:v>
                      </c:pt>
                      <c:pt idx="277">
                        <c:v>43143</c:v>
                      </c:pt>
                      <c:pt idx="278">
                        <c:v>43145</c:v>
                      </c:pt>
                      <c:pt idx="279">
                        <c:v>43146</c:v>
                      </c:pt>
                      <c:pt idx="280">
                        <c:v>43147</c:v>
                      </c:pt>
                      <c:pt idx="281">
                        <c:v>43150</c:v>
                      </c:pt>
                      <c:pt idx="282">
                        <c:v>43151</c:v>
                      </c:pt>
                      <c:pt idx="283">
                        <c:v>43152</c:v>
                      </c:pt>
                      <c:pt idx="284">
                        <c:v>43153</c:v>
                      </c:pt>
                      <c:pt idx="285">
                        <c:v>43154</c:v>
                      </c:pt>
                      <c:pt idx="286">
                        <c:v>43157</c:v>
                      </c:pt>
                      <c:pt idx="287">
                        <c:v>43158</c:v>
                      </c:pt>
                      <c:pt idx="288">
                        <c:v>43159</c:v>
                      </c:pt>
                      <c:pt idx="289">
                        <c:v>43160</c:v>
                      </c:pt>
                      <c:pt idx="290">
                        <c:v>43164</c:v>
                      </c:pt>
                      <c:pt idx="291">
                        <c:v>43165</c:v>
                      </c:pt>
                      <c:pt idx="292">
                        <c:v>43166</c:v>
                      </c:pt>
                      <c:pt idx="293">
                        <c:v>43167</c:v>
                      </c:pt>
                      <c:pt idx="294">
                        <c:v>43168</c:v>
                      </c:pt>
                      <c:pt idx="295">
                        <c:v>43171</c:v>
                      </c:pt>
                      <c:pt idx="296">
                        <c:v>43172</c:v>
                      </c:pt>
                      <c:pt idx="297">
                        <c:v>43173</c:v>
                      </c:pt>
                      <c:pt idx="298">
                        <c:v>43174</c:v>
                      </c:pt>
                      <c:pt idx="299">
                        <c:v>43175</c:v>
                      </c:pt>
                      <c:pt idx="300">
                        <c:v>43178</c:v>
                      </c:pt>
                      <c:pt idx="301">
                        <c:v>43179</c:v>
                      </c:pt>
                      <c:pt idx="302">
                        <c:v>43180</c:v>
                      </c:pt>
                      <c:pt idx="303">
                        <c:v>43181</c:v>
                      </c:pt>
                      <c:pt idx="304">
                        <c:v>43182</c:v>
                      </c:pt>
                      <c:pt idx="305">
                        <c:v>43185</c:v>
                      </c:pt>
                      <c:pt idx="306">
                        <c:v>43186</c:v>
                      </c:pt>
                      <c:pt idx="307">
                        <c:v>43187</c:v>
                      </c:pt>
                      <c:pt idx="308">
                        <c:v>43192</c:v>
                      </c:pt>
                      <c:pt idx="309">
                        <c:v>43193</c:v>
                      </c:pt>
                      <c:pt idx="310">
                        <c:v>43194</c:v>
                      </c:pt>
                      <c:pt idx="311">
                        <c:v>43195</c:v>
                      </c:pt>
                      <c:pt idx="312">
                        <c:v>43196</c:v>
                      </c:pt>
                      <c:pt idx="313">
                        <c:v>43199</c:v>
                      </c:pt>
                      <c:pt idx="314">
                        <c:v>43200</c:v>
                      </c:pt>
                      <c:pt idx="315">
                        <c:v>43201</c:v>
                      </c:pt>
                      <c:pt idx="316">
                        <c:v>43202</c:v>
                      </c:pt>
                      <c:pt idx="317">
                        <c:v>43203</c:v>
                      </c:pt>
                      <c:pt idx="318">
                        <c:v>43206</c:v>
                      </c:pt>
                      <c:pt idx="319">
                        <c:v>43207</c:v>
                      </c:pt>
                      <c:pt idx="320">
                        <c:v>43208</c:v>
                      </c:pt>
                      <c:pt idx="321">
                        <c:v>43209</c:v>
                      </c:pt>
                      <c:pt idx="322">
                        <c:v>43210</c:v>
                      </c:pt>
                      <c:pt idx="323">
                        <c:v>43213</c:v>
                      </c:pt>
                      <c:pt idx="324">
                        <c:v>43214</c:v>
                      </c:pt>
                      <c:pt idx="325">
                        <c:v>43215</c:v>
                      </c:pt>
                      <c:pt idx="326">
                        <c:v>43216</c:v>
                      </c:pt>
                      <c:pt idx="327">
                        <c:v>43217</c:v>
                      </c:pt>
                      <c:pt idx="328">
                        <c:v>43220</c:v>
                      </c:pt>
                      <c:pt idx="329">
                        <c:v>43222</c:v>
                      </c:pt>
                      <c:pt idx="330">
                        <c:v>43223</c:v>
                      </c:pt>
                      <c:pt idx="331">
                        <c:v>43224</c:v>
                      </c:pt>
                      <c:pt idx="332">
                        <c:v>43227</c:v>
                      </c:pt>
                      <c:pt idx="333">
                        <c:v>43228</c:v>
                      </c:pt>
                      <c:pt idx="334">
                        <c:v>43229</c:v>
                      </c:pt>
                      <c:pt idx="335">
                        <c:v>43230</c:v>
                      </c:pt>
                      <c:pt idx="336">
                        <c:v>43231</c:v>
                      </c:pt>
                      <c:pt idx="337">
                        <c:v>43234</c:v>
                      </c:pt>
                      <c:pt idx="338">
                        <c:v>43235</c:v>
                      </c:pt>
                      <c:pt idx="339">
                        <c:v>43236</c:v>
                      </c:pt>
                      <c:pt idx="340">
                        <c:v>43237</c:v>
                      </c:pt>
                      <c:pt idx="341">
                        <c:v>43238</c:v>
                      </c:pt>
                      <c:pt idx="342">
                        <c:v>43241</c:v>
                      </c:pt>
                      <c:pt idx="343">
                        <c:v>43242</c:v>
                      </c:pt>
                      <c:pt idx="344">
                        <c:v>43243</c:v>
                      </c:pt>
                      <c:pt idx="345">
                        <c:v>43244</c:v>
                      </c:pt>
                      <c:pt idx="346">
                        <c:v>43245</c:v>
                      </c:pt>
                      <c:pt idx="347">
                        <c:v>43248</c:v>
                      </c:pt>
                      <c:pt idx="348">
                        <c:v>43249</c:v>
                      </c:pt>
                      <c:pt idx="349">
                        <c:v>43250</c:v>
                      </c:pt>
                      <c:pt idx="350">
                        <c:v>43251</c:v>
                      </c:pt>
                      <c:pt idx="351">
                        <c:v>43252</c:v>
                      </c:pt>
                      <c:pt idx="352">
                        <c:v>43255</c:v>
                      </c:pt>
                      <c:pt idx="353">
                        <c:v>43256</c:v>
                      </c:pt>
                      <c:pt idx="354">
                        <c:v>43257</c:v>
                      </c:pt>
                      <c:pt idx="355">
                        <c:v>43258</c:v>
                      </c:pt>
                      <c:pt idx="356">
                        <c:v>43259</c:v>
                      </c:pt>
                      <c:pt idx="357">
                        <c:v>43262</c:v>
                      </c:pt>
                      <c:pt idx="358">
                        <c:v>43263</c:v>
                      </c:pt>
                      <c:pt idx="359">
                        <c:v>43264</c:v>
                      </c:pt>
                      <c:pt idx="360">
                        <c:v>43265</c:v>
                      </c:pt>
                      <c:pt idx="361">
                        <c:v>43266</c:v>
                      </c:pt>
                      <c:pt idx="362">
                        <c:v>43269</c:v>
                      </c:pt>
                      <c:pt idx="363">
                        <c:v>43270</c:v>
                      </c:pt>
                      <c:pt idx="364">
                        <c:v>43271</c:v>
                      </c:pt>
                      <c:pt idx="365">
                        <c:v>43272</c:v>
                      </c:pt>
                      <c:pt idx="366">
                        <c:v>43273</c:v>
                      </c:pt>
                      <c:pt idx="367">
                        <c:v>43276</c:v>
                      </c:pt>
                      <c:pt idx="368">
                        <c:v>43277</c:v>
                      </c:pt>
                      <c:pt idx="369">
                        <c:v>43278</c:v>
                      </c:pt>
                      <c:pt idx="370">
                        <c:v>43279</c:v>
                      </c:pt>
                      <c:pt idx="371">
                        <c:v>43280</c:v>
                      </c:pt>
                      <c:pt idx="372">
                        <c:v>43283</c:v>
                      </c:pt>
                      <c:pt idx="373">
                        <c:v>43284</c:v>
                      </c:pt>
                      <c:pt idx="374">
                        <c:v>43285</c:v>
                      </c:pt>
                      <c:pt idx="375">
                        <c:v>43286</c:v>
                      </c:pt>
                      <c:pt idx="376">
                        <c:v>43287</c:v>
                      </c:pt>
                      <c:pt idx="377">
                        <c:v>43290</c:v>
                      </c:pt>
                      <c:pt idx="378">
                        <c:v>43291</c:v>
                      </c:pt>
                      <c:pt idx="379">
                        <c:v>43292</c:v>
                      </c:pt>
                      <c:pt idx="380">
                        <c:v>43293</c:v>
                      </c:pt>
                      <c:pt idx="381">
                        <c:v>43294</c:v>
                      </c:pt>
                      <c:pt idx="382">
                        <c:v>43297</c:v>
                      </c:pt>
                      <c:pt idx="383">
                        <c:v>43298</c:v>
                      </c:pt>
                      <c:pt idx="384">
                        <c:v>43299</c:v>
                      </c:pt>
                      <c:pt idx="385">
                        <c:v>43300</c:v>
                      </c:pt>
                      <c:pt idx="386">
                        <c:v>43301</c:v>
                      </c:pt>
                      <c:pt idx="387">
                        <c:v>43304</c:v>
                      </c:pt>
                      <c:pt idx="388">
                        <c:v>43305</c:v>
                      </c:pt>
                      <c:pt idx="389">
                        <c:v>43306</c:v>
                      </c:pt>
                      <c:pt idx="390">
                        <c:v>43307</c:v>
                      </c:pt>
                      <c:pt idx="391">
                        <c:v>43308</c:v>
                      </c:pt>
                      <c:pt idx="392">
                        <c:v>43311</c:v>
                      </c:pt>
                      <c:pt idx="393">
                        <c:v>43312</c:v>
                      </c:pt>
                      <c:pt idx="394">
                        <c:v>43313</c:v>
                      </c:pt>
                      <c:pt idx="395">
                        <c:v>43314</c:v>
                      </c:pt>
                      <c:pt idx="396">
                        <c:v>43315</c:v>
                      </c:pt>
                      <c:pt idx="397">
                        <c:v>43318</c:v>
                      </c:pt>
                      <c:pt idx="398">
                        <c:v>43319</c:v>
                      </c:pt>
                      <c:pt idx="399">
                        <c:v>43320</c:v>
                      </c:pt>
                      <c:pt idx="400">
                        <c:v>43321</c:v>
                      </c:pt>
                      <c:pt idx="401">
                        <c:v>43322</c:v>
                      </c:pt>
                      <c:pt idx="402">
                        <c:v>43325</c:v>
                      </c:pt>
                      <c:pt idx="403">
                        <c:v>43326</c:v>
                      </c:pt>
                      <c:pt idx="404">
                        <c:v>43328</c:v>
                      </c:pt>
                      <c:pt idx="405">
                        <c:v>43329</c:v>
                      </c:pt>
                      <c:pt idx="406">
                        <c:v>43332</c:v>
                      </c:pt>
                      <c:pt idx="407">
                        <c:v>43333</c:v>
                      </c:pt>
                      <c:pt idx="408">
                        <c:v>43335</c:v>
                      </c:pt>
                      <c:pt idx="409">
                        <c:v>43336</c:v>
                      </c:pt>
                      <c:pt idx="410">
                        <c:v>43339</c:v>
                      </c:pt>
                      <c:pt idx="411">
                        <c:v>43340</c:v>
                      </c:pt>
                      <c:pt idx="412">
                        <c:v>43341</c:v>
                      </c:pt>
                      <c:pt idx="413">
                        <c:v>43342</c:v>
                      </c:pt>
                      <c:pt idx="414">
                        <c:v>43343</c:v>
                      </c:pt>
                      <c:pt idx="415">
                        <c:v>43346</c:v>
                      </c:pt>
                      <c:pt idx="416">
                        <c:v>43347</c:v>
                      </c:pt>
                      <c:pt idx="417">
                        <c:v>43348</c:v>
                      </c:pt>
                      <c:pt idx="418">
                        <c:v>43349</c:v>
                      </c:pt>
                      <c:pt idx="419">
                        <c:v>43350</c:v>
                      </c:pt>
                      <c:pt idx="420">
                        <c:v>43353</c:v>
                      </c:pt>
                      <c:pt idx="421">
                        <c:v>43354</c:v>
                      </c:pt>
                      <c:pt idx="422">
                        <c:v>43355</c:v>
                      </c:pt>
                      <c:pt idx="423">
                        <c:v>43357</c:v>
                      </c:pt>
                      <c:pt idx="424">
                        <c:v>43360</c:v>
                      </c:pt>
                      <c:pt idx="425">
                        <c:v>43361</c:v>
                      </c:pt>
                      <c:pt idx="426">
                        <c:v>43362</c:v>
                      </c:pt>
                      <c:pt idx="427">
                        <c:v>43364</c:v>
                      </c:pt>
                      <c:pt idx="428">
                        <c:v>43367</c:v>
                      </c:pt>
                      <c:pt idx="429">
                        <c:v>43368</c:v>
                      </c:pt>
                      <c:pt idx="430">
                        <c:v>43369</c:v>
                      </c:pt>
                      <c:pt idx="431">
                        <c:v>43370</c:v>
                      </c:pt>
                      <c:pt idx="432">
                        <c:v>43371</c:v>
                      </c:pt>
                      <c:pt idx="433">
                        <c:v>43374</c:v>
                      </c:pt>
                      <c:pt idx="434">
                        <c:v>43376</c:v>
                      </c:pt>
                      <c:pt idx="435">
                        <c:v>43377</c:v>
                      </c:pt>
                      <c:pt idx="436">
                        <c:v>43378</c:v>
                      </c:pt>
                      <c:pt idx="437">
                        <c:v>43381</c:v>
                      </c:pt>
                      <c:pt idx="438">
                        <c:v>43382</c:v>
                      </c:pt>
                      <c:pt idx="439">
                        <c:v>43383</c:v>
                      </c:pt>
                      <c:pt idx="440">
                        <c:v>43384</c:v>
                      </c:pt>
                      <c:pt idx="441">
                        <c:v>43385</c:v>
                      </c:pt>
                      <c:pt idx="442">
                        <c:v>43388</c:v>
                      </c:pt>
                      <c:pt idx="443">
                        <c:v>43389</c:v>
                      </c:pt>
                      <c:pt idx="444">
                        <c:v>43390</c:v>
                      </c:pt>
                      <c:pt idx="445">
                        <c:v>43392</c:v>
                      </c:pt>
                      <c:pt idx="446">
                        <c:v>43395</c:v>
                      </c:pt>
                      <c:pt idx="447">
                        <c:v>43396</c:v>
                      </c:pt>
                      <c:pt idx="448">
                        <c:v>43397</c:v>
                      </c:pt>
                      <c:pt idx="449">
                        <c:v>43398</c:v>
                      </c:pt>
                      <c:pt idx="450">
                        <c:v>43399</c:v>
                      </c:pt>
                      <c:pt idx="451">
                        <c:v>43402</c:v>
                      </c:pt>
                      <c:pt idx="452">
                        <c:v>43403</c:v>
                      </c:pt>
                      <c:pt idx="453">
                        <c:v>43404</c:v>
                      </c:pt>
                      <c:pt idx="454">
                        <c:v>43405</c:v>
                      </c:pt>
                      <c:pt idx="455">
                        <c:v>43406</c:v>
                      </c:pt>
                      <c:pt idx="456">
                        <c:v>43409</c:v>
                      </c:pt>
                      <c:pt idx="457">
                        <c:v>43410</c:v>
                      </c:pt>
                      <c:pt idx="458">
                        <c:v>43411</c:v>
                      </c:pt>
                      <c:pt idx="459">
                        <c:v>43413</c:v>
                      </c:pt>
                      <c:pt idx="460">
                        <c:v>43416</c:v>
                      </c:pt>
                      <c:pt idx="461">
                        <c:v>43417</c:v>
                      </c:pt>
                      <c:pt idx="462">
                        <c:v>43418</c:v>
                      </c:pt>
                      <c:pt idx="463">
                        <c:v>43419</c:v>
                      </c:pt>
                      <c:pt idx="464">
                        <c:v>43420</c:v>
                      </c:pt>
                      <c:pt idx="465">
                        <c:v>43423</c:v>
                      </c:pt>
                      <c:pt idx="466">
                        <c:v>43424</c:v>
                      </c:pt>
                      <c:pt idx="467">
                        <c:v>43425</c:v>
                      </c:pt>
                      <c:pt idx="468">
                        <c:v>43426</c:v>
                      </c:pt>
                      <c:pt idx="469">
                        <c:v>43430</c:v>
                      </c:pt>
                      <c:pt idx="470">
                        <c:v>43431</c:v>
                      </c:pt>
                      <c:pt idx="471">
                        <c:v>43432</c:v>
                      </c:pt>
                      <c:pt idx="472">
                        <c:v>43433</c:v>
                      </c:pt>
                      <c:pt idx="473">
                        <c:v>43434</c:v>
                      </c:pt>
                      <c:pt idx="474">
                        <c:v>43437</c:v>
                      </c:pt>
                      <c:pt idx="475">
                        <c:v>43438</c:v>
                      </c:pt>
                      <c:pt idx="476">
                        <c:v>43439</c:v>
                      </c:pt>
                      <c:pt idx="477">
                        <c:v>43440</c:v>
                      </c:pt>
                      <c:pt idx="478">
                        <c:v>43441</c:v>
                      </c:pt>
                      <c:pt idx="479">
                        <c:v>43444</c:v>
                      </c:pt>
                      <c:pt idx="480">
                        <c:v>43445</c:v>
                      </c:pt>
                      <c:pt idx="481">
                        <c:v>43446</c:v>
                      </c:pt>
                      <c:pt idx="482">
                        <c:v>43447</c:v>
                      </c:pt>
                      <c:pt idx="483">
                        <c:v>43448</c:v>
                      </c:pt>
                      <c:pt idx="484">
                        <c:v>43451</c:v>
                      </c:pt>
                      <c:pt idx="485">
                        <c:v>43452</c:v>
                      </c:pt>
                      <c:pt idx="486">
                        <c:v>43453</c:v>
                      </c:pt>
                      <c:pt idx="487">
                        <c:v>43454</c:v>
                      </c:pt>
                      <c:pt idx="488">
                        <c:v>43455</c:v>
                      </c:pt>
                      <c:pt idx="489">
                        <c:v>43458</c:v>
                      </c:pt>
                      <c:pt idx="490">
                        <c:v>43460</c:v>
                      </c:pt>
                      <c:pt idx="491">
                        <c:v>43461</c:v>
                      </c:pt>
                      <c:pt idx="492">
                        <c:v>43462</c:v>
                      </c:pt>
                      <c:pt idx="493">
                        <c:v>43465</c:v>
                      </c:pt>
                      <c:pt idx="494">
                        <c:v>43466</c:v>
                      </c:pt>
                      <c:pt idx="495">
                        <c:v>43467</c:v>
                      </c:pt>
                      <c:pt idx="496">
                        <c:v>43468</c:v>
                      </c:pt>
                      <c:pt idx="497">
                        <c:v>43469</c:v>
                      </c:pt>
                      <c:pt idx="498">
                        <c:v>43472</c:v>
                      </c:pt>
                      <c:pt idx="499">
                        <c:v>43473</c:v>
                      </c:pt>
                      <c:pt idx="500">
                        <c:v>43474</c:v>
                      </c:pt>
                      <c:pt idx="501">
                        <c:v>43475</c:v>
                      </c:pt>
                      <c:pt idx="502">
                        <c:v>43476</c:v>
                      </c:pt>
                      <c:pt idx="503">
                        <c:v>43479</c:v>
                      </c:pt>
                      <c:pt idx="504">
                        <c:v>43480</c:v>
                      </c:pt>
                      <c:pt idx="505">
                        <c:v>43481</c:v>
                      </c:pt>
                      <c:pt idx="506">
                        <c:v>43482</c:v>
                      </c:pt>
                      <c:pt idx="507">
                        <c:v>43483</c:v>
                      </c:pt>
                      <c:pt idx="508">
                        <c:v>43486</c:v>
                      </c:pt>
                      <c:pt idx="509">
                        <c:v>43487</c:v>
                      </c:pt>
                      <c:pt idx="510">
                        <c:v>43488</c:v>
                      </c:pt>
                      <c:pt idx="511">
                        <c:v>43489</c:v>
                      </c:pt>
                      <c:pt idx="512">
                        <c:v>43490</c:v>
                      </c:pt>
                      <c:pt idx="513">
                        <c:v>43493</c:v>
                      </c:pt>
                      <c:pt idx="514">
                        <c:v>43494</c:v>
                      </c:pt>
                      <c:pt idx="515">
                        <c:v>43495</c:v>
                      </c:pt>
                      <c:pt idx="516">
                        <c:v>43496</c:v>
                      </c:pt>
                      <c:pt idx="517">
                        <c:v>43497</c:v>
                      </c:pt>
                      <c:pt idx="518">
                        <c:v>43500</c:v>
                      </c:pt>
                      <c:pt idx="519">
                        <c:v>43501</c:v>
                      </c:pt>
                      <c:pt idx="520">
                        <c:v>43502</c:v>
                      </c:pt>
                      <c:pt idx="521">
                        <c:v>43503</c:v>
                      </c:pt>
                      <c:pt idx="522">
                        <c:v>43504</c:v>
                      </c:pt>
                      <c:pt idx="523">
                        <c:v>43507</c:v>
                      </c:pt>
                      <c:pt idx="524">
                        <c:v>43508</c:v>
                      </c:pt>
                      <c:pt idx="525">
                        <c:v>43509</c:v>
                      </c:pt>
                      <c:pt idx="526">
                        <c:v>43510</c:v>
                      </c:pt>
                      <c:pt idx="527">
                        <c:v>43511</c:v>
                      </c:pt>
                      <c:pt idx="528">
                        <c:v>43514</c:v>
                      </c:pt>
                      <c:pt idx="529">
                        <c:v>43515</c:v>
                      </c:pt>
                      <c:pt idx="530">
                        <c:v>43516</c:v>
                      </c:pt>
                      <c:pt idx="531">
                        <c:v>43517</c:v>
                      </c:pt>
                      <c:pt idx="532">
                        <c:v>43518</c:v>
                      </c:pt>
                      <c:pt idx="533">
                        <c:v>43521</c:v>
                      </c:pt>
                      <c:pt idx="534">
                        <c:v>43522</c:v>
                      </c:pt>
                      <c:pt idx="535">
                        <c:v>43523</c:v>
                      </c:pt>
                      <c:pt idx="536">
                        <c:v>43524</c:v>
                      </c:pt>
                      <c:pt idx="537">
                        <c:v>43525</c:v>
                      </c:pt>
                      <c:pt idx="538">
                        <c:v>43529</c:v>
                      </c:pt>
                      <c:pt idx="539">
                        <c:v>43530</c:v>
                      </c:pt>
                      <c:pt idx="540">
                        <c:v>43531</c:v>
                      </c:pt>
                      <c:pt idx="541">
                        <c:v>43532</c:v>
                      </c:pt>
                      <c:pt idx="542">
                        <c:v>43535</c:v>
                      </c:pt>
                      <c:pt idx="543">
                        <c:v>43536</c:v>
                      </c:pt>
                      <c:pt idx="544">
                        <c:v>43537</c:v>
                      </c:pt>
                      <c:pt idx="545">
                        <c:v>43538</c:v>
                      </c:pt>
                      <c:pt idx="546">
                        <c:v>43539</c:v>
                      </c:pt>
                      <c:pt idx="547">
                        <c:v>43542</c:v>
                      </c:pt>
                      <c:pt idx="548">
                        <c:v>43543</c:v>
                      </c:pt>
                      <c:pt idx="549">
                        <c:v>43544</c:v>
                      </c:pt>
                      <c:pt idx="550">
                        <c:v>43546</c:v>
                      </c:pt>
                      <c:pt idx="551">
                        <c:v>43549</c:v>
                      </c:pt>
                      <c:pt idx="552">
                        <c:v>43550</c:v>
                      </c:pt>
                      <c:pt idx="553">
                        <c:v>43551</c:v>
                      </c:pt>
                      <c:pt idx="554">
                        <c:v>43552</c:v>
                      </c:pt>
                      <c:pt idx="555">
                        <c:v>43553</c:v>
                      </c:pt>
                      <c:pt idx="556">
                        <c:v>43556</c:v>
                      </c:pt>
                      <c:pt idx="557">
                        <c:v>43557</c:v>
                      </c:pt>
                      <c:pt idx="558">
                        <c:v>43558</c:v>
                      </c:pt>
                      <c:pt idx="559">
                        <c:v>43559</c:v>
                      </c:pt>
                      <c:pt idx="560">
                        <c:v>43560</c:v>
                      </c:pt>
                      <c:pt idx="561">
                        <c:v>43563</c:v>
                      </c:pt>
                      <c:pt idx="562">
                        <c:v>43564</c:v>
                      </c:pt>
                      <c:pt idx="563">
                        <c:v>43565</c:v>
                      </c:pt>
                      <c:pt idx="564">
                        <c:v>43566</c:v>
                      </c:pt>
                      <c:pt idx="565">
                        <c:v>43567</c:v>
                      </c:pt>
                      <c:pt idx="566">
                        <c:v>43570</c:v>
                      </c:pt>
                      <c:pt idx="567">
                        <c:v>43571</c:v>
                      </c:pt>
                      <c:pt idx="568">
                        <c:v>43573</c:v>
                      </c:pt>
                      <c:pt idx="569">
                        <c:v>43577</c:v>
                      </c:pt>
                      <c:pt idx="570">
                        <c:v>43578</c:v>
                      </c:pt>
                      <c:pt idx="571">
                        <c:v>43579</c:v>
                      </c:pt>
                      <c:pt idx="572">
                        <c:v>43580</c:v>
                      </c:pt>
                      <c:pt idx="573">
                        <c:v>43581</c:v>
                      </c:pt>
                      <c:pt idx="574">
                        <c:v>43585</c:v>
                      </c:pt>
                      <c:pt idx="575">
                        <c:v>43587</c:v>
                      </c:pt>
                      <c:pt idx="576">
                        <c:v>43588</c:v>
                      </c:pt>
                      <c:pt idx="577">
                        <c:v>43591</c:v>
                      </c:pt>
                      <c:pt idx="578">
                        <c:v>43592</c:v>
                      </c:pt>
                      <c:pt idx="579">
                        <c:v>43593</c:v>
                      </c:pt>
                      <c:pt idx="580">
                        <c:v>43594</c:v>
                      </c:pt>
                      <c:pt idx="581">
                        <c:v>43595</c:v>
                      </c:pt>
                      <c:pt idx="582">
                        <c:v>43598</c:v>
                      </c:pt>
                      <c:pt idx="583">
                        <c:v>43599</c:v>
                      </c:pt>
                      <c:pt idx="584">
                        <c:v>43600</c:v>
                      </c:pt>
                      <c:pt idx="585">
                        <c:v>43601</c:v>
                      </c:pt>
                      <c:pt idx="586">
                        <c:v>43602</c:v>
                      </c:pt>
                      <c:pt idx="587">
                        <c:v>43605</c:v>
                      </c:pt>
                      <c:pt idx="588">
                        <c:v>43606</c:v>
                      </c:pt>
                      <c:pt idx="589">
                        <c:v>43607</c:v>
                      </c:pt>
                      <c:pt idx="590">
                        <c:v>43608</c:v>
                      </c:pt>
                      <c:pt idx="591">
                        <c:v>43609</c:v>
                      </c:pt>
                      <c:pt idx="592">
                        <c:v>43612</c:v>
                      </c:pt>
                      <c:pt idx="593">
                        <c:v>43613</c:v>
                      </c:pt>
                      <c:pt idx="594">
                        <c:v>43614</c:v>
                      </c:pt>
                      <c:pt idx="595">
                        <c:v>43615</c:v>
                      </c:pt>
                      <c:pt idx="596">
                        <c:v>43616</c:v>
                      </c:pt>
                      <c:pt idx="597">
                        <c:v>43619</c:v>
                      </c:pt>
                      <c:pt idx="598">
                        <c:v>43620</c:v>
                      </c:pt>
                      <c:pt idx="599">
                        <c:v>43622</c:v>
                      </c:pt>
                      <c:pt idx="600">
                        <c:v>43623</c:v>
                      </c:pt>
                      <c:pt idx="601">
                        <c:v>43626</c:v>
                      </c:pt>
                      <c:pt idx="602">
                        <c:v>43627</c:v>
                      </c:pt>
                      <c:pt idx="603">
                        <c:v>43628</c:v>
                      </c:pt>
                      <c:pt idx="604">
                        <c:v>43629</c:v>
                      </c:pt>
                      <c:pt idx="605">
                        <c:v>43630</c:v>
                      </c:pt>
                      <c:pt idx="606">
                        <c:v>43633</c:v>
                      </c:pt>
                      <c:pt idx="607">
                        <c:v>43634</c:v>
                      </c:pt>
                      <c:pt idx="608">
                        <c:v>43635</c:v>
                      </c:pt>
                      <c:pt idx="609">
                        <c:v>43636</c:v>
                      </c:pt>
                      <c:pt idx="610">
                        <c:v>43637</c:v>
                      </c:pt>
                      <c:pt idx="611">
                        <c:v>43640</c:v>
                      </c:pt>
                      <c:pt idx="612">
                        <c:v>43641</c:v>
                      </c:pt>
                      <c:pt idx="613">
                        <c:v>43642</c:v>
                      </c:pt>
                      <c:pt idx="614">
                        <c:v>43643</c:v>
                      </c:pt>
                      <c:pt idx="615">
                        <c:v>43644</c:v>
                      </c:pt>
                      <c:pt idx="616">
                        <c:v>43647</c:v>
                      </c:pt>
                      <c:pt idx="617">
                        <c:v>43648</c:v>
                      </c:pt>
                      <c:pt idx="618">
                        <c:v>43649</c:v>
                      </c:pt>
                      <c:pt idx="619">
                        <c:v>43650</c:v>
                      </c:pt>
                      <c:pt idx="620">
                        <c:v>43651</c:v>
                      </c:pt>
                      <c:pt idx="621">
                        <c:v>43654</c:v>
                      </c:pt>
                      <c:pt idx="622">
                        <c:v>43655</c:v>
                      </c:pt>
                      <c:pt idx="623">
                        <c:v>43656</c:v>
                      </c:pt>
                      <c:pt idx="624">
                        <c:v>43657</c:v>
                      </c:pt>
                      <c:pt idx="625">
                        <c:v>43658</c:v>
                      </c:pt>
                      <c:pt idx="626">
                        <c:v>43661</c:v>
                      </c:pt>
                      <c:pt idx="627">
                        <c:v>43662</c:v>
                      </c:pt>
                      <c:pt idx="628">
                        <c:v>43663</c:v>
                      </c:pt>
                      <c:pt idx="629">
                        <c:v>43664</c:v>
                      </c:pt>
                      <c:pt idx="630">
                        <c:v>43665</c:v>
                      </c:pt>
                      <c:pt idx="631">
                        <c:v>43668</c:v>
                      </c:pt>
                      <c:pt idx="632">
                        <c:v>43669</c:v>
                      </c:pt>
                      <c:pt idx="633">
                        <c:v>43670</c:v>
                      </c:pt>
                      <c:pt idx="634">
                        <c:v>43671</c:v>
                      </c:pt>
                      <c:pt idx="635">
                        <c:v>43672</c:v>
                      </c:pt>
                      <c:pt idx="636">
                        <c:v>43675</c:v>
                      </c:pt>
                      <c:pt idx="637">
                        <c:v>43676</c:v>
                      </c:pt>
                      <c:pt idx="638">
                        <c:v>43677</c:v>
                      </c:pt>
                      <c:pt idx="639">
                        <c:v>43678</c:v>
                      </c:pt>
                      <c:pt idx="640">
                        <c:v>43679</c:v>
                      </c:pt>
                      <c:pt idx="641">
                        <c:v>43682</c:v>
                      </c:pt>
                      <c:pt idx="642">
                        <c:v>43683</c:v>
                      </c:pt>
                      <c:pt idx="643">
                        <c:v>43684</c:v>
                      </c:pt>
                      <c:pt idx="644">
                        <c:v>43685</c:v>
                      </c:pt>
                      <c:pt idx="645">
                        <c:v>43686</c:v>
                      </c:pt>
                      <c:pt idx="646">
                        <c:v>43690</c:v>
                      </c:pt>
                      <c:pt idx="647">
                        <c:v>43691</c:v>
                      </c:pt>
                      <c:pt idx="648">
                        <c:v>43693</c:v>
                      </c:pt>
                      <c:pt idx="649">
                        <c:v>43696</c:v>
                      </c:pt>
                      <c:pt idx="650">
                        <c:v>43697</c:v>
                      </c:pt>
                      <c:pt idx="651">
                        <c:v>43698</c:v>
                      </c:pt>
                      <c:pt idx="652">
                        <c:v>43699</c:v>
                      </c:pt>
                      <c:pt idx="653">
                        <c:v>43700</c:v>
                      </c:pt>
                      <c:pt idx="654">
                        <c:v>43703</c:v>
                      </c:pt>
                      <c:pt idx="655">
                        <c:v>43704</c:v>
                      </c:pt>
                      <c:pt idx="656">
                        <c:v>43705</c:v>
                      </c:pt>
                      <c:pt idx="657">
                        <c:v>43706</c:v>
                      </c:pt>
                      <c:pt idx="658">
                        <c:v>43707</c:v>
                      </c:pt>
                      <c:pt idx="659">
                        <c:v>43711</c:v>
                      </c:pt>
                      <c:pt idx="660">
                        <c:v>43712</c:v>
                      </c:pt>
                      <c:pt idx="661">
                        <c:v>43713</c:v>
                      </c:pt>
                      <c:pt idx="662">
                        <c:v>43714</c:v>
                      </c:pt>
                      <c:pt idx="663">
                        <c:v>43717</c:v>
                      </c:pt>
                      <c:pt idx="664">
                        <c:v>43719</c:v>
                      </c:pt>
                      <c:pt idx="665">
                        <c:v>43720</c:v>
                      </c:pt>
                      <c:pt idx="666">
                        <c:v>43721</c:v>
                      </c:pt>
                      <c:pt idx="667">
                        <c:v>43724</c:v>
                      </c:pt>
                      <c:pt idx="668">
                        <c:v>43725</c:v>
                      </c:pt>
                      <c:pt idx="669">
                        <c:v>43726</c:v>
                      </c:pt>
                      <c:pt idx="670">
                        <c:v>43727</c:v>
                      </c:pt>
                      <c:pt idx="671">
                        <c:v>43728</c:v>
                      </c:pt>
                      <c:pt idx="672">
                        <c:v>43731</c:v>
                      </c:pt>
                      <c:pt idx="673">
                        <c:v>43732</c:v>
                      </c:pt>
                      <c:pt idx="674">
                        <c:v>43733</c:v>
                      </c:pt>
                      <c:pt idx="675">
                        <c:v>43734</c:v>
                      </c:pt>
                      <c:pt idx="676">
                        <c:v>43735</c:v>
                      </c:pt>
                      <c:pt idx="677">
                        <c:v>43738</c:v>
                      </c:pt>
                      <c:pt idx="678">
                        <c:v>43739</c:v>
                      </c:pt>
                      <c:pt idx="679">
                        <c:v>43741</c:v>
                      </c:pt>
                      <c:pt idx="680">
                        <c:v>43742</c:v>
                      </c:pt>
                      <c:pt idx="681">
                        <c:v>43745</c:v>
                      </c:pt>
                      <c:pt idx="682">
                        <c:v>43747</c:v>
                      </c:pt>
                      <c:pt idx="683">
                        <c:v>43748</c:v>
                      </c:pt>
                      <c:pt idx="684">
                        <c:v>43749</c:v>
                      </c:pt>
                      <c:pt idx="685">
                        <c:v>43752</c:v>
                      </c:pt>
                      <c:pt idx="686">
                        <c:v>43753</c:v>
                      </c:pt>
                      <c:pt idx="687">
                        <c:v>43754</c:v>
                      </c:pt>
                      <c:pt idx="688">
                        <c:v>43755</c:v>
                      </c:pt>
                      <c:pt idx="689">
                        <c:v>43756</c:v>
                      </c:pt>
                      <c:pt idx="690">
                        <c:v>43760</c:v>
                      </c:pt>
                      <c:pt idx="691">
                        <c:v>43761</c:v>
                      </c:pt>
                      <c:pt idx="692">
                        <c:v>43762</c:v>
                      </c:pt>
                      <c:pt idx="693">
                        <c:v>43763</c:v>
                      </c:pt>
                      <c:pt idx="694">
                        <c:v>43765</c:v>
                      </c:pt>
                      <c:pt idx="695">
                        <c:v>43767</c:v>
                      </c:pt>
                      <c:pt idx="696">
                        <c:v>43768</c:v>
                      </c:pt>
                      <c:pt idx="697">
                        <c:v>43769</c:v>
                      </c:pt>
                      <c:pt idx="698">
                        <c:v>43770</c:v>
                      </c:pt>
                      <c:pt idx="699">
                        <c:v>43773</c:v>
                      </c:pt>
                      <c:pt idx="700">
                        <c:v>43774</c:v>
                      </c:pt>
                      <c:pt idx="701">
                        <c:v>43775</c:v>
                      </c:pt>
                      <c:pt idx="702">
                        <c:v>43776</c:v>
                      </c:pt>
                      <c:pt idx="703">
                        <c:v>43777</c:v>
                      </c:pt>
                      <c:pt idx="704">
                        <c:v>43780</c:v>
                      </c:pt>
                      <c:pt idx="705">
                        <c:v>43782</c:v>
                      </c:pt>
                      <c:pt idx="706">
                        <c:v>43783</c:v>
                      </c:pt>
                      <c:pt idx="707">
                        <c:v>43784</c:v>
                      </c:pt>
                      <c:pt idx="708">
                        <c:v>43787</c:v>
                      </c:pt>
                      <c:pt idx="709">
                        <c:v>43788</c:v>
                      </c:pt>
                      <c:pt idx="710">
                        <c:v>43789</c:v>
                      </c:pt>
                      <c:pt idx="711">
                        <c:v>43790</c:v>
                      </c:pt>
                      <c:pt idx="712">
                        <c:v>43791</c:v>
                      </c:pt>
                      <c:pt idx="713">
                        <c:v>43794</c:v>
                      </c:pt>
                      <c:pt idx="714">
                        <c:v>43795</c:v>
                      </c:pt>
                      <c:pt idx="715">
                        <c:v>43796</c:v>
                      </c:pt>
                      <c:pt idx="716">
                        <c:v>43797</c:v>
                      </c:pt>
                      <c:pt idx="717">
                        <c:v>43798</c:v>
                      </c:pt>
                      <c:pt idx="718">
                        <c:v>43801</c:v>
                      </c:pt>
                      <c:pt idx="719">
                        <c:v>43802</c:v>
                      </c:pt>
                      <c:pt idx="720">
                        <c:v>43803</c:v>
                      </c:pt>
                      <c:pt idx="721">
                        <c:v>43804</c:v>
                      </c:pt>
                      <c:pt idx="722">
                        <c:v>43805</c:v>
                      </c:pt>
                      <c:pt idx="723">
                        <c:v>43808</c:v>
                      </c:pt>
                      <c:pt idx="724">
                        <c:v>43809</c:v>
                      </c:pt>
                      <c:pt idx="725">
                        <c:v>43810</c:v>
                      </c:pt>
                      <c:pt idx="726">
                        <c:v>43811</c:v>
                      </c:pt>
                      <c:pt idx="727">
                        <c:v>43812</c:v>
                      </c:pt>
                      <c:pt idx="728">
                        <c:v>43815</c:v>
                      </c:pt>
                      <c:pt idx="729">
                        <c:v>43816</c:v>
                      </c:pt>
                      <c:pt idx="730">
                        <c:v>43817</c:v>
                      </c:pt>
                      <c:pt idx="731">
                        <c:v>43818</c:v>
                      </c:pt>
                      <c:pt idx="732">
                        <c:v>43819</c:v>
                      </c:pt>
                      <c:pt idx="733">
                        <c:v>43822</c:v>
                      </c:pt>
                      <c:pt idx="734">
                        <c:v>43823</c:v>
                      </c:pt>
                      <c:pt idx="735">
                        <c:v>43825</c:v>
                      </c:pt>
                      <c:pt idx="736">
                        <c:v>43826</c:v>
                      </c:pt>
                      <c:pt idx="737">
                        <c:v>43829</c:v>
                      </c:pt>
                      <c:pt idx="738">
                        <c:v>43830</c:v>
                      </c:pt>
                      <c:pt idx="739">
                        <c:v>43831</c:v>
                      </c:pt>
                      <c:pt idx="740">
                        <c:v>43832</c:v>
                      </c:pt>
                      <c:pt idx="741">
                        <c:v>43833</c:v>
                      </c:pt>
                      <c:pt idx="742">
                        <c:v>43836</c:v>
                      </c:pt>
                      <c:pt idx="743">
                        <c:v>43837</c:v>
                      </c:pt>
                      <c:pt idx="744">
                        <c:v>43838</c:v>
                      </c:pt>
                      <c:pt idx="745">
                        <c:v>43839</c:v>
                      </c:pt>
                      <c:pt idx="746">
                        <c:v>43840</c:v>
                      </c:pt>
                      <c:pt idx="747">
                        <c:v>43843</c:v>
                      </c:pt>
                      <c:pt idx="748">
                        <c:v>43844</c:v>
                      </c:pt>
                      <c:pt idx="749">
                        <c:v>43845</c:v>
                      </c:pt>
                      <c:pt idx="750">
                        <c:v>43846</c:v>
                      </c:pt>
                      <c:pt idx="751">
                        <c:v>43847</c:v>
                      </c:pt>
                      <c:pt idx="752">
                        <c:v>43850</c:v>
                      </c:pt>
                      <c:pt idx="753">
                        <c:v>43851</c:v>
                      </c:pt>
                      <c:pt idx="754">
                        <c:v>43852</c:v>
                      </c:pt>
                      <c:pt idx="755">
                        <c:v>43853</c:v>
                      </c:pt>
                      <c:pt idx="756">
                        <c:v>43854</c:v>
                      </c:pt>
                      <c:pt idx="757">
                        <c:v>43857</c:v>
                      </c:pt>
                      <c:pt idx="758">
                        <c:v>43858</c:v>
                      </c:pt>
                      <c:pt idx="759">
                        <c:v>43859</c:v>
                      </c:pt>
                      <c:pt idx="760">
                        <c:v>43860</c:v>
                      </c:pt>
                      <c:pt idx="761">
                        <c:v>43861</c:v>
                      </c:pt>
                      <c:pt idx="762">
                        <c:v>43862</c:v>
                      </c:pt>
                      <c:pt idx="763">
                        <c:v>43864</c:v>
                      </c:pt>
                      <c:pt idx="764">
                        <c:v>43865</c:v>
                      </c:pt>
                      <c:pt idx="765">
                        <c:v>43866</c:v>
                      </c:pt>
                      <c:pt idx="766">
                        <c:v>43867</c:v>
                      </c:pt>
                      <c:pt idx="767">
                        <c:v>43868</c:v>
                      </c:pt>
                      <c:pt idx="768">
                        <c:v>43871</c:v>
                      </c:pt>
                      <c:pt idx="769">
                        <c:v>43872</c:v>
                      </c:pt>
                      <c:pt idx="770">
                        <c:v>43873</c:v>
                      </c:pt>
                      <c:pt idx="771">
                        <c:v>43874</c:v>
                      </c:pt>
                      <c:pt idx="772">
                        <c:v>43875</c:v>
                      </c:pt>
                      <c:pt idx="773">
                        <c:v>43878</c:v>
                      </c:pt>
                      <c:pt idx="774">
                        <c:v>43879</c:v>
                      </c:pt>
                      <c:pt idx="775">
                        <c:v>43880</c:v>
                      </c:pt>
                      <c:pt idx="776">
                        <c:v>43881</c:v>
                      </c:pt>
                      <c:pt idx="777">
                        <c:v>43885</c:v>
                      </c:pt>
                      <c:pt idx="778">
                        <c:v>43886</c:v>
                      </c:pt>
                      <c:pt idx="779">
                        <c:v>43887</c:v>
                      </c:pt>
                      <c:pt idx="780">
                        <c:v>43888</c:v>
                      </c:pt>
                      <c:pt idx="781">
                        <c:v>43889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[1]Sheet1!$G$2:$G$783</c15:sqref>
                        </c15:formulaRef>
                      </c:ext>
                    </c:extLst>
                    <c:numCache>
                      <c:formatCode>General</c:formatCode>
                      <c:ptCount val="782"/>
                      <c:pt idx="0">
                        <c:v>52554900000</c:v>
                      </c:pt>
                      <c:pt idx="1">
                        <c:v>60536700000</c:v>
                      </c:pt>
                      <c:pt idx="2">
                        <c:v>65431300000</c:v>
                      </c:pt>
                      <c:pt idx="3">
                        <c:v>81806800000</c:v>
                      </c:pt>
                      <c:pt idx="4">
                        <c:v>72987400000</c:v>
                      </c:pt>
                      <c:pt idx="5">
                        <c:v>51976200000</c:v>
                      </c:pt>
                      <c:pt idx="6">
                        <c:v>69045700000</c:v>
                      </c:pt>
                      <c:pt idx="7">
                        <c:v>89386800000</c:v>
                      </c:pt>
                      <c:pt idx="8">
                        <c:v>73592400000</c:v>
                      </c:pt>
                      <c:pt idx="9">
                        <c:v>91561600000</c:v>
                      </c:pt>
                      <c:pt idx="10">
                        <c:v>60436700000</c:v>
                      </c:pt>
                      <c:pt idx="11">
                        <c:v>63892100000</c:v>
                      </c:pt>
                      <c:pt idx="12">
                        <c:v>74112300000</c:v>
                      </c:pt>
                      <c:pt idx="13">
                        <c:v>73241400000</c:v>
                      </c:pt>
                      <c:pt idx="14">
                        <c:v>90145100000</c:v>
                      </c:pt>
                      <c:pt idx="15">
                        <c:v>86649400000</c:v>
                      </c:pt>
                      <c:pt idx="16">
                        <c:v>85241700000</c:v>
                      </c:pt>
                      <c:pt idx="17">
                        <c:v>139018900000</c:v>
                      </c:pt>
                      <c:pt idx="18">
                        <c:v>115689200000</c:v>
                      </c:pt>
                      <c:pt idx="19">
                        <c:v>93334900000</c:v>
                      </c:pt>
                      <c:pt idx="20">
                        <c:v>147211700000</c:v>
                      </c:pt>
                      <c:pt idx="21">
                        <c:v>134940500000</c:v>
                      </c:pt>
                      <c:pt idx="22">
                        <c:v>115550200000</c:v>
                      </c:pt>
                      <c:pt idx="23">
                        <c:v>81934500000</c:v>
                      </c:pt>
                      <c:pt idx="24">
                        <c:v>87015100000</c:v>
                      </c:pt>
                      <c:pt idx="25">
                        <c:v>90606299999.999985</c:v>
                      </c:pt>
                      <c:pt idx="26">
                        <c:v>91102400000</c:v>
                      </c:pt>
                      <c:pt idx="27">
                        <c:v>89726700000</c:v>
                      </c:pt>
                      <c:pt idx="28">
                        <c:v>103201700000</c:v>
                      </c:pt>
                      <c:pt idx="29">
                        <c:v>86594800000</c:v>
                      </c:pt>
                      <c:pt idx="30">
                        <c:v>84944400000</c:v>
                      </c:pt>
                      <c:pt idx="31">
                        <c:v>104723700000</c:v>
                      </c:pt>
                      <c:pt idx="32">
                        <c:v>96956299999.999985</c:v>
                      </c:pt>
                      <c:pt idx="33">
                        <c:v>234325800000</c:v>
                      </c:pt>
                      <c:pt idx="34">
                        <c:v>78335300000</c:v>
                      </c:pt>
                      <c:pt idx="35">
                        <c:v>88637099999.999985</c:v>
                      </c:pt>
                      <c:pt idx="36">
                        <c:v>135140800000</c:v>
                      </c:pt>
                      <c:pt idx="37">
                        <c:v>172430800000</c:v>
                      </c:pt>
                      <c:pt idx="38">
                        <c:v>103888300000</c:v>
                      </c:pt>
                      <c:pt idx="39">
                        <c:v>138195700000</c:v>
                      </c:pt>
                      <c:pt idx="40">
                        <c:v>96819900000</c:v>
                      </c:pt>
                      <c:pt idx="41">
                        <c:v>100751900000</c:v>
                      </c:pt>
                      <c:pt idx="42">
                        <c:v>97835700000</c:v>
                      </c:pt>
                      <c:pt idx="43">
                        <c:v>89550600000</c:v>
                      </c:pt>
                      <c:pt idx="44">
                        <c:v>81492800000</c:v>
                      </c:pt>
                      <c:pt idx="45">
                        <c:v>94893600000</c:v>
                      </c:pt>
                      <c:pt idx="46">
                        <c:v>84932099999.999985</c:v>
                      </c:pt>
                      <c:pt idx="47">
                        <c:v>73852800000</c:v>
                      </c:pt>
                      <c:pt idx="48">
                        <c:v>140875700000</c:v>
                      </c:pt>
                      <c:pt idx="49">
                        <c:v>96715100000</c:v>
                      </c:pt>
                      <c:pt idx="50">
                        <c:v>92750500000</c:v>
                      </c:pt>
                      <c:pt idx="51">
                        <c:v>132262900000</c:v>
                      </c:pt>
                      <c:pt idx="52">
                        <c:v>92511600000</c:v>
                      </c:pt>
                      <c:pt idx="53">
                        <c:v>101916000000</c:v>
                      </c:pt>
                      <c:pt idx="54">
                        <c:v>100659200000</c:v>
                      </c:pt>
                      <c:pt idx="55">
                        <c:v>86993600000</c:v>
                      </c:pt>
                      <c:pt idx="56">
                        <c:v>88530300000</c:v>
                      </c:pt>
                      <c:pt idx="57">
                        <c:v>89215700000</c:v>
                      </c:pt>
                      <c:pt idx="58">
                        <c:v>81392800000</c:v>
                      </c:pt>
                      <c:pt idx="59">
                        <c:v>110894300000</c:v>
                      </c:pt>
                      <c:pt idx="60">
                        <c:v>155854200000</c:v>
                      </c:pt>
                      <c:pt idx="61">
                        <c:v>109550500000</c:v>
                      </c:pt>
                      <c:pt idx="62">
                        <c:v>83370600000</c:v>
                      </c:pt>
                      <c:pt idx="63">
                        <c:v>114619600000</c:v>
                      </c:pt>
                      <c:pt idx="64">
                        <c:v>103326000000</c:v>
                      </c:pt>
                      <c:pt idx="65">
                        <c:v>102171300000</c:v>
                      </c:pt>
                      <c:pt idx="66">
                        <c:v>81400800000</c:v>
                      </c:pt>
                      <c:pt idx="67">
                        <c:v>93852000000</c:v>
                      </c:pt>
                      <c:pt idx="68">
                        <c:v>84129700000</c:v>
                      </c:pt>
                      <c:pt idx="69">
                        <c:v>89081700000</c:v>
                      </c:pt>
                      <c:pt idx="70">
                        <c:v>64732700000.000008</c:v>
                      </c:pt>
                      <c:pt idx="71">
                        <c:v>85275000000</c:v>
                      </c:pt>
                      <c:pt idx="72">
                        <c:v>89502700000</c:v>
                      </c:pt>
                      <c:pt idx="73">
                        <c:v>88435000000</c:v>
                      </c:pt>
                      <c:pt idx="74">
                        <c:v>84766299999.999985</c:v>
                      </c:pt>
                      <c:pt idx="75">
                        <c:v>97207500000</c:v>
                      </c:pt>
                      <c:pt idx="76">
                        <c:v>104260200000</c:v>
                      </c:pt>
                      <c:pt idx="77">
                        <c:v>104833200000</c:v>
                      </c:pt>
                      <c:pt idx="78">
                        <c:v>129103800000</c:v>
                      </c:pt>
                      <c:pt idx="79">
                        <c:v>86733200000</c:v>
                      </c:pt>
                      <c:pt idx="80">
                        <c:v>91105900000</c:v>
                      </c:pt>
                      <c:pt idx="81">
                        <c:v>79751400000</c:v>
                      </c:pt>
                      <c:pt idx="82">
                        <c:v>123797400000</c:v>
                      </c:pt>
                      <c:pt idx="83">
                        <c:v>104666800000</c:v>
                      </c:pt>
                      <c:pt idx="84">
                        <c:v>83002200000</c:v>
                      </c:pt>
                      <c:pt idx="85">
                        <c:v>75046600000</c:v>
                      </c:pt>
                      <c:pt idx="86">
                        <c:v>86190600000</c:v>
                      </c:pt>
                      <c:pt idx="87">
                        <c:v>92898900000</c:v>
                      </c:pt>
                      <c:pt idx="88">
                        <c:v>98134700000</c:v>
                      </c:pt>
                      <c:pt idx="89">
                        <c:v>77909700000</c:v>
                      </c:pt>
                      <c:pt idx="90">
                        <c:v>92098900000</c:v>
                      </c:pt>
                      <c:pt idx="91">
                        <c:v>107262300000</c:v>
                      </c:pt>
                      <c:pt idx="92">
                        <c:v>107824600000</c:v>
                      </c:pt>
                      <c:pt idx="93">
                        <c:v>115447700000</c:v>
                      </c:pt>
                      <c:pt idx="94">
                        <c:v>94329700000</c:v>
                      </c:pt>
                      <c:pt idx="95">
                        <c:v>115532700000</c:v>
                      </c:pt>
                      <c:pt idx="96">
                        <c:v>110459500000</c:v>
                      </c:pt>
                      <c:pt idx="97">
                        <c:v>169642600000</c:v>
                      </c:pt>
                      <c:pt idx="98">
                        <c:v>112043600000</c:v>
                      </c:pt>
                      <c:pt idx="99">
                        <c:v>124846100000</c:v>
                      </c:pt>
                      <c:pt idx="100">
                        <c:v>97654000000</c:v>
                      </c:pt>
                      <c:pt idx="101">
                        <c:v>196059400000</c:v>
                      </c:pt>
                      <c:pt idx="102">
                        <c:v>94826100000</c:v>
                      </c:pt>
                      <c:pt idx="103">
                        <c:v>85643000000</c:v>
                      </c:pt>
                      <c:pt idx="104">
                        <c:v>71922400000</c:v>
                      </c:pt>
                      <c:pt idx="105">
                        <c:v>84165500000</c:v>
                      </c:pt>
                      <c:pt idx="106">
                        <c:v>89893600000</c:v>
                      </c:pt>
                      <c:pt idx="107">
                        <c:v>88226299999.999985</c:v>
                      </c:pt>
                      <c:pt idx="108">
                        <c:v>90787099999.999985</c:v>
                      </c:pt>
                      <c:pt idx="109">
                        <c:v>76868900000</c:v>
                      </c:pt>
                      <c:pt idx="110">
                        <c:v>70568300000</c:v>
                      </c:pt>
                      <c:pt idx="111">
                        <c:v>105406800000</c:v>
                      </c:pt>
                      <c:pt idx="112">
                        <c:v>98680800000</c:v>
                      </c:pt>
                      <c:pt idx="113">
                        <c:v>119206200000</c:v>
                      </c:pt>
                      <c:pt idx="114">
                        <c:v>81443600000</c:v>
                      </c:pt>
                      <c:pt idx="115">
                        <c:v>84766700000</c:v>
                      </c:pt>
                      <c:pt idx="116">
                        <c:v>80234000000</c:v>
                      </c:pt>
                      <c:pt idx="117">
                        <c:v>107384500000</c:v>
                      </c:pt>
                      <c:pt idx="118">
                        <c:v>90927400000</c:v>
                      </c:pt>
                      <c:pt idx="119">
                        <c:v>110845100000</c:v>
                      </c:pt>
                      <c:pt idx="120">
                        <c:v>91037300000</c:v>
                      </c:pt>
                      <c:pt idx="121">
                        <c:v>133958500000</c:v>
                      </c:pt>
                      <c:pt idx="122">
                        <c:v>87835900000</c:v>
                      </c:pt>
                      <c:pt idx="123">
                        <c:v>87207600000</c:v>
                      </c:pt>
                      <c:pt idx="124">
                        <c:v>77746900000</c:v>
                      </c:pt>
                      <c:pt idx="125">
                        <c:v>73111000000</c:v>
                      </c:pt>
                      <c:pt idx="126">
                        <c:v>75392100000</c:v>
                      </c:pt>
                      <c:pt idx="127">
                        <c:v>85145300000</c:v>
                      </c:pt>
                      <c:pt idx="128">
                        <c:v>19207800000</c:v>
                      </c:pt>
                      <c:pt idx="129">
                        <c:v>99084100000</c:v>
                      </c:pt>
                      <c:pt idx="130">
                        <c:v>79664400000</c:v>
                      </c:pt>
                      <c:pt idx="131">
                        <c:v>102445600000</c:v>
                      </c:pt>
                      <c:pt idx="132">
                        <c:v>91877099999.999985</c:v>
                      </c:pt>
                      <c:pt idx="133">
                        <c:v>83104800000</c:v>
                      </c:pt>
                      <c:pt idx="134">
                        <c:v>131842200000</c:v>
                      </c:pt>
                      <c:pt idx="135">
                        <c:v>109356000000</c:v>
                      </c:pt>
                      <c:pt idx="136">
                        <c:v>89425600000</c:v>
                      </c:pt>
                      <c:pt idx="137">
                        <c:v>118602800000</c:v>
                      </c:pt>
                      <c:pt idx="138">
                        <c:v>108372000000</c:v>
                      </c:pt>
                      <c:pt idx="139">
                        <c:v>104913200000</c:v>
                      </c:pt>
                      <c:pt idx="140">
                        <c:v>114033000000</c:v>
                      </c:pt>
                      <c:pt idx="141">
                        <c:v>186019900000</c:v>
                      </c:pt>
                      <c:pt idx="142">
                        <c:v>119968000000</c:v>
                      </c:pt>
                      <c:pt idx="143">
                        <c:v>131318900000</c:v>
                      </c:pt>
                      <c:pt idx="144">
                        <c:v>115152900000</c:v>
                      </c:pt>
                      <c:pt idx="145">
                        <c:v>91659200000</c:v>
                      </c:pt>
                      <c:pt idx="146">
                        <c:v>107141000000</c:v>
                      </c:pt>
                      <c:pt idx="147">
                        <c:v>103978800000</c:v>
                      </c:pt>
                      <c:pt idx="148">
                        <c:v>78279500000</c:v>
                      </c:pt>
                      <c:pt idx="149">
                        <c:v>107804100000</c:v>
                      </c:pt>
                      <c:pt idx="150">
                        <c:v>88317200000</c:v>
                      </c:pt>
                      <c:pt idx="151">
                        <c:v>120401300000</c:v>
                      </c:pt>
                      <c:pt idx="152">
                        <c:v>134355600000</c:v>
                      </c:pt>
                      <c:pt idx="153">
                        <c:v>94868200000</c:v>
                      </c:pt>
                      <c:pt idx="154">
                        <c:v>108153800000</c:v>
                      </c:pt>
                      <c:pt idx="155">
                        <c:v>99274700000</c:v>
                      </c:pt>
                      <c:pt idx="156">
                        <c:v>156361600000</c:v>
                      </c:pt>
                      <c:pt idx="157">
                        <c:v>117640000000</c:v>
                      </c:pt>
                      <c:pt idx="158">
                        <c:v>98508900000</c:v>
                      </c:pt>
                      <c:pt idx="159">
                        <c:v>99611299999.999985</c:v>
                      </c:pt>
                      <c:pt idx="160">
                        <c:v>103926300000</c:v>
                      </c:pt>
                      <c:pt idx="161">
                        <c:v>99000600000</c:v>
                      </c:pt>
                      <c:pt idx="162">
                        <c:v>84690900000</c:v>
                      </c:pt>
                      <c:pt idx="163">
                        <c:v>80087200000</c:v>
                      </c:pt>
                      <c:pt idx="164">
                        <c:v>146194300000</c:v>
                      </c:pt>
                      <c:pt idx="165">
                        <c:v>93148200000</c:v>
                      </c:pt>
                      <c:pt idx="166">
                        <c:v>80696400000</c:v>
                      </c:pt>
                      <c:pt idx="167">
                        <c:v>75666200000</c:v>
                      </c:pt>
                      <c:pt idx="168">
                        <c:v>89269800000</c:v>
                      </c:pt>
                      <c:pt idx="169">
                        <c:v>94554800000</c:v>
                      </c:pt>
                      <c:pt idx="170">
                        <c:v>87924900000</c:v>
                      </c:pt>
                      <c:pt idx="171">
                        <c:v>95459400000</c:v>
                      </c:pt>
                      <c:pt idx="172">
                        <c:v>98942000000</c:v>
                      </c:pt>
                      <c:pt idx="173">
                        <c:v>106824100000</c:v>
                      </c:pt>
                      <c:pt idx="174">
                        <c:v>110474600000</c:v>
                      </c:pt>
                      <c:pt idx="175">
                        <c:v>136509000000</c:v>
                      </c:pt>
                      <c:pt idx="176">
                        <c:v>81066600000</c:v>
                      </c:pt>
                      <c:pt idx="177">
                        <c:v>87962099999.999985</c:v>
                      </c:pt>
                      <c:pt idx="178">
                        <c:v>101057100000</c:v>
                      </c:pt>
                      <c:pt idx="179">
                        <c:v>111142800000</c:v>
                      </c:pt>
                      <c:pt idx="180">
                        <c:v>119418800000</c:v>
                      </c:pt>
                      <c:pt idx="181">
                        <c:v>112586800000</c:v>
                      </c:pt>
                      <c:pt idx="182">
                        <c:v>97540200000</c:v>
                      </c:pt>
                      <c:pt idx="183">
                        <c:v>101273900000</c:v>
                      </c:pt>
                      <c:pt idx="184">
                        <c:v>189624000000</c:v>
                      </c:pt>
                      <c:pt idx="185">
                        <c:v>110871100000</c:v>
                      </c:pt>
                      <c:pt idx="186">
                        <c:v>96985500000</c:v>
                      </c:pt>
                      <c:pt idx="187">
                        <c:v>87902900000.000015</c:v>
                      </c:pt>
                      <c:pt idx="188">
                        <c:v>78235500000</c:v>
                      </c:pt>
                      <c:pt idx="189">
                        <c:v>99861800000</c:v>
                      </c:pt>
                      <c:pt idx="190">
                        <c:v>74251900000</c:v>
                      </c:pt>
                      <c:pt idx="191">
                        <c:v>80555000000</c:v>
                      </c:pt>
                      <c:pt idx="192">
                        <c:v>102279000000</c:v>
                      </c:pt>
                      <c:pt idx="193">
                        <c:v>105798000000</c:v>
                      </c:pt>
                      <c:pt idx="194">
                        <c:v>123798000000</c:v>
                      </c:pt>
                      <c:pt idx="195">
                        <c:v>117746800000</c:v>
                      </c:pt>
                      <c:pt idx="196">
                        <c:v>104228100000</c:v>
                      </c:pt>
                      <c:pt idx="197">
                        <c:v>131778300000</c:v>
                      </c:pt>
                      <c:pt idx="198">
                        <c:v>16851600000</c:v>
                      </c:pt>
                      <c:pt idx="199">
                        <c:v>121443100000</c:v>
                      </c:pt>
                      <c:pt idx="200">
                        <c:v>115397300000</c:v>
                      </c:pt>
                      <c:pt idx="201">
                        <c:v>259225100000</c:v>
                      </c:pt>
                      <c:pt idx="202">
                        <c:v>231354600000</c:v>
                      </c:pt>
                      <c:pt idx="203">
                        <c:v>151499000000</c:v>
                      </c:pt>
                      <c:pt idx="204">
                        <c:v>125587000000</c:v>
                      </c:pt>
                      <c:pt idx="205">
                        <c:v>128300600000</c:v>
                      </c:pt>
                      <c:pt idx="206">
                        <c:v>142062100000</c:v>
                      </c:pt>
                      <c:pt idx="207">
                        <c:v>107796300000</c:v>
                      </c:pt>
                      <c:pt idx="208">
                        <c:v>100708300000</c:v>
                      </c:pt>
                      <c:pt idx="209">
                        <c:v>102317600000</c:v>
                      </c:pt>
                      <c:pt idx="210">
                        <c:v>161824600000</c:v>
                      </c:pt>
                      <c:pt idx="211">
                        <c:v>147893900000</c:v>
                      </c:pt>
                      <c:pt idx="212">
                        <c:v>126972800000</c:v>
                      </c:pt>
                      <c:pt idx="213">
                        <c:v>146826000000</c:v>
                      </c:pt>
                      <c:pt idx="214">
                        <c:v>117833400000</c:v>
                      </c:pt>
                      <c:pt idx="215">
                        <c:v>153989700000</c:v>
                      </c:pt>
                      <c:pt idx="216">
                        <c:v>116091800000</c:v>
                      </c:pt>
                      <c:pt idx="217">
                        <c:v>99955500000</c:v>
                      </c:pt>
                      <c:pt idx="218">
                        <c:v>110233500000</c:v>
                      </c:pt>
                      <c:pt idx="219">
                        <c:v>85026299999.999985</c:v>
                      </c:pt>
                      <c:pt idx="220">
                        <c:v>104439900000</c:v>
                      </c:pt>
                      <c:pt idx="221">
                        <c:v>91360400000.000015</c:v>
                      </c:pt>
                      <c:pt idx="222">
                        <c:v>87894200000</c:v>
                      </c:pt>
                      <c:pt idx="223">
                        <c:v>81976600000</c:v>
                      </c:pt>
                      <c:pt idx="224">
                        <c:v>75517100000</c:v>
                      </c:pt>
                      <c:pt idx="225">
                        <c:v>99792500000</c:v>
                      </c:pt>
                      <c:pt idx="226">
                        <c:v>88528000000</c:v>
                      </c:pt>
                      <c:pt idx="227">
                        <c:v>190055600000</c:v>
                      </c:pt>
                      <c:pt idx="228">
                        <c:v>85185800000</c:v>
                      </c:pt>
                      <c:pt idx="229">
                        <c:v>84586600000</c:v>
                      </c:pt>
                      <c:pt idx="230">
                        <c:v>87490900000</c:v>
                      </c:pt>
                      <c:pt idx="231">
                        <c:v>95988200000</c:v>
                      </c:pt>
                      <c:pt idx="232">
                        <c:v>99102800000</c:v>
                      </c:pt>
                      <c:pt idx="233">
                        <c:v>114681500000</c:v>
                      </c:pt>
                      <c:pt idx="234">
                        <c:v>84537600000</c:v>
                      </c:pt>
                      <c:pt idx="235">
                        <c:v>103802400000</c:v>
                      </c:pt>
                      <c:pt idx="236">
                        <c:v>100704400000</c:v>
                      </c:pt>
                      <c:pt idx="237">
                        <c:v>95492300000</c:v>
                      </c:pt>
                      <c:pt idx="238">
                        <c:v>151067700000</c:v>
                      </c:pt>
                      <c:pt idx="239">
                        <c:v>129216100000</c:v>
                      </c:pt>
                      <c:pt idx="240">
                        <c:v>109829500000</c:v>
                      </c:pt>
                      <c:pt idx="241">
                        <c:v>113030000000</c:v>
                      </c:pt>
                      <c:pt idx="242">
                        <c:v>94112000000</c:v>
                      </c:pt>
                      <c:pt idx="243">
                        <c:v>87553200000</c:v>
                      </c:pt>
                      <c:pt idx="244">
                        <c:v>90437700000</c:v>
                      </c:pt>
                      <c:pt idx="245">
                        <c:v>90776000000</c:v>
                      </c:pt>
                      <c:pt idx="246">
                        <c:v>145515800000</c:v>
                      </c:pt>
                      <c:pt idx="247">
                        <c:v>89431000000</c:v>
                      </c:pt>
                      <c:pt idx="248">
                        <c:v>75465600000</c:v>
                      </c:pt>
                      <c:pt idx="249">
                        <c:v>86654700000</c:v>
                      </c:pt>
                      <c:pt idx="250">
                        <c:v>95416000000</c:v>
                      </c:pt>
                      <c:pt idx="251">
                        <c:v>95619500000</c:v>
                      </c:pt>
                      <c:pt idx="252">
                        <c:v>103062200000</c:v>
                      </c:pt>
                      <c:pt idx="253">
                        <c:v>99072700000</c:v>
                      </c:pt>
                      <c:pt idx="254">
                        <c:v>107333700000</c:v>
                      </c:pt>
                      <c:pt idx="255">
                        <c:v>97206500000</c:v>
                      </c:pt>
                      <c:pt idx="256">
                        <c:v>96350100000</c:v>
                      </c:pt>
                      <c:pt idx="257">
                        <c:v>110051200000</c:v>
                      </c:pt>
                      <c:pt idx="258">
                        <c:v>113331100000</c:v>
                      </c:pt>
                      <c:pt idx="259">
                        <c:v>127094400000</c:v>
                      </c:pt>
                      <c:pt idx="260">
                        <c:v>143342600000</c:v>
                      </c:pt>
                      <c:pt idx="261">
                        <c:v>179303000000</c:v>
                      </c:pt>
                      <c:pt idx="262">
                        <c:v>117922600000</c:v>
                      </c:pt>
                      <c:pt idx="263">
                        <c:v>144690600000</c:v>
                      </c:pt>
                      <c:pt idx="264">
                        <c:v>164239100000</c:v>
                      </c:pt>
                      <c:pt idx="265">
                        <c:v>169151400000</c:v>
                      </c:pt>
                      <c:pt idx="266">
                        <c:v>199395400000</c:v>
                      </c:pt>
                      <c:pt idx="267">
                        <c:v>161183600000</c:v>
                      </c:pt>
                      <c:pt idx="268">
                        <c:v>132321900000</c:v>
                      </c:pt>
                      <c:pt idx="269">
                        <c:v>144596900000</c:v>
                      </c:pt>
                      <c:pt idx="270">
                        <c:v>177194000000</c:v>
                      </c:pt>
                      <c:pt idx="271">
                        <c:v>165425100000</c:v>
                      </c:pt>
                      <c:pt idx="272">
                        <c:v>139806300000</c:v>
                      </c:pt>
                      <c:pt idx="273">
                        <c:v>156063400000</c:v>
                      </c:pt>
                      <c:pt idx="274">
                        <c:v>139716600000</c:v>
                      </c:pt>
                      <c:pt idx="275">
                        <c:v>125692300000</c:v>
                      </c:pt>
                      <c:pt idx="276">
                        <c:v>106021500000</c:v>
                      </c:pt>
                      <c:pt idx="277">
                        <c:v>111337800000</c:v>
                      </c:pt>
                      <c:pt idx="278">
                        <c:v>121889400000</c:v>
                      </c:pt>
                      <c:pt idx="279">
                        <c:v>110353800000</c:v>
                      </c:pt>
                      <c:pt idx="280">
                        <c:v>100267100000</c:v>
                      </c:pt>
                      <c:pt idx="281">
                        <c:v>98713600000</c:v>
                      </c:pt>
                      <c:pt idx="282">
                        <c:v>96199500000</c:v>
                      </c:pt>
                      <c:pt idx="283">
                        <c:v>129963600000</c:v>
                      </c:pt>
                      <c:pt idx="284">
                        <c:v>177114600000</c:v>
                      </c:pt>
                      <c:pt idx="285">
                        <c:v>127043200000</c:v>
                      </c:pt>
                      <c:pt idx="286">
                        <c:v>102748900000</c:v>
                      </c:pt>
                      <c:pt idx="287">
                        <c:v>102764200000</c:v>
                      </c:pt>
                      <c:pt idx="288">
                        <c:v>162991100000</c:v>
                      </c:pt>
                      <c:pt idx="289">
                        <c:v>101794800000</c:v>
                      </c:pt>
                      <c:pt idx="290">
                        <c:v>106739200000</c:v>
                      </c:pt>
                      <c:pt idx="291">
                        <c:v>121439500000</c:v>
                      </c:pt>
                      <c:pt idx="292">
                        <c:v>121288800000</c:v>
                      </c:pt>
                      <c:pt idx="293">
                        <c:v>114795100000</c:v>
                      </c:pt>
                      <c:pt idx="294">
                        <c:v>98748100000</c:v>
                      </c:pt>
                      <c:pt idx="295">
                        <c:v>109689500000</c:v>
                      </c:pt>
                      <c:pt idx="296">
                        <c:v>239652500000</c:v>
                      </c:pt>
                      <c:pt idx="297">
                        <c:v>95646800000</c:v>
                      </c:pt>
                      <c:pt idx="298">
                        <c:v>85880100000</c:v>
                      </c:pt>
                      <c:pt idx="299">
                        <c:v>188119700000</c:v>
                      </c:pt>
                      <c:pt idx="300">
                        <c:v>111114300000</c:v>
                      </c:pt>
                      <c:pt idx="301">
                        <c:v>109471200000</c:v>
                      </c:pt>
                      <c:pt idx="302">
                        <c:v>112697300000</c:v>
                      </c:pt>
                      <c:pt idx="303">
                        <c:v>115588800000</c:v>
                      </c:pt>
                      <c:pt idx="304">
                        <c:v>144351700000</c:v>
                      </c:pt>
                      <c:pt idx="305">
                        <c:v>126954700000</c:v>
                      </c:pt>
                      <c:pt idx="306">
                        <c:v>111757900000</c:v>
                      </c:pt>
                      <c:pt idx="307">
                        <c:v>188074800000</c:v>
                      </c:pt>
                      <c:pt idx="308">
                        <c:v>109689500000</c:v>
                      </c:pt>
                      <c:pt idx="309">
                        <c:v>101671200000</c:v>
                      </c:pt>
                      <c:pt idx="310">
                        <c:v>118617900000</c:v>
                      </c:pt>
                      <c:pt idx="311">
                        <c:v>116749200000</c:v>
                      </c:pt>
                      <c:pt idx="312">
                        <c:v>101317400000</c:v>
                      </c:pt>
                      <c:pt idx="313">
                        <c:v>107141300000</c:v>
                      </c:pt>
                      <c:pt idx="314">
                        <c:v>119051200000</c:v>
                      </c:pt>
                      <c:pt idx="315">
                        <c:v>117905800000</c:v>
                      </c:pt>
                      <c:pt idx="316">
                        <c:v>122496600000</c:v>
                      </c:pt>
                      <c:pt idx="317">
                        <c:v>123545500000</c:v>
                      </c:pt>
                      <c:pt idx="318">
                        <c:v>112420500000</c:v>
                      </c:pt>
                      <c:pt idx="319">
                        <c:v>105017100000</c:v>
                      </c:pt>
                      <c:pt idx="320">
                        <c:v>98886500000</c:v>
                      </c:pt>
                      <c:pt idx="321">
                        <c:v>125591100000</c:v>
                      </c:pt>
                      <c:pt idx="322">
                        <c:v>153726600000</c:v>
                      </c:pt>
                      <c:pt idx="323">
                        <c:v>136426700000</c:v>
                      </c:pt>
                      <c:pt idx="324">
                        <c:v>122815300000</c:v>
                      </c:pt>
                      <c:pt idx="325">
                        <c:v>111251100000</c:v>
                      </c:pt>
                      <c:pt idx="326">
                        <c:v>192004100000</c:v>
                      </c:pt>
                      <c:pt idx="327">
                        <c:v>168868900000</c:v>
                      </c:pt>
                      <c:pt idx="328">
                        <c:v>104125700000</c:v>
                      </c:pt>
                      <c:pt idx="329">
                        <c:v>148205800000</c:v>
                      </c:pt>
                      <c:pt idx="330">
                        <c:v>110182100000</c:v>
                      </c:pt>
                      <c:pt idx="331">
                        <c:v>97215600000</c:v>
                      </c:pt>
                      <c:pt idx="332">
                        <c:v>92394400000</c:v>
                      </c:pt>
                      <c:pt idx="333">
                        <c:v>127834900000</c:v>
                      </c:pt>
                      <c:pt idx="334">
                        <c:v>103909200000</c:v>
                      </c:pt>
                      <c:pt idx="335">
                        <c:v>105263800000</c:v>
                      </c:pt>
                      <c:pt idx="336">
                        <c:v>104324300000</c:v>
                      </c:pt>
                      <c:pt idx="337">
                        <c:v>90754400000</c:v>
                      </c:pt>
                      <c:pt idx="338">
                        <c:v>135827000000</c:v>
                      </c:pt>
                      <c:pt idx="339">
                        <c:v>113594800000</c:v>
                      </c:pt>
                      <c:pt idx="340">
                        <c:v>125063000000</c:v>
                      </c:pt>
                      <c:pt idx="341">
                        <c:v>139084700000</c:v>
                      </c:pt>
                      <c:pt idx="342">
                        <c:v>113461300000</c:v>
                      </c:pt>
                      <c:pt idx="343">
                        <c:v>120173600000</c:v>
                      </c:pt>
                      <c:pt idx="344">
                        <c:v>134566000000</c:v>
                      </c:pt>
                      <c:pt idx="345">
                        <c:v>129141600000</c:v>
                      </c:pt>
                      <c:pt idx="346">
                        <c:v>124311600000</c:v>
                      </c:pt>
                      <c:pt idx="347">
                        <c:v>117643500000</c:v>
                      </c:pt>
                      <c:pt idx="348">
                        <c:v>118173900000</c:v>
                      </c:pt>
                      <c:pt idx="349">
                        <c:v>122247600000</c:v>
                      </c:pt>
                      <c:pt idx="350">
                        <c:v>294797700000</c:v>
                      </c:pt>
                      <c:pt idx="351">
                        <c:v>129650100000</c:v>
                      </c:pt>
                      <c:pt idx="352">
                        <c:v>141204900000</c:v>
                      </c:pt>
                      <c:pt idx="353">
                        <c:v>100275400000</c:v>
                      </c:pt>
                      <c:pt idx="354">
                        <c:v>99207500000</c:v>
                      </c:pt>
                      <c:pt idx="355">
                        <c:v>113152400000</c:v>
                      </c:pt>
                      <c:pt idx="356">
                        <c:v>123608800000</c:v>
                      </c:pt>
                      <c:pt idx="357">
                        <c:v>113849700000</c:v>
                      </c:pt>
                      <c:pt idx="358">
                        <c:v>119890700000</c:v>
                      </c:pt>
                      <c:pt idx="359">
                        <c:v>129828000000</c:v>
                      </c:pt>
                      <c:pt idx="360">
                        <c:v>116597900000</c:v>
                      </c:pt>
                      <c:pt idx="361">
                        <c:v>192714300000</c:v>
                      </c:pt>
                      <c:pt idx="362">
                        <c:v>111824800000</c:v>
                      </c:pt>
                      <c:pt idx="363">
                        <c:v>122901600000</c:v>
                      </c:pt>
                      <c:pt idx="364">
                        <c:v>108583500000</c:v>
                      </c:pt>
                      <c:pt idx="365">
                        <c:v>122111800000</c:v>
                      </c:pt>
                      <c:pt idx="366">
                        <c:v>135200100000</c:v>
                      </c:pt>
                      <c:pt idx="367">
                        <c:v>120124100000</c:v>
                      </c:pt>
                      <c:pt idx="368">
                        <c:v>121135300000</c:v>
                      </c:pt>
                      <c:pt idx="369">
                        <c:v>138370300000</c:v>
                      </c:pt>
                      <c:pt idx="370">
                        <c:v>201879800000</c:v>
                      </c:pt>
                      <c:pt idx="371">
                        <c:v>144401700000</c:v>
                      </c:pt>
                      <c:pt idx="372">
                        <c:v>135913000000</c:v>
                      </c:pt>
                      <c:pt idx="373">
                        <c:v>108968900000</c:v>
                      </c:pt>
                      <c:pt idx="374">
                        <c:v>103886900000</c:v>
                      </c:pt>
                      <c:pt idx="375">
                        <c:v>136765800000</c:v>
                      </c:pt>
                      <c:pt idx="376">
                        <c:v>140064800000</c:v>
                      </c:pt>
                      <c:pt idx="377">
                        <c:v>108439200000</c:v>
                      </c:pt>
                      <c:pt idx="378">
                        <c:v>128348500000</c:v>
                      </c:pt>
                      <c:pt idx="379">
                        <c:v>159444500000</c:v>
                      </c:pt>
                      <c:pt idx="380">
                        <c:v>157872800000</c:v>
                      </c:pt>
                      <c:pt idx="381">
                        <c:v>147445600000</c:v>
                      </c:pt>
                      <c:pt idx="382">
                        <c:v>137095700000</c:v>
                      </c:pt>
                      <c:pt idx="383">
                        <c:v>126494000000</c:v>
                      </c:pt>
                      <c:pt idx="384">
                        <c:v>133202000000</c:v>
                      </c:pt>
                      <c:pt idx="385">
                        <c:v>121999800000</c:v>
                      </c:pt>
                      <c:pt idx="386">
                        <c:v>141059400000</c:v>
                      </c:pt>
                      <c:pt idx="387">
                        <c:v>149325100000</c:v>
                      </c:pt>
                      <c:pt idx="388">
                        <c:v>139311500000</c:v>
                      </c:pt>
                      <c:pt idx="389">
                        <c:v>125288000000</c:v>
                      </c:pt>
                      <c:pt idx="390">
                        <c:v>215953300000</c:v>
                      </c:pt>
                      <c:pt idx="391">
                        <c:v>152030900000</c:v>
                      </c:pt>
                      <c:pt idx="392">
                        <c:v>147166600000</c:v>
                      </c:pt>
                      <c:pt idx="393">
                        <c:v>152974000000</c:v>
                      </c:pt>
                      <c:pt idx="394">
                        <c:v>144361200000</c:v>
                      </c:pt>
                      <c:pt idx="395">
                        <c:v>122676600000</c:v>
                      </c:pt>
                      <c:pt idx="396">
                        <c:v>129846600000</c:v>
                      </c:pt>
                      <c:pt idx="397">
                        <c:v>113215500000</c:v>
                      </c:pt>
                      <c:pt idx="398">
                        <c:v>124577100000</c:v>
                      </c:pt>
                      <c:pt idx="399">
                        <c:v>124226200000</c:v>
                      </c:pt>
                      <c:pt idx="400">
                        <c:v>158427600000</c:v>
                      </c:pt>
                      <c:pt idx="401">
                        <c:v>157382600000</c:v>
                      </c:pt>
                      <c:pt idx="402">
                        <c:v>128992200000</c:v>
                      </c:pt>
                      <c:pt idx="403">
                        <c:v>139353500000</c:v>
                      </c:pt>
                      <c:pt idx="404">
                        <c:v>170816200000</c:v>
                      </c:pt>
                      <c:pt idx="405">
                        <c:v>132753100000</c:v>
                      </c:pt>
                      <c:pt idx="406">
                        <c:v>141199300000</c:v>
                      </c:pt>
                      <c:pt idx="407">
                        <c:v>135288300000</c:v>
                      </c:pt>
                      <c:pt idx="408">
                        <c:v>161177700000</c:v>
                      </c:pt>
                      <c:pt idx="409">
                        <c:v>130195500000</c:v>
                      </c:pt>
                      <c:pt idx="410">
                        <c:v>117075000000</c:v>
                      </c:pt>
                      <c:pt idx="411">
                        <c:v>139467000000</c:v>
                      </c:pt>
                      <c:pt idx="412">
                        <c:v>143246500000</c:v>
                      </c:pt>
                      <c:pt idx="413">
                        <c:v>182755400000</c:v>
                      </c:pt>
                      <c:pt idx="414">
                        <c:v>207557300000</c:v>
                      </c:pt>
                      <c:pt idx="415">
                        <c:v>161395800000</c:v>
                      </c:pt>
                      <c:pt idx="416">
                        <c:v>162547800000</c:v>
                      </c:pt>
                      <c:pt idx="417">
                        <c:v>150782300000</c:v>
                      </c:pt>
                      <c:pt idx="418">
                        <c:v>151610000000</c:v>
                      </c:pt>
                      <c:pt idx="419">
                        <c:v>164410200000</c:v>
                      </c:pt>
                      <c:pt idx="420">
                        <c:v>165138900000</c:v>
                      </c:pt>
                      <c:pt idx="421">
                        <c:v>187455400000</c:v>
                      </c:pt>
                      <c:pt idx="422">
                        <c:v>155679000000</c:v>
                      </c:pt>
                      <c:pt idx="423">
                        <c:v>164233600000</c:v>
                      </c:pt>
                      <c:pt idx="424">
                        <c:v>112948400000</c:v>
                      </c:pt>
                      <c:pt idx="425">
                        <c:v>138141100000</c:v>
                      </c:pt>
                      <c:pt idx="426">
                        <c:v>151166900000</c:v>
                      </c:pt>
                      <c:pt idx="427">
                        <c:v>351311900000</c:v>
                      </c:pt>
                      <c:pt idx="428">
                        <c:v>230233400000</c:v>
                      </c:pt>
                      <c:pt idx="429">
                        <c:v>228785700000</c:v>
                      </c:pt>
                      <c:pt idx="430">
                        <c:v>178036800000</c:v>
                      </c:pt>
                      <c:pt idx="431">
                        <c:v>225828600000</c:v>
                      </c:pt>
                      <c:pt idx="432">
                        <c:v>232278600000</c:v>
                      </c:pt>
                      <c:pt idx="433">
                        <c:v>203917200000</c:v>
                      </c:pt>
                      <c:pt idx="434">
                        <c:v>212255900000</c:v>
                      </c:pt>
                      <c:pt idx="435">
                        <c:v>237115700000</c:v>
                      </c:pt>
                      <c:pt idx="436">
                        <c:v>252542100000</c:v>
                      </c:pt>
                      <c:pt idx="437">
                        <c:v>221309400000</c:v>
                      </c:pt>
                      <c:pt idx="438">
                        <c:v>182854100000</c:v>
                      </c:pt>
                      <c:pt idx="439">
                        <c:v>195925900000</c:v>
                      </c:pt>
                      <c:pt idx="440">
                        <c:v>219071300000</c:v>
                      </c:pt>
                      <c:pt idx="441">
                        <c:v>186060400000</c:v>
                      </c:pt>
                      <c:pt idx="442">
                        <c:v>143721500000</c:v>
                      </c:pt>
                      <c:pt idx="443">
                        <c:v>154530300000</c:v>
                      </c:pt>
                      <c:pt idx="444">
                        <c:v>171731400000</c:v>
                      </c:pt>
                      <c:pt idx="445">
                        <c:v>205056600000</c:v>
                      </c:pt>
                      <c:pt idx="446">
                        <c:v>172419400000</c:v>
                      </c:pt>
                      <c:pt idx="447">
                        <c:v>181147100000</c:v>
                      </c:pt>
                      <c:pt idx="448">
                        <c:v>194132400000</c:v>
                      </c:pt>
                      <c:pt idx="449">
                        <c:v>235037600000</c:v>
                      </c:pt>
                      <c:pt idx="450">
                        <c:v>161201400000</c:v>
                      </c:pt>
                      <c:pt idx="451">
                        <c:v>175148500000</c:v>
                      </c:pt>
                      <c:pt idx="452">
                        <c:v>147895100000</c:v>
                      </c:pt>
                      <c:pt idx="453">
                        <c:v>215138500000</c:v>
                      </c:pt>
                      <c:pt idx="454">
                        <c:v>181118800000</c:v>
                      </c:pt>
                      <c:pt idx="455">
                        <c:v>217588000000</c:v>
                      </c:pt>
                      <c:pt idx="456">
                        <c:v>147611700000</c:v>
                      </c:pt>
                      <c:pt idx="457">
                        <c:v>140061900000</c:v>
                      </c:pt>
                      <c:pt idx="458">
                        <c:v>15340800000</c:v>
                      </c:pt>
                      <c:pt idx="459">
                        <c:v>152948300000</c:v>
                      </c:pt>
                      <c:pt idx="460">
                        <c:v>134453300000</c:v>
                      </c:pt>
                      <c:pt idx="461">
                        <c:v>130789800000</c:v>
                      </c:pt>
                      <c:pt idx="462">
                        <c:v>193748900000</c:v>
                      </c:pt>
                      <c:pt idx="463">
                        <c:v>149376700000</c:v>
                      </c:pt>
                      <c:pt idx="464">
                        <c:v>167288800000</c:v>
                      </c:pt>
                      <c:pt idx="465">
                        <c:v>135409000000</c:v>
                      </c:pt>
                      <c:pt idx="466">
                        <c:v>130772400000</c:v>
                      </c:pt>
                      <c:pt idx="467">
                        <c:v>153823200000</c:v>
                      </c:pt>
                      <c:pt idx="468">
                        <c:v>122543600000</c:v>
                      </c:pt>
                      <c:pt idx="469">
                        <c:v>159272500000</c:v>
                      </c:pt>
                      <c:pt idx="470">
                        <c:v>172962800000</c:v>
                      </c:pt>
                      <c:pt idx="471">
                        <c:v>177372800000</c:v>
                      </c:pt>
                      <c:pt idx="472">
                        <c:v>262834300000</c:v>
                      </c:pt>
                      <c:pt idx="473">
                        <c:v>199643300000</c:v>
                      </c:pt>
                      <c:pt idx="474">
                        <c:v>184849100000</c:v>
                      </c:pt>
                      <c:pt idx="475">
                        <c:v>158571600000</c:v>
                      </c:pt>
                      <c:pt idx="476">
                        <c:v>151762600000</c:v>
                      </c:pt>
                      <c:pt idx="477">
                        <c:v>164888700000</c:v>
                      </c:pt>
                      <c:pt idx="478">
                        <c:v>185978300000</c:v>
                      </c:pt>
                      <c:pt idx="479">
                        <c:v>165243600000</c:v>
                      </c:pt>
                      <c:pt idx="480">
                        <c:v>201129100000</c:v>
                      </c:pt>
                      <c:pt idx="481">
                        <c:v>174474500000</c:v>
                      </c:pt>
                      <c:pt idx="482">
                        <c:v>175828000000</c:v>
                      </c:pt>
                      <c:pt idx="483">
                        <c:v>144861000000</c:v>
                      </c:pt>
                      <c:pt idx="484">
                        <c:v>125285900000</c:v>
                      </c:pt>
                      <c:pt idx="485">
                        <c:v>135564500000</c:v>
                      </c:pt>
                      <c:pt idx="486">
                        <c:v>171726400000</c:v>
                      </c:pt>
                      <c:pt idx="487">
                        <c:v>149459400000</c:v>
                      </c:pt>
                      <c:pt idx="488">
                        <c:v>186638500000</c:v>
                      </c:pt>
                      <c:pt idx="489">
                        <c:v>106956000000</c:v>
                      </c:pt>
                      <c:pt idx="490">
                        <c:v>128319900000</c:v>
                      </c:pt>
                      <c:pt idx="491">
                        <c:v>191198800000</c:v>
                      </c:pt>
                      <c:pt idx="492">
                        <c:v>126150100000</c:v>
                      </c:pt>
                      <c:pt idx="493">
                        <c:v>101761300000</c:v>
                      </c:pt>
                      <c:pt idx="494">
                        <c:v>86882600000</c:v>
                      </c:pt>
                      <c:pt idx="495">
                        <c:v>153522500000</c:v>
                      </c:pt>
                      <c:pt idx="496">
                        <c:v>150304500000</c:v>
                      </c:pt>
                      <c:pt idx="497">
                        <c:v>145167400000</c:v>
                      </c:pt>
                      <c:pt idx="498">
                        <c:v>127312900000</c:v>
                      </c:pt>
                      <c:pt idx="499">
                        <c:v>134334800000</c:v>
                      </c:pt>
                      <c:pt idx="500">
                        <c:v>162133000000</c:v>
                      </c:pt>
                      <c:pt idx="501">
                        <c:v>120312600000</c:v>
                      </c:pt>
                      <c:pt idx="502">
                        <c:v>130846000000</c:v>
                      </c:pt>
                      <c:pt idx="503">
                        <c:v>127325700000</c:v>
                      </c:pt>
                      <c:pt idx="504">
                        <c:v>148799100000</c:v>
                      </c:pt>
                      <c:pt idx="505">
                        <c:v>130816300000</c:v>
                      </c:pt>
                      <c:pt idx="506">
                        <c:v>132158300000</c:v>
                      </c:pt>
                      <c:pt idx="507">
                        <c:v>164088300000</c:v>
                      </c:pt>
                      <c:pt idx="508">
                        <c:v>172897000000</c:v>
                      </c:pt>
                      <c:pt idx="509">
                        <c:v>174836200000</c:v>
                      </c:pt>
                      <c:pt idx="510">
                        <c:v>147369100000</c:v>
                      </c:pt>
                      <c:pt idx="511">
                        <c:v>152984800000</c:v>
                      </c:pt>
                      <c:pt idx="512">
                        <c:v>205423600000</c:v>
                      </c:pt>
                      <c:pt idx="513">
                        <c:v>211443300000</c:v>
                      </c:pt>
                      <c:pt idx="514">
                        <c:v>188320600000</c:v>
                      </c:pt>
                      <c:pt idx="515">
                        <c:v>212148100000</c:v>
                      </c:pt>
                      <c:pt idx="516">
                        <c:v>274711800000</c:v>
                      </c:pt>
                      <c:pt idx="517">
                        <c:v>231123700000</c:v>
                      </c:pt>
                      <c:pt idx="518">
                        <c:v>154788100000</c:v>
                      </c:pt>
                      <c:pt idx="519">
                        <c:v>134351300000</c:v>
                      </c:pt>
                      <c:pt idx="520">
                        <c:v>151728500000</c:v>
                      </c:pt>
                      <c:pt idx="521">
                        <c:v>135426900000</c:v>
                      </c:pt>
                      <c:pt idx="522">
                        <c:v>155070500000</c:v>
                      </c:pt>
                      <c:pt idx="523">
                        <c:v>138189200000</c:v>
                      </c:pt>
                      <c:pt idx="524">
                        <c:v>144247800000</c:v>
                      </c:pt>
                      <c:pt idx="525">
                        <c:v>153609800000</c:v>
                      </c:pt>
                      <c:pt idx="526">
                        <c:v>207974100000</c:v>
                      </c:pt>
                      <c:pt idx="527">
                        <c:v>207339500000</c:v>
                      </c:pt>
                      <c:pt idx="528">
                        <c:v>149031900000</c:v>
                      </c:pt>
                      <c:pt idx="529">
                        <c:v>137650100000</c:v>
                      </c:pt>
                      <c:pt idx="530">
                        <c:v>132097100000</c:v>
                      </c:pt>
                      <c:pt idx="531">
                        <c:v>147585000000</c:v>
                      </c:pt>
                      <c:pt idx="532">
                        <c:v>243864200000</c:v>
                      </c:pt>
                      <c:pt idx="533">
                        <c:v>164660900000</c:v>
                      </c:pt>
                      <c:pt idx="534">
                        <c:v>191867500000</c:v>
                      </c:pt>
                      <c:pt idx="535">
                        <c:v>183138500000</c:v>
                      </c:pt>
                      <c:pt idx="536">
                        <c:v>271233400000</c:v>
                      </c:pt>
                      <c:pt idx="537">
                        <c:v>150100600000</c:v>
                      </c:pt>
                      <c:pt idx="538">
                        <c:v>179600300000</c:v>
                      </c:pt>
                      <c:pt idx="539">
                        <c:v>178509300000</c:v>
                      </c:pt>
                      <c:pt idx="540">
                        <c:v>153216800000</c:v>
                      </c:pt>
                      <c:pt idx="541">
                        <c:v>143697700000</c:v>
                      </c:pt>
                      <c:pt idx="542">
                        <c:v>173499500000</c:v>
                      </c:pt>
                      <c:pt idx="543">
                        <c:v>208613500000</c:v>
                      </c:pt>
                      <c:pt idx="544">
                        <c:v>208516700000</c:v>
                      </c:pt>
                      <c:pt idx="545">
                        <c:v>156610500000</c:v>
                      </c:pt>
                      <c:pt idx="546">
                        <c:v>251432600000</c:v>
                      </c:pt>
                      <c:pt idx="547">
                        <c:v>169422200000</c:v>
                      </c:pt>
                      <c:pt idx="548">
                        <c:v>161799200000</c:v>
                      </c:pt>
                      <c:pt idx="549">
                        <c:v>183114400000</c:v>
                      </c:pt>
                      <c:pt idx="550">
                        <c:v>197557400000</c:v>
                      </c:pt>
                      <c:pt idx="551">
                        <c:v>141011400000</c:v>
                      </c:pt>
                      <c:pt idx="552">
                        <c:v>146116800000</c:v>
                      </c:pt>
                      <c:pt idx="553">
                        <c:v>183565200000</c:v>
                      </c:pt>
                      <c:pt idx="554">
                        <c:v>257196500000</c:v>
                      </c:pt>
                      <c:pt idx="555">
                        <c:v>205152500000</c:v>
                      </c:pt>
                      <c:pt idx="556">
                        <c:v>189779900000</c:v>
                      </c:pt>
                      <c:pt idx="557">
                        <c:v>186737000000</c:v>
                      </c:pt>
                      <c:pt idx="558">
                        <c:v>190509500000</c:v>
                      </c:pt>
                      <c:pt idx="559">
                        <c:v>197130100000</c:v>
                      </c:pt>
                      <c:pt idx="560">
                        <c:v>150003500000</c:v>
                      </c:pt>
                      <c:pt idx="561">
                        <c:v>142039600000</c:v>
                      </c:pt>
                      <c:pt idx="562">
                        <c:v>159843900000</c:v>
                      </c:pt>
                      <c:pt idx="563">
                        <c:v>222584600000</c:v>
                      </c:pt>
                      <c:pt idx="564">
                        <c:v>143322000000</c:v>
                      </c:pt>
                      <c:pt idx="565">
                        <c:v>135986100000</c:v>
                      </c:pt>
                      <c:pt idx="566">
                        <c:v>156357900000</c:v>
                      </c:pt>
                      <c:pt idx="567">
                        <c:v>175854800000</c:v>
                      </c:pt>
                      <c:pt idx="568">
                        <c:v>182712700000</c:v>
                      </c:pt>
                      <c:pt idx="569">
                        <c:v>137541200000</c:v>
                      </c:pt>
                      <c:pt idx="570">
                        <c:v>145005300000</c:v>
                      </c:pt>
                      <c:pt idx="571">
                        <c:v>170466600000</c:v>
                      </c:pt>
                      <c:pt idx="572">
                        <c:v>282543000000</c:v>
                      </c:pt>
                      <c:pt idx="573">
                        <c:v>180988300000</c:v>
                      </c:pt>
                      <c:pt idx="574">
                        <c:v>233249800000</c:v>
                      </c:pt>
                      <c:pt idx="575">
                        <c:v>177900600000</c:v>
                      </c:pt>
                      <c:pt idx="576">
                        <c:v>151563200000</c:v>
                      </c:pt>
                      <c:pt idx="577">
                        <c:v>147034200000</c:v>
                      </c:pt>
                      <c:pt idx="578">
                        <c:v>166328400000</c:v>
                      </c:pt>
                      <c:pt idx="579">
                        <c:v>174400100000</c:v>
                      </c:pt>
                      <c:pt idx="580">
                        <c:v>176028600000</c:v>
                      </c:pt>
                      <c:pt idx="581">
                        <c:v>180851900000</c:v>
                      </c:pt>
                      <c:pt idx="582">
                        <c:v>167229100000</c:v>
                      </c:pt>
                      <c:pt idx="583">
                        <c:v>199063800000</c:v>
                      </c:pt>
                      <c:pt idx="584">
                        <c:v>179317500000</c:v>
                      </c:pt>
                      <c:pt idx="585">
                        <c:v>156295700000</c:v>
                      </c:pt>
                      <c:pt idx="586">
                        <c:v>201776300000</c:v>
                      </c:pt>
                      <c:pt idx="587">
                        <c:v>252237800000</c:v>
                      </c:pt>
                      <c:pt idx="588">
                        <c:v>203246700000</c:v>
                      </c:pt>
                      <c:pt idx="589">
                        <c:v>195824100000</c:v>
                      </c:pt>
                      <c:pt idx="590">
                        <c:v>311800800000</c:v>
                      </c:pt>
                      <c:pt idx="591">
                        <c:v>200284900000</c:v>
                      </c:pt>
                      <c:pt idx="592">
                        <c:v>177353600000</c:v>
                      </c:pt>
                      <c:pt idx="593">
                        <c:v>288335400000</c:v>
                      </c:pt>
                      <c:pt idx="594">
                        <c:v>159859200000</c:v>
                      </c:pt>
                      <c:pt idx="595">
                        <c:v>202618500000</c:v>
                      </c:pt>
                      <c:pt idx="596">
                        <c:v>227890000000</c:v>
                      </c:pt>
                      <c:pt idx="597">
                        <c:v>174513600000</c:v>
                      </c:pt>
                      <c:pt idx="598">
                        <c:v>153082800000</c:v>
                      </c:pt>
                      <c:pt idx="599">
                        <c:v>211447700000</c:v>
                      </c:pt>
                      <c:pt idx="600">
                        <c:v>149394000000</c:v>
                      </c:pt>
                      <c:pt idx="601">
                        <c:v>131254100000</c:v>
                      </c:pt>
                      <c:pt idx="602">
                        <c:v>153922800000</c:v>
                      </c:pt>
                      <c:pt idx="603">
                        <c:v>141201700000</c:v>
                      </c:pt>
                      <c:pt idx="604">
                        <c:v>186809100000</c:v>
                      </c:pt>
                      <c:pt idx="605">
                        <c:v>162265700000</c:v>
                      </c:pt>
                      <c:pt idx="606">
                        <c:v>138516700000</c:v>
                      </c:pt>
                      <c:pt idx="607">
                        <c:v>161206900000</c:v>
                      </c:pt>
                      <c:pt idx="608">
                        <c:v>187227100000</c:v>
                      </c:pt>
                      <c:pt idx="609">
                        <c:v>188391100000</c:v>
                      </c:pt>
                      <c:pt idx="610">
                        <c:v>233461300000</c:v>
                      </c:pt>
                      <c:pt idx="611">
                        <c:v>126313800000</c:v>
                      </c:pt>
                      <c:pt idx="612">
                        <c:v>138228300000</c:v>
                      </c:pt>
                      <c:pt idx="613">
                        <c:v>146508900000</c:v>
                      </c:pt>
                      <c:pt idx="614">
                        <c:v>233003000000</c:v>
                      </c:pt>
                      <c:pt idx="615">
                        <c:v>151919000000</c:v>
                      </c:pt>
                      <c:pt idx="616">
                        <c:v>128749600000</c:v>
                      </c:pt>
                      <c:pt idx="617">
                        <c:v>136159400000</c:v>
                      </c:pt>
                      <c:pt idx="618">
                        <c:v>142903300000</c:v>
                      </c:pt>
                      <c:pt idx="619">
                        <c:v>147588700000</c:v>
                      </c:pt>
                      <c:pt idx="620">
                        <c:v>188719900000</c:v>
                      </c:pt>
                      <c:pt idx="621">
                        <c:v>191462500000</c:v>
                      </c:pt>
                      <c:pt idx="622">
                        <c:v>215779500000</c:v>
                      </c:pt>
                      <c:pt idx="623">
                        <c:v>160985300000</c:v>
                      </c:pt>
                      <c:pt idx="624">
                        <c:v>145862000000</c:v>
                      </c:pt>
                      <c:pt idx="625">
                        <c:v>169475700000</c:v>
                      </c:pt>
                      <c:pt idx="626">
                        <c:v>158359900000</c:v>
                      </c:pt>
                      <c:pt idx="627">
                        <c:v>159679100000</c:v>
                      </c:pt>
                      <c:pt idx="628">
                        <c:v>152505000000</c:v>
                      </c:pt>
                      <c:pt idx="629">
                        <c:v>166840300000</c:v>
                      </c:pt>
                      <c:pt idx="630">
                        <c:v>173264000000</c:v>
                      </c:pt>
                      <c:pt idx="631">
                        <c:v>193042300000</c:v>
                      </c:pt>
                      <c:pt idx="632">
                        <c:v>191993200000</c:v>
                      </c:pt>
                      <c:pt idx="633">
                        <c:v>183531300000</c:v>
                      </c:pt>
                      <c:pt idx="634">
                        <c:v>243292100000</c:v>
                      </c:pt>
                      <c:pt idx="635">
                        <c:v>203503800000</c:v>
                      </c:pt>
                      <c:pt idx="636">
                        <c:v>187059200000</c:v>
                      </c:pt>
                      <c:pt idx="637">
                        <c:v>205457100000</c:v>
                      </c:pt>
                      <c:pt idx="638">
                        <c:v>236812200000</c:v>
                      </c:pt>
                      <c:pt idx="639">
                        <c:v>210483200000</c:v>
                      </c:pt>
                      <c:pt idx="640">
                        <c:v>239720400000</c:v>
                      </c:pt>
                      <c:pt idx="641">
                        <c:v>208241000000</c:v>
                      </c:pt>
                      <c:pt idx="642">
                        <c:v>216764000000</c:v>
                      </c:pt>
                      <c:pt idx="643">
                        <c:v>212282800000</c:v>
                      </c:pt>
                      <c:pt idx="644">
                        <c:v>206676000000</c:v>
                      </c:pt>
                      <c:pt idx="645">
                        <c:v>210920500000</c:v>
                      </c:pt>
                      <c:pt idx="646">
                        <c:v>247906700000</c:v>
                      </c:pt>
                      <c:pt idx="647">
                        <c:v>197128100000</c:v>
                      </c:pt>
                      <c:pt idx="648">
                        <c:v>192819100000</c:v>
                      </c:pt>
                      <c:pt idx="649">
                        <c:v>141203500000</c:v>
                      </c:pt>
                      <c:pt idx="650">
                        <c:v>169159600000</c:v>
                      </c:pt>
                      <c:pt idx="651">
                        <c:v>167479900000</c:v>
                      </c:pt>
                      <c:pt idx="652">
                        <c:v>187643800000</c:v>
                      </c:pt>
                      <c:pt idx="653">
                        <c:v>209837500000</c:v>
                      </c:pt>
                      <c:pt idx="654">
                        <c:v>223759900000</c:v>
                      </c:pt>
                      <c:pt idx="655">
                        <c:v>274131600000</c:v>
                      </c:pt>
                      <c:pt idx="656">
                        <c:v>167394300000</c:v>
                      </c:pt>
                      <c:pt idx="657">
                        <c:v>201277700000</c:v>
                      </c:pt>
                      <c:pt idx="658">
                        <c:v>210573100000</c:v>
                      </c:pt>
                      <c:pt idx="659">
                        <c:v>165956000000</c:v>
                      </c:pt>
                      <c:pt idx="660">
                        <c:v>191951000000</c:v>
                      </c:pt>
                      <c:pt idx="661">
                        <c:v>182798800000</c:v>
                      </c:pt>
                      <c:pt idx="662">
                        <c:v>181677800000</c:v>
                      </c:pt>
                      <c:pt idx="663">
                        <c:v>147620700000</c:v>
                      </c:pt>
                      <c:pt idx="664">
                        <c:v>195505900000</c:v>
                      </c:pt>
                      <c:pt idx="665">
                        <c:v>175101700000</c:v>
                      </c:pt>
                      <c:pt idx="666">
                        <c:v>180127600000</c:v>
                      </c:pt>
                      <c:pt idx="667">
                        <c:v>157861700000</c:v>
                      </c:pt>
                      <c:pt idx="668">
                        <c:v>177219300000</c:v>
                      </c:pt>
                      <c:pt idx="669">
                        <c:v>167844300000</c:v>
                      </c:pt>
                      <c:pt idx="670">
                        <c:v>166428300000</c:v>
                      </c:pt>
                      <c:pt idx="671">
                        <c:v>540815300000</c:v>
                      </c:pt>
                      <c:pt idx="672">
                        <c:v>400050100000</c:v>
                      </c:pt>
                      <c:pt idx="673">
                        <c:v>269300700000</c:v>
                      </c:pt>
                      <c:pt idx="674">
                        <c:v>252662400000</c:v>
                      </c:pt>
                      <c:pt idx="675">
                        <c:v>307078400000</c:v>
                      </c:pt>
                      <c:pt idx="676">
                        <c:v>190369400000</c:v>
                      </c:pt>
                      <c:pt idx="677">
                        <c:v>237480700000</c:v>
                      </c:pt>
                      <c:pt idx="678">
                        <c:v>289727200000</c:v>
                      </c:pt>
                      <c:pt idx="679">
                        <c:v>216583800000</c:v>
                      </c:pt>
                      <c:pt idx="680">
                        <c:v>224707600000</c:v>
                      </c:pt>
                      <c:pt idx="681">
                        <c:v>186413700000</c:v>
                      </c:pt>
                      <c:pt idx="682">
                        <c:v>209615400000</c:v>
                      </c:pt>
                      <c:pt idx="683">
                        <c:v>192343100000</c:v>
                      </c:pt>
                      <c:pt idx="684">
                        <c:v>225113900000</c:v>
                      </c:pt>
                      <c:pt idx="685">
                        <c:v>174994800000</c:v>
                      </c:pt>
                      <c:pt idx="686">
                        <c:v>170415500000</c:v>
                      </c:pt>
                      <c:pt idx="687">
                        <c:v>182660600000</c:v>
                      </c:pt>
                      <c:pt idx="688">
                        <c:v>208392000000</c:v>
                      </c:pt>
                      <c:pt idx="689">
                        <c:v>223159900000</c:v>
                      </c:pt>
                      <c:pt idx="690">
                        <c:v>297262700000</c:v>
                      </c:pt>
                      <c:pt idx="691">
                        <c:v>233976900000</c:v>
                      </c:pt>
                      <c:pt idx="692">
                        <c:v>251774600000</c:v>
                      </c:pt>
                      <c:pt idx="693">
                        <c:v>236115100000</c:v>
                      </c:pt>
                      <c:pt idx="694">
                        <c:v>35482100000</c:v>
                      </c:pt>
                      <c:pt idx="695">
                        <c:v>270548700000</c:v>
                      </c:pt>
                      <c:pt idx="696">
                        <c:v>226721800000</c:v>
                      </c:pt>
                      <c:pt idx="697">
                        <c:v>313047300000</c:v>
                      </c:pt>
                      <c:pt idx="698">
                        <c:v>249335500000</c:v>
                      </c:pt>
                      <c:pt idx="699">
                        <c:v>232038800000</c:v>
                      </c:pt>
                      <c:pt idx="700">
                        <c:v>209958800000</c:v>
                      </c:pt>
                      <c:pt idx="701">
                        <c:v>233249700000</c:v>
                      </c:pt>
                      <c:pt idx="702">
                        <c:v>208982400000</c:v>
                      </c:pt>
                      <c:pt idx="703">
                        <c:v>229315200000</c:v>
                      </c:pt>
                      <c:pt idx="704">
                        <c:v>165484700000</c:v>
                      </c:pt>
                      <c:pt idx="705">
                        <c:v>204015000000</c:v>
                      </c:pt>
                      <c:pt idx="706">
                        <c:v>191148600000</c:v>
                      </c:pt>
                      <c:pt idx="707">
                        <c:v>223506300000</c:v>
                      </c:pt>
                      <c:pt idx="708">
                        <c:v>179914100000</c:v>
                      </c:pt>
                      <c:pt idx="709">
                        <c:v>215748400000</c:v>
                      </c:pt>
                      <c:pt idx="710">
                        <c:v>243411400000</c:v>
                      </c:pt>
                      <c:pt idx="711">
                        <c:v>216099900000</c:v>
                      </c:pt>
                      <c:pt idx="712">
                        <c:v>192435700000</c:v>
                      </c:pt>
                      <c:pt idx="713">
                        <c:v>199904400000</c:v>
                      </c:pt>
                      <c:pt idx="714">
                        <c:v>460306200000</c:v>
                      </c:pt>
                      <c:pt idx="715">
                        <c:v>199374000000</c:v>
                      </c:pt>
                      <c:pt idx="716">
                        <c:v>212295800000</c:v>
                      </c:pt>
                      <c:pt idx="717">
                        <c:v>218380400000</c:v>
                      </c:pt>
                      <c:pt idx="718">
                        <c:v>231131800000</c:v>
                      </c:pt>
                      <c:pt idx="719">
                        <c:v>182037600000</c:v>
                      </c:pt>
                      <c:pt idx="720">
                        <c:v>221328300000</c:v>
                      </c:pt>
                      <c:pt idx="721">
                        <c:v>195898100000</c:v>
                      </c:pt>
                      <c:pt idx="722">
                        <c:v>182454900000</c:v>
                      </c:pt>
                      <c:pt idx="723">
                        <c:v>166728700000</c:v>
                      </c:pt>
                      <c:pt idx="724">
                        <c:v>165146300000</c:v>
                      </c:pt>
                      <c:pt idx="725">
                        <c:v>187605700000</c:v>
                      </c:pt>
                      <c:pt idx="726">
                        <c:v>184012200000</c:v>
                      </c:pt>
                      <c:pt idx="727">
                        <c:v>206268000000</c:v>
                      </c:pt>
                      <c:pt idx="728">
                        <c:v>161103400000</c:v>
                      </c:pt>
                      <c:pt idx="729">
                        <c:v>209687900000</c:v>
                      </c:pt>
                      <c:pt idx="730">
                        <c:v>223410600000</c:v>
                      </c:pt>
                      <c:pt idx="731">
                        <c:v>197619000000</c:v>
                      </c:pt>
                      <c:pt idx="732">
                        <c:v>257502400000</c:v>
                      </c:pt>
                      <c:pt idx="733">
                        <c:v>180782300000</c:v>
                      </c:pt>
                      <c:pt idx="734">
                        <c:v>138645600000</c:v>
                      </c:pt>
                      <c:pt idx="735">
                        <c:v>163623100000</c:v>
                      </c:pt>
                      <c:pt idx="736">
                        <c:v>136762000000</c:v>
                      </c:pt>
                      <c:pt idx="737">
                        <c:v>145567300000</c:v>
                      </c:pt>
                      <c:pt idx="738">
                        <c:v>148128900000</c:v>
                      </c:pt>
                      <c:pt idx="739">
                        <c:v>104456800000</c:v>
                      </c:pt>
                      <c:pt idx="740">
                        <c:v>152565500000</c:v>
                      </c:pt>
                      <c:pt idx="741">
                        <c:v>168272700000</c:v>
                      </c:pt>
                      <c:pt idx="742">
                        <c:v>168692200000</c:v>
                      </c:pt>
                      <c:pt idx="743">
                        <c:v>177976800000</c:v>
                      </c:pt>
                      <c:pt idx="744">
                        <c:v>182811500000</c:v>
                      </c:pt>
                      <c:pt idx="745">
                        <c:v>184566400000</c:v>
                      </c:pt>
                      <c:pt idx="746">
                        <c:v>188186200000</c:v>
                      </c:pt>
                      <c:pt idx="747">
                        <c:v>175221300000</c:v>
                      </c:pt>
                      <c:pt idx="748">
                        <c:v>179489200000</c:v>
                      </c:pt>
                      <c:pt idx="749">
                        <c:v>178825100000</c:v>
                      </c:pt>
                      <c:pt idx="750">
                        <c:v>160040600000</c:v>
                      </c:pt>
                      <c:pt idx="751">
                        <c:v>213976300000</c:v>
                      </c:pt>
                      <c:pt idx="752">
                        <c:v>214154300000</c:v>
                      </c:pt>
                      <c:pt idx="753">
                        <c:v>186826500000</c:v>
                      </c:pt>
                      <c:pt idx="754">
                        <c:v>197586800000</c:v>
                      </c:pt>
                      <c:pt idx="755">
                        <c:v>238293900000</c:v>
                      </c:pt>
                      <c:pt idx="756">
                        <c:v>180322700000</c:v>
                      </c:pt>
                      <c:pt idx="757">
                        <c:v>179886100000</c:v>
                      </c:pt>
                      <c:pt idx="758">
                        <c:v>209176200000</c:v>
                      </c:pt>
                      <c:pt idx="759">
                        <c:v>206461800000</c:v>
                      </c:pt>
                      <c:pt idx="760">
                        <c:v>193726700000</c:v>
                      </c:pt>
                      <c:pt idx="761">
                        <c:v>260449100000</c:v>
                      </c:pt>
                      <c:pt idx="762">
                        <c:v>205981200000</c:v>
                      </c:pt>
                      <c:pt idx="763">
                        <c:v>254152600000</c:v>
                      </c:pt>
                      <c:pt idx="764">
                        <c:v>223385000000</c:v>
                      </c:pt>
                      <c:pt idx="765">
                        <c:v>229980500000</c:v>
                      </c:pt>
                      <c:pt idx="766">
                        <c:v>217359200000</c:v>
                      </c:pt>
                      <c:pt idx="767">
                        <c:v>163396100000</c:v>
                      </c:pt>
                      <c:pt idx="768">
                        <c:v>171851400000</c:v>
                      </c:pt>
                      <c:pt idx="769">
                        <c:v>162095200000</c:v>
                      </c:pt>
                      <c:pt idx="770">
                        <c:v>165983300000</c:v>
                      </c:pt>
                      <c:pt idx="771">
                        <c:v>163152700000</c:v>
                      </c:pt>
                      <c:pt idx="772">
                        <c:v>207595100000</c:v>
                      </c:pt>
                      <c:pt idx="773">
                        <c:v>154395500000</c:v>
                      </c:pt>
                      <c:pt idx="774">
                        <c:v>188530000000</c:v>
                      </c:pt>
                      <c:pt idx="775">
                        <c:v>176108900000</c:v>
                      </c:pt>
                      <c:pt idx="776">
                        <c:v>188315100000</c:v>
                      </c:pt>
                      <c:pt idx="777">
                        <c:v>194210400000</c:v>
                      </c:pt>
                      <c:pt idx="778">
                        <c:v>185108200000</c:v>
                      </c:pt>
                      <c:pt idx="779">
                        <c:v>218870700000</c:v>
                      </c:pt>
                      <c:pt idx="780">
                        <c:v>216234700000</c:v>
                      </c:pt>
                      <c:pt idx="781">
                        <c:v>322971500000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39E-4A5D-B110-44A04E9D167A}"/>
                  </c:ext>
                </c:extLst>
              </c15:ser>
            </c15:filteredLineSeries>
          </c:ext>
        </c:extLst>
      </c:lineChart>
      <c:catAx>
        <c:axId val="674611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10680"/>
        <c:crosses val="autoZero"/>
        <c:auto val="1"/>
        <c:lblAlgn val="ctr"/>
        <c:lblOffset val="100"/>
        <c:noMultiLvlLbl val="0"/>
      </c:catAx>
      <c:valAx>
        <c:axId val="67461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1100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72566</xdr:colOff>
      <xdr:row>2</xdr:row>
      <xdr:rowOff>0</xdr:rowOff>
    </xdr:from>
    <xdr:to>
      <xdr:col>57</xdr:col>
      <xdr:colOff>108645</xdr:colOff>
      <xdr:row>27</xdr:row>
      <xdr:rowOff>14432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20B0F0-AA6E-44DD-8DF3-0C2A1FEE0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0</xdr:colOff>
      <xdr:row>28</xdr:row>
      <xdr:rowOff>0</xdr:rowOff>
    </xdr:from>
    <xdr:to>
      <xdr:col>49</xdr:col>
      <xdr:colOff>11546</xdr:colOff>
      <xdr:row>44</xdr:row>
      <xdr:rowOff>115455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465B3FA-8658-4D22-9D5E-7C2968D9B0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0</xdr:colOff>
      <xdr:row>46</xdr:row>
      <xdr:rowOff>0</xdr:rowOff>
    </xdr:from>
    <xdr:to>
      <xdr:col>48</xdr:col>
      <xdr:colOff>588820</xdr:colOff>
      <xdr:row>63</xdr:row>
      <xdr:rowOff>11546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3AEBC51-810D-4DB2-AAA8-9F5B222BA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0</xdr:colOff>
      <xdr:row>65</xdr:row>
      <xdr:rowOff>0</xdr:rowOff>
    </xdr:from>
    <xdr:to>
      <xdr:col>49</xdr:col>
      <xdr:colOff>0</xdr:colOff>
      <xdr:row>80</xdr:row>
      <xdr:rowOff>138546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129DF8E-C310-4632-BFAC-BFC9C65997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0</xdr:colOff>
      <xdr:row>82</xdr:row>
      <xdr:rowOff>0</xdr:rowOff>
    </xdr:from>
    <xdr:to>
      <xdr:col>48</xdr:col>
      <xdr:colOff>580571</xdr:colOff>
      <xdr:row>97</xdr:row>
      <xdr:rowOff>21772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AB6E098-8E43-4408-9156-4F1305134E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560637</xdr:colOff>
      <xdr:row>28</xdr:row>
      <xdr:rowOff>0</xdr:rowOff>
    </xdr:from>
    <xdr:to>
      <xdr:col>64</xdr:col>
      <xdr:colOff>473742</xdr:colOff>
      <xdr:row>53</xdr:row>
      <xdr:rowOff>46790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6739393-C015-4EC7-9D42-5ACA2B3DC3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412750</xdr:colOff>
      <xdr:row>4</xdr:row>
      <xdr:rowOff>101600</xdr:rowOff>
    </xdr:from>
    <xdr:to>
      <xdr:col>15</xdr:col>
      <xdr:colOff>107950</xdr:colOff>
      <xdr:row>16</xdr:row>
      <xdr:rowOff>73819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FBE85E-422D-4FEE-881B-49CF31B084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iftySpo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Open</v>
          </cell>
          <cell r="C1" t="str">
            <v>High</v>
          </cell>
          <cell r="D1" t="str">
            <v>Low</v>
          </cell>
          <cell r="E1" t="str">
            <v>Close</v>
          </cell>
          <cell r="F1" t="str">
            <v>Volume</v>
          </cell>
          <cell r="G1" t="str">
            <v>Turnover</v>
          </cell>
          <cell r="H1" t="str">
            <v>IndiaVIX</v>
          </cell>
        </row>
        <row r="2">
          <cell r="A2">
            <v>42737</v>
          </cell>
          <cell r="B2">
            <v>8210.1</v>
          </cell>
          <cell r="C2">
            <v>8212</v>
          </cell>
          <cell r="D2">
            <v>8133.8</v>
          </cell>
          <cell r="E2">
            <v>8179.5</v>
          </cell>
          <cell r="F2">
            <v>122016111</v>
          </cell>
          <cell r="G2">
            <v>52554900000</v>
          </cell>
          <cell r="H2">
            <v>15.465</v>
          </cell>
        </row>
        <row r="3">
          <cell r="A3">
            <v>42738</v>
          </cell>
          <cell r="B3">
            <v>8196.0499999999993</v>
          </cell>
          <cell r="C3">
            <v>8219.1</v>
          </cell>
          <cell r="D3">
            <v>8148.6</v>
          </cell>
          <cell r="E3">
            <v>8192.25</v>
          </cell>
          <cell r="F3">
            <v>131186021</v>
          </cell>
          <cell r="G3">
            <v>60536700000</v>
          </cell>
          <cell r="H3">
            <v>15.83</v>
          </cell>
        </row>
        <row r="4">
          <cell r="A4">
            <v>42739</v>
          </cell>
          <cell r="B4">
            <v>8202.65</v>
          </cell>
          <cell r="C4">
            <v>8218.5</v>
          </cell>
          <cell r="D4">
            <v>8180.9</v>
          </cell>
          <cell r="E4">
            <v>8190.5</v>
          </cell>
          <cell r="F4">
            <v>136476345</v>
          </cell>
          <cell r="G4">
            <v>65431300000</v>
          </cell>
          <cell r="H4">
            <v>15.9575</v>
          </cell>
        </row>
        <row r="5">
          <cell r="A5">
            <v>42740</v>
          </cell>
          <cell r="B5">
            <v>8226.65</v>
          </cell>
          <cell r="C5">
            <v>8282.65</v>
          </cell>
          <cell r="D5">
            <v>8223.7000000000007</v>
          </cell>
          <cell r="E5">
            <v>8273.7999999999993</v>
          </cell>
          <cell r="F5">
            <v>163957452</v>
          </cell>
          <cell r="G5">
            <v>81806800000</v>
          </cell>
          <cell r="H5">
            <v>15.89</v>
          </cell>
        </row>
        <row r="6">
          <cell r="A6">
            <v>42741</v>
          </cell>
          <cell r="B6">
            <v>8281.85</v>
          </cell>
          <cell r="C6">
            <v>8306.85</v>
          </cell>
          <cell r="D6">
            <v>8233.25</v>
          </cell>
          <cell r="E6">
            <v>8243.7999999999993</v>
          </cell>
          <cell r="F6">
            <v>143689850</v>
          </cell>
          <cell r="G6">
            <v>72987400000</v>
          </cell>
          <cell r="H6">
            <v>15.05</v>
          </cell>
        </row>
        <row r="7">
          <cell r="A7">
            <v>42744</v>
          </cell>
          <cell r="B7">
            <v>8259.35</v>
          </cell>
          <cell r="C7">
            <v>8263</v>
          </cell>
          <cell r="D7">
            <v>8227.75</v>
          </cell>
          <cell r="E7">
            <v>8236.0499999999993</v>
          </cell>
          <cell r="F7">
            <v>102211190</v>
          </cell>
          <cell r="G7">
            <v>51976200000</v>
          </cell>
          <cell r="H7">
            <v>14.9125</v>
          </cell>
        </row>
        <row r="8">
          <cell r="A8">
            <v>42745</v>
          </cell>
          <cell r="B8">
            <v>8262.7000000000007</v>
          </cell>
          <cell r="C8">
            <v>8293.7999999999993</v>
          </cell>
          <cell r="D8">
            <v>8261</v>
          </cell>
          <cell r="E8">
            <v>8288.6</v>
          </cell>
          <cell r="F8">
            <v>147312927</v>
          </cell>
          <cell r="G8">
            <v>69045700000</v>
          </cell>
          <cell r="H8">
            <v>15.48</v>
          </cell>
        </row>
        <row r="9">
          <cell r="A9">
            <v>42746</v>
          </cell>
          <cell r="B9">
            <v>8327.7999999999993</v>
          </cell>
          <cell r="C9">
            <v>8389</v>
          </cell>
          <cell r="D9">
            <v>8322.25</v>
          </cell>
          <cell r="E9">
            <v>8380.65</v>
          </cell>
          <cell r="F9">
            <v>192285417</v>
          </cell>
          <cell r="G9">
            <v>89386800000</v>
          </cell>
          <cell r="H9">
            <v>15.195</v>
          </cell>
        </row>
        <row r="10">
          <cell r="A10">
            <v>42747</v>
          </cell>
          <cell r="B10">
            <v>8391.0499999999993</v>
          </cell>
          <cell r="C10">
            <v>8417.2000000000007</v>
          </cell>
          <cell r="D10">
            <v>8382.2999999999993</v>
          </cell>
          <cell r="E10">
            <v>8407.2000000000007</v>
          </cell>
          <cell r="F10">
            <v>177948383</v>
          </cell>
          <cell r="G10">
            <v>73592400000</v>
          </cell>
          <cell r="H10">
            <v>14.807499999999999</v>
          </cell>
        </row>
        <row r="11">
          <cell r="A11">
            <v>42748</v>
          </cell>
          <cell r="B11">
            <v>8457.65</v>
          </cell>
          <cell r="C11">
            <v>8461.0499999999993</v>
          </cell>
          <cell r="D11">
            <v>8373.15</v>
          </cell>
          <cell r="E11">
            <v>8400.35</v>
          </cell>
          <cell r="F11">
            <v>190949616</v>
          </cell>
          <cell r="G11">
            <v>91561600000</v>
          </cell>
          <cell r="H11">
            <v>14.612500000000001</v>
          </cell>
        </row>
        <row r="12">
          <cell r="A12">
            <v>42751</v>
          </cell>
          <cell r="B12">
            <v>8390.9500000000007</v>
          </cell>
          <cell r="C12">
            <v>8426.7000000000007</v>
          </cell>
          <cell r="D12">
            <v>8374.4</v>
          </cell>
          <cell r="E12">
            <v>8412.7999999999993</v>
          </cell>
          <cell r="F12">
            <v>127938836</v>
          </cell>
          <cell r="G12">
            <v>60436700000</v>
          </cell>
          <cell r="H12">
            <v>14.3825</v>
          </cell>
        </row>
        <row r="13">
          <cell r="A13">
            <v>42752</v>
          </cell>
          <cell r="B13">
            <v>8415.0499999999993</v>
          </cell>
          <cell r="C13">
            <v>8440.9</v>
          </cell>
          <cell r="D13">
            <v>8378.2999999999993</v>
          </cell>
          <cell r="E13">
            <v>8398</v>
          </cell>
          <cell r="F13">
            <v>125781216</v>
          </cell>
          <cell r="G13">
            <v>63892100000</v>
          </cell>
          <cell r="H13">
            <v>15.065</v>
          </cell>
        </row>
        <row r="14">
          <cell r="A14">
            <v>42753</v>
          </cell>
          <cell r="B14">
            <v>8403.85</v>
          </cell>
          <cell r="C14">
            <v>8460.2999999999993</v>
          </cell>
          <cell r="D14">
            <v>8397.4</v>
          </cell>
          <cell r="E14">
            <v>8417</v>
          </cell>
          <cell r="F14">
            <v>168867039</v>
          </cell>
          <cell r="G14">
            <v>74112300000</v>
          </cell>
          <cell r="H14">
            <v>15.3925</v>
          </cell>
        </row>
        <row r="15">
          <cell r="A15">
            <v>42754</v>
          </cell>
          <cell r="B15">
            <v>8418.4</v>
          </cell>
          <cell r="C15">
            <v>8445.15</v>
          </cell>
          <cell r="D15">
            <v>8404.0499999999993</v>
          </cell>
          <cell r="E15">
            <v>8435.1</v>
          </cell>
          <cell r="F15">
            <v>170956149</v>
          </cell>
          <cell r="G15">
            <v>73241400000</v>
          </cell>
          <cell r="H15">
            <v>15.182499999999999</v>
          </cell>
        </row>
        <row r="16">
          <cell r="A16">
            <v>42755</v>
          </cell>
          <cell r="B16">
            <v>8404.35</v>
          </cell>
          <cell r="C16">
            <v>8423.65</v>
          </cell>
          <cell r="D16">
            <v>8340.9500000000007</v>
          </cell>
          <cell r="E16">
            <v>8349.35</v>
          </cell>
          <cell r="F16">
            <v>208901233</v>
          </cell>
          <cell r="G16">
            <v>90145100000</v>
          </cell>
          <cell r="H16">
            <v>15.02</v>
          </cell>
        </row>
        <row r="17">
          <cell r="A17">
            <v>42758</v>
          </cell>
          <cell r="B17">
            <v>8329.6</v>
          </cell>
          <cell r="C17">
            <v>8404.15</v>
          </cell>
          <cell r="D17">
            <v>8327.2000000000007</v>
          </cell>
          <cell r="E17">
            <v>8391.5</v>
          </cell>
          <cell r="F17">
            <v>200993100</v>
          </cell>
          <cell r="G17">
            <v>86649400000</v>
          </cell>
          <cell r="H17">
            <v>15.79</v>
          </cell>
        </row>
        <row r="18">
          <cell r="A18">
            <v>42759</v>
          </cell>
          <cell r="B18">
            <v>8407.0499999999993</v>
          </cell>
          <cell r="C18">
            <v>8480.9500000000007</v>
          </cell>
          <cell r="D18">
            <v>8398.15</v>
          </cell>
          <cell r="E18">
            <v>8475.7999999999993</v>
          </cell>
          <cell r="F18">
            <v>184745781</v>
          </cell>
          <cell r="G18">
            <v>85241700000</v>
          </cell>
          <cell r="H18">
            <v>15.904999999999999</v>
          </cell>
        </row>
        <row r="19">
          <cell r="A19">
            <v>42760</v>
          </cell>
          <cell r="B19">
            <v>8499.4500000000007</v>
          </cell>
          <cell r="C19">
            <v>8612.6</v>
          </cell>
          <cell r="D19">
            <v>8493.9500000000007</v>
          </cell>
          <cell r="E19">
            <v>8602.75</v>
          </cell>
          <cell r="F19">
            <v>301490150</v>
          </cell>
          <cell r="G19">
            <v>139018900000</v>
          </cell>
          <cell r="H19">
            <v>15.285</v>
          </cell>
        </row>
        <row r="20">
          <cell r="A20">
            <v>42762</v>
          </cell>
          <cell r="B20">
            <v>8610.5</v>
          </cell>
          <cell r="C20">
            <v>8672.7000000000007</v>
          </cell>
          <cell r="D20">
            <v>8606.9</v>
          </cell>
          <cell r="E20">
            <v>8641.25</v>
          </cell>
          <cell r="F20">
            <v>283905821</v>
          </cell>
          <cell r="G20">
            <v>115689200000</v>
          </cell>
          <cell r="H20">
            <v>15.17</v>
          </cell>
        </row>
        <row r="21">
          <cell r="A21">
            <v>42765</v>
          </cell>
          <cell r="B21">
            <v>8635.5499999999993</v>
          </cell>
          <cell r="C21">
            <v>8662.6</v>
          </cell>
          <cell r="D21">
            <v>8617.75</v>
          </cell>
          <cell r="E21">
            <v>8632.75</v>
          </cell>
          <cell r="F21">
            <v>314110760</v>
          </cell>
          <cell r="G21">
            <v>93334900000</v>
          </cell>
          <cell r="H21">
            <v>16.004999999999999</v>
          </cell>
        </row>
        <row r="22">
          <cell r="A22">
            <v>42766</v>
          </cell>
          <cell r="B22">
            <v>8629.4500000000007</v>
          </cell>
          <cell r="C22">
            <v>8631.75</v>
          </cell>
          <cell r="D22">
            <v>8552.4</v>
          </cell>
          <cell r="E22">
            <v>8561.2999999999993</v>
          </cell>
          <cell r="F22">
            <v>537110119</v>
          </cell>
          <cell r="G22">
            <v>147211700000</v>
          </cell>
          <cell r="H22">
            <v>16.670000000000002</v>
          </cell>
        </row>
        <row r="23">
          <cell r="A23">
            <v>42767</v>
          </cell>
          <cell r="B23">
            <v>8570.35</v>
          </cell>
          <cell r="C23">
            <v>8722.4</v>
          </cell>
          <cell r="D23">
            <v>8537.5</v>
          </cell>
          <cell r="E23">
            <v>8716.4</v>
          </cell>
          <cell r="F23">
            <v>337797412</v>
          </cell>
          <cell r="G23">
            <v>134940500000</v>
          </cell>
          <cell r="H23">
            <v>16.824999999999999</v>
          </cell>
        </row>
        <row r="24">
          <cell r="A24">
            <v>42768</v>
          </cell>
          <cell r="B24">
            <v>8724.75</v>
          </cell>
          <cell r="C24">
            <v>8757.6</v>
          </cell>
          <cell r="D24">
            <v>8685.7999999999993</v>
          </cell>
          <cell r="E24">
            <v>8734.25</v>
          </cell>
          <cell r="F24">
            <v>292329202</v>
          </cell>
          <cell r="G24">
            <v>115550200000</v>
          </cell>
          <cell r="H24">
            <v>13.97</v>
          </cell>
        </row>
        <row r="25">
          <cell r="A25">
            <v>42769</v>
          </cell>
          <cell r="B25">
            <v>8735.15</v>
          </cell>
          <cell r="C25">
            <v>8748.25</v>
          </cell>
          <cell r="D25">
            <v>8707.75</v>
          </cell>
          <cell r="E25">
            <v>8740.9500000000007</v>
          </cell>
          <cell r="F25">
            <v>196936238</v>
          </cell>
          <cell r="G25">
            <v>81934500000</v>
          </cell>
          <cell r="H25">
            <v>13.52</v>
          </cell>
        </row>
        <row r="26">
          <cell r="A26">
            <v>42772</v>
          </cell>
          <cell r="B26">
            <v>8785.4500000000007</v>
          </cell>
          <cell r="C26">
            <v>8814.1</v>
          </cell>
          <cell r="D26">
            <v>8770.2000000000007</v>
          </cell>
          <cell r="E26">
            <v>8801.0499999999993</v>
          </cell>
          <cell r="F26">
            <v>200403782</v>
          </cell>
          <cell r="G26">
            <v>87015100000</v>
          </cell>
          <cell r="H26">
            <v>13.1275</v>
          </cell>
        </row>
        <row r="27">
          <cell r="A27">
            <v>42773</v>
          </cell>
          <cell r="B27">
            <v>8805.7000000000007</v>
          </cell>
          <cell r="C27">
            <v>8809.2999999999993</v>
          </cell>
          <cell r="D27">
            <v>8741.0499999999993</v>
          </cell>
          <cell r="E27">
            <v>8768.2999999999993</v>
          </cell>
          <cell r="F27">
            <v>233294532</v>
          </cell>
          <cell r="G27">
            <v>90606299999.999985</v>
          </cell>
          <cell r="H27">
            <v>13.397500000000001</v>
          </cell>
        </row>
        <row r="28">
          <cell r="A28">
            <v>42774</v>
          </cell>
          <cell r="B28">
            <v>8774.5499999999993</v>
          </cell>
          <cell r="C28">
            <v>8791.25</v>
          </cell>
          <cell r="D28">
            <v>8715</v>
          </cell>
          <cell r="E28">
            <v>8769.0499999999993</v>
          </cell>
          <cell r="F28">
            <v>225485726</v>
          </cell>
          <cell r="G28">
            <v>91102400000</v>
          </cell>
          <cell r="H28">
            <v>13.5075</v>
          </cell>
        </row>
        <row r="29">
          <cell r="A29">
            <v>42775</v>
          </cell>
          <cell r="B29">
            <v>8795.5499999999993</v>
          </cell>
          <cell r="C29">
            <v>8821.4</v>
          </cell>
          <cell r="D29">
            <v>8724.1</v>
          </cell>
          <cell r="E29">
            <v>8778.4</v>
          </cell>
          <cell r="F29">
            <v>193282248</v>
          </cell>
          <cell r="G29">
            <v>89726700000</v>
          </cell>
          <cell r="H29">
            <v>13.35</v>
          </cell>
        </row>
        <row r="30">
          <cell r="A30">
            <v>42776</v>
          </cell>
          <cell r="B30">
            <v>8812.35</v>
          </cell>
          <cell r="C30">
            <v>8822.1</v>
          </cell>
          <cell r="D30">
            <v>8771.2000000000007</v>
          </cell>
          <cell r="E30">
            <v>8793.5499999999993</v>
          </cell>
          <cell r="F30">
            <v>232947341</v>
          </cell>
          <cell r="G30">
            <v>103201700000</v>
          </cell>
          <cell r="H30">
            <v>13.234999999999999</v>
          </cell>
        </row>
        <row r="31">
          <cell r="A31">
            <v>42779</v>
          </cell>
          <cell r="B31">
            <v>8819.7999999999993</v>
          </cell>
          <cell r="C31">
            <v>8826.9</v>
          </cell>
          <cell r="D31">
            <v>8754.2000000000007</v>
          </cell>
          <cell r="E31">
            <v>8805.0499999999993</v>
          </cell>
          <cell r="F31">
            <v>211180353</v>
          </cell>
          <cell r="G31">
            <v>86594800000</v>
          </cell>
          <cell r="H31">
            <v>13.1775</v>
          </cell>
        </row>
        <row r="32">
          <cell r="A32">
            <v>42780</v>
          </cell>
          <cell r="B32">
            <v>8819.9</v>
          </cell>
          <cell r="C32">
            <v>8820.4500000000007</v>
          </cell>
          <cell r="D32">
            <v>8772.5</v>
          </cell>
          <cell r="E32">
            <v>8792.2999999999993</v>
          </cell>
          <cell r="F32">
            <v>194133563</v>
          </cell>
          <cell r="G32">
            <v>84944400000</v>
          </cell>
          <cell r="H32">
            <v>13.692500000000001</v>
          </cell>
        </row>
        <row r="33">
          <cell r="A33">
            <v>42781</v>
          </cell>
          <cell r="B33">
            <v>8778.9500000000007</v>
          </cell>
          <cell r="C33">
            <v>8807.9</v>
          </cell>
          <cell r="D33">
            <v>8712.85</v>
          </cell>
          <cell r="E33">
            <v>8724.7000000000007</v>
          </cell>
          <cell r="F33">
            <v>222828919</v>
          </cell>
          <cell r="G33">
            <v>104723700000</v>
          </cell>
          <cell r="H33">
            <v>13.8025</v>
          </cell>
        </row>
        <row r="34">
          <cell r="A34">
            <v>42782</v>
          </cell>
          <cell r="B34">
            <v>8739</v>
          </cell>
          <cell r="C34">
            <v>8783.9500000000007</v>
          </cell>
          <cell r="D34">
            <v>8719.6</v>
          </cell>
          <cell r="E34">
            <v>8778</v>
          </cell>
          <cell r="F34">
            <v>190277738</v>
          </cell>
          <cell r="G34">
            <v>96956299999.999985</v>
          </cell>
          <cell r="H34">
            <v>14.2125</v>
          </cell>
        </row>
        <row r="35">
          <cell r="A35">
            <v>42783</v>
          </cell>
          <cell r="B35">
            <v>8883.7000000000007</v>
          </cell>
          <cell r="C35">
            <v>8896.4500000000007</v>
          </cell>
          <cell r="D35">
            <v>8804.25</v>
          </cell>
          <cell r="E35">
            <v>8821.7000000000007</v>
          </cell>
          <cell r="F35">
            <v>307526025</v>
          </cell>
          <cell r="G35">
            <v>234325800000</v>
          </cell>
          <cell r="H35">
            <v>13.73</v>
          </cell>
        </row>
        <row r="36">
          <cell r="A36">
            <v>42786</v>
          </cell>
          <cell r="B36">
            <v>8818.5499999999993</v>
          </cell>
          <cell r="C36">
            <v>8886.25</v>
          </cell>
          <cell r="D36">
            <v>8809.7999999999993</v>
          </cell>
          <cell r="E36">
            <v>8879.2000000000007</v>
          </cell>
          <cell r="F36">
            <v>173022362</v>
          </cell>
          <cell r="G36">
            <v>78335300000</v>
          </cell>
          <cell r="H36">
            <v>13.432499999999999</v>
          </cell>
        </row>
        <row r="37">
          <cell r="A37">
            <v>42787</v>
          </cell>
          <cell r="B37">
            <v>8890.75</v>
          </cell>
          <cell r="C37">
            <v>8920.7999999999993</v>
          </cell>
          <cell r="D37">
            <v>8860.9500000000007</v>
          </cell>
          <cell r="E37">
            <v>8907.85</v>
          </cell>
          <cell r="F37">
            <v>181091326</v>
          </cell>
          <cell r="G37">
            <v>88637099999.999985</v>
          </cell>
          <cell r="H37">
            <v>13.61</v>
          </cell>
        </row>
        <row r="38">
          <cell r="A38">
            <v>42788</v>
          </cell>
          <cell r="B38">
            <v>8931.6</v>
          </cell>
          <cell r="C38">
            <v>8960.75</v>
          </cell>
          <cell r="D38">
            <v>8905.25</v>
          </cell>
          <cell r="E38">
            <v>8926.9</v>
          </cell>
          <cell r="F38">
            <v>254677956</v>
          </cell>
          <cell r="G38">
            <v>135140800000</v>
          </cell>
          <cell r="H38">
            <v>13.525</v>
          </cell>
        </row>
        <row r="39">
          <cell r="A39">
            <v>42789</v>
          </cell>
          <cell r="B39">
            <v>8956.4</v>
          </cell>
          <cell r="C39">
            <v>8982.15</v>
          </cell>
          <cell r="D39">
            <v>8927.5499999999993</v>
          </cell>
          <cell r="E39">
            <v>8939.5</v>
          </cell>
          <cell r="F39">
            <v>388874096</v>
          </cell>
          <cell r="G39">
            <v>172430800000</v>
          </cell>
          <cell r="H39">
            <v>13.7</v>
          </cell>
        </row>
        <row r="40">
          <cell r="A40">
            <v>42793</v>
          </cell>
          <cell r="B40">
            <v>8943.7000000000007</v>
          </cell>
          <cell r="C40">
            <v>8951.7999999999993</v>
          </cell>
          <cell r="D40">
            <v>8888.65</v>
          </cell>
          <cell r="E40">
            <v>8896.7000000000007</v>
          </cell>
          <cell r="F40">
            <v>195847099</v>
          </cell>
          <cell r="G40">
            <v>103888300000</v>
          </cell>
          <cell r="H40">
            <v>13.4</v>
          </cell>
        </row>
        <row r="41">
          <cell r="A41">
            <v>42794</v>
          </cell>
          <cell r="B41">
            <v>8898.9500000000007</v>
          </cell>
          <cell r="C41">
            <v>8914.75</v>
          </cell>
          <cell r="D41">
            <v>8867.6</v>
          </cell>
          <cell r="E41">
            <v>8879.6</v>
          </cell>
          <cell r="F41">
            <v>302722890</v>
          </cell>
          <cell r="G41">
            <v>138195700000</v>
          </cell>
          <cell r="H41">
            <v>13.675000000000001</v>
          </cell>
        </row>
        <row r="42">
          <cell r="A42">
            <v>42795</v>
          </cell>
          <cell r="B42">
            <v>8904.4</v>
          </cell>
          <cell r="C42">
            <v>8960.7999999999993</v>
          </cell>
          <cell r="D42">
            <v>8898.6</v>
          </cell>
          <cell r="E42">
            <v>8945.7999999999993</v>
          </cell>
          <cell r="F42">
            <v>212328974</v>
          </cell>
          <cell r="G42">
            <v>96819900000</v>
          </cell>
          <cell r="H42">
            <v>13.7925</v>
          </cell>
        </row>
        <row r="43">
          <cell r="A43">
            <v>42796</v>
          </cell>
          <cell r="B43">
            <v>8982.85</v>
          </cell>
          <cell r="C43">
            <v>8992.5</v>
          </cell>
          <cell r="D43">
            <v>8879.7999999999993</v>
          </cell>
          <cell r="E43">
            <v>8899.75</v>
          </cell>
          <cell r="F43">
            <v>225608140</v>
          </cell>
          <cell r="G43">
            <v>100751900000</v>
          </cell>
          <cell r="H43">
            <v>13.574999999999999</v>
          </cell>
        </row>
        <row r="44">
          <cell r="A44">
            <v>42797</v>
          </cell>
          <cell r="B44">
            <v>8883.5</v>
          </cell>
          <cell r="C44">
            <v>8907.1</v>
          </cell>
          <cell r="D44">
            <v>8860.1</v>
          </cell>
          <cell r="E44">
            <v>8897.5499999999993</v>
          </cell>
          <cell r="F44">
            <v>208915878</v>
          </cell>
          <cell r="G44">
            <v>97835700000</v>
          </cell>
          <cell r="H44">
            <v>13.362500000000001</v>
          </cell>
        </row>
        <row r="45">
          <cell r="A45">
            <v>42800</v>
          </cell>
          <cell r="B45">
            <v>8915.1</v>
          </cell>
          <cell r="C45">
            <v>8967.7999999999993</v>
          </cell>
          <cell r="D45">
            <v>8914</v>
          </cell>
          <cell r="E45">
            <v>8963.4500000000007</v>
          </cell>
          <cell r="F45">
            <v>180194586</v>
          </cell>
          <cell r="G45">
            <v>89550600000</v>
          </cell>
          <cell r="H45">
            <v>13.352499999999999</v>
          </cell>
        </row>
        <row r="46">
          <cell r="A46">
            <v>42801</v>
          </cell>
          <cell r="B46">
            <v>8977.75</v>
          </cell>
          <cell r="C46">
            <v>8977.85</v>
          </cell>
          <cell r="D46">
            <v>8932.7999999999993</v>
          </cell>
          <cell r="E46">
            <v>8946.9</v>
          </cell>
          <cell r="F46">
            <v>178827506</v>
          </cell>
          <cell r="G46">
            <v>81492800000</v>
          </cell>
          <cell r="H46">
            <v>13.64</v>
          </cell>
        </row>
        <row r="47">
          <cell r="A47">
            <v>42802</v>
          </cell>
          <cell r="B47">
            <v>8950.7000000000007</v>
          </cell>
          <cell r="C47">
            <v>8957.0499999999993</v>
          </cell>
          <cell r="D47">
            <v>8891.9500000000007</v>
          </cell>
          <cell r="E47">
            <v>8924.2999999999993</v>
          </cell>
          <cell r="F47">
            <v>183325544</v>
          </cell>
          <cell r="G47">
            <v>94893600000</v>
          </cell>
          <cell r="H47">
            <v>13.875</v>
          </cell>
        </row>
        <row r="48">
          <cell r="A48">
            <v>42803</v>
          </cell>
          <cell r="B48">
            <v>8914.5</v>
          </cell>
          <cell r="C48">
            <v>8945.7999999999993</v>
          </cell>
          <cell r="D48">
            <v>8899.5</v>
          </cell>
          <cell r="E48">
            <v>8927</v>
          </cell>
          <cell r="F48">
            <v>176810453</v>
          </cell>
          <cell r="G48">
            <v>84932099999.999985</v>
          </cell>
          <cell r="H48">
            <v>14.074999999999999</v>
          </cell>
        </row>
        <row r="49">
          <cell r="A49">
            <v>42804</v>
          </cell>
          <cell r="B49">
            <v>8953.7000000000007</v>
          </cell>
          <cell r="C49">
            <v>8975.7000000000007</v>
          </cell>
          <cell r="D49">
            <v>8903.9500000000007</v>
          </cell>
          <cell r="E49">
            <v>8934.5499999999993</v>
          </cell>
          <cell r="F49">
            <v>157419999</v>
          </cell>
          <cell r="G49">
            <v>73852800000</v>
          </cell>
          <cell r="H49">
            <v>14.39</v>
          </cell>
        </row>
        <row r="50">
          <cell r="A50">
            <v>42808</v>
          </cell>
          <cell r="B50">
            <v>9091.65</v>
          </cell>
          <cell r="C50">
            <v>9122.75</v>
          </cell>
          <cell r="D50">
            <v>9060.5</v>
          </cell>
          <cell r="E50">
            <v>9087</v>
          </cell>
          <cell r="F50">
            <v>278726933</v>
          </cell>
          <cell r="G50">
            <v>140875700000</v>
          </cell>
          <cell r="H50">
            <v>13.9575</v>
          </cell>
        </row>
        <row r="51">
          <cell r="A51">
            <v>42809</v>
          </cell>
          <cell r="B51">
            <v>9086.85</v>
          </cell>
          <cell r="C51">
            <v>9106.5499999999993</v>
          </cell>
          <cell r="D51">
            <v>9075.5</v>
          </cell>
          <cell r="E51">
            <v>9084.7999999999993</v>
          </cell>
          <cell r="F51">
            <v>248033251</v>
          </cell>
          <cell r="G51">
            <v>96715100000</v>
          </cell>
          <cell r="H51">
            <v>12.4</v>
          </cell>
        </row>
        <row r="52">
          <cell r="A52">
            <v>42810</v>
          </cell>
          <cell r="B52">
            <v>9129.65</v>
          </cell>
          <cell r="C52">
            <v>9158.4500000000007</v>
          </cell>
          <cell r="D52">
            <v>9128.5499999999993</v>
          </cell>
          <cell r="E52">
            <v>9153.7000000000007</v>
          </cell>
          <cell r="F52">
            <v>215096446</v>
          </cell>
          <cell r="G52">
            <v>92750500000</v>
          </cell>
          <cell r="H52">
            <v>12.422499999999999</v>
          </cell>
        </row>
        <row r="53">
          <cell r="A53">
            <v>42811</v>
          </cell>
          <cell r="B53">
            <v>9207.7999999999993</v>
          </cell>
          <cell r="C53">
            <v>9218.4</v>
          </cell>
          <cell r="D53">
            <v>9147.6</v>
          </cell>
          <cell r="E53">
            <v>9160.0499999999993</v>
          </cell>
          <cell r="F53">
            <v>295554265</v>
          </cell>
          <cell r="G53">
            <v>132262900000</v>
          </cell>
          <cell r="H53">
            <v>11.91</v>
          </cell>
        </row>
        <row r="54">
          <cell r="A54">
            <v>42814</v>
          </cell>
          <cell r="B54">
            <v>9166.9500000000007</v>
          </cell>
          <cell r="C54">
            <v>9167.6</v>
          </cell>
          <cell r="D54">
            <v>9116.2999999999993</v>
          </cell>
          <cell r="E54">
            <v>9126.85</v>
          </cell>
          <cell r="F54">
            <v>342395900</v>
          </cell>
          <cell r="G54">
            <v>92511600000</v>
          </cell>
          <cell r="H54">
            <v>11.852499999999999</v>
          </cell>
        </row>
        <row r="55">
          <cell r="A55">
            <v>42815</v>
          </cell>
          <cell r="B55">
            <v>9133.9500000000007</v>
          </cell>
          <cell r="C55">
            <v>9147.75</v>
          </cell>
          <cell r="D55">
            <v>9087.2000000000007</v>
          </cell>
          <cell r="E55">
            <v>9121.5</v>
          </cell>
          <cell r="F55">
            <v>255396073</v>
          </cell>
          <cell r="G55">
            <v>101916000000</v>
          </cell>
          <cell r="H55">
            <v>12.0175</v>
          </cell>
        </row>
        <row r="56">
          <cell r="A56">
            <v>42816</v>
          </cell>
          <cell r="B56">
            <v>9047.2000000000007</v>
          </cell>
          <cell r="C56">
            <v>9072.9</v>
          </cell>
          <cell r="D56">
            <v>9019.2999999999993</v>
          </cell>
          <cell r="E56">
            <v>9030.4500000000007</v>
          </cell>
          <cell r="F56">
            <v>239463699</v>
          </cell>
          <cell r="G56">
            <v>100659200000</v>
          </cell>
          <cell r="H56">
            <v>11.942500000000001</v>
          </cell>
        </row>
        <row r="57">
          <cell r="A57">
            <v>42817</v>
          </cell>
          <cell r="B57">
            <v>9048.75</v>
          </cell>
          <cell r="C57">
            <v>9099.0499999999993</v>
          </cell>
          <cell r="D57">
            <v>9048.6</v>
          </cell>
          <cell r="E57">
            <v>9086.2999999999993</v>
          </cell>
          <cell r="F57">
            <v>197705274</v>
          </cell>
          <cell r="G57">
            <v>86993600000</v>
          </cell>
          <cell r="H57">
            <v>12.27</v>
          </cell>
        </row>
        <row r="58">
          <cell r="A58">
            <v>42818</v>
          </cell>
          <cell r="B58">
            <v>9104</v>
          </cell>
          <cell r="C58">
            <v>9133.5499999999993</v>
          </cell>
          <cell r="D58">
            <v>9089.4</v>
          </cell>
          <cell r="E58">
            <v>9108</v>
          </cell>
          <cell r="F58">
            <v>210021581</v>
          </cell>
          <cell r="G58">
            <v>88530300000</v>
          </cell>
          <cell r="H58">
            <v>11.835000000000001</v>
          </cell>
        </row>
        <row r="59">
          <cell r="A59">
            <v>42821</v>
          </cell>
          <cell r="B59">
            <v>9093.4500000000007</v>
          </cell>
          <cell r="C59">
            <v>9094.85</v>
          </cell>
          <cell r="D59">
            <v>9024.65</v>
          </cell>
          <cell r="E59">
            <v>9045.2000000000007</v>
          </cell>
          <cell r="F59">
            <v>209036051</v>
          </cell>
          <cell r="G59">
            <v>89215700000</v>
          </cell>
          <cell r="H59">
            <v>11.977499999999999</v>
          </cell>
        </row>
        <row r="60">
          <cell r="A60">
            <v>42822</v>
          </cell>
          <cell r="B60">
            <v>9081.5</v>
          </cell>
          <cell r="C60">
            <v>9110.4</v>
          </cell>
          <cell r="D60">
            <v>9079.7999999999993</v>
          </cell>
          <cell r="E60">
            <v>9100.7999999999993</v>
          </cell>
          <cell r="F60">
            <v>188985603</v>
          </cell>
          <cell r="G60">
            <v>81392800000</v>
          </cell>
          <cell r="H60">
            <v>12.435</v>
          </cell>
        </row>
        <row r="61">
          <cell r="A61">
            <v>42823</v>
          </cell>
          <cell r="B61">
            <v>9128.7000000000007</v>
          </cell>
          <cell r="C61">
            <v>9153.15</v>
          </cell>
          <cell r="D61">
            <v>9109.1</v>
          </cell>
          <cell r="E61">
            <v>9143.7999999999993</v>
          </cell>
          <cell r="F61">
            <v>250902906</v>
          </cell>
          <cell r="G61">
            <v>110894300000</v>
          </cell>
          <cell r="H61">
            <v>12.1175</v>
          </cell>
        </row>
        <row r="62">
          <cell r="A62">
            <v>42824</v>
          </cell>
          <cell r="B62">
            <v>9142.6</v>
          </cell>
          <cell r="C62">
            <v>9183.15</v>
          </cell>
          <cell r="D62">
            <v>9136.35</v>
          </cell>
          <cell r="E62">
            <v>9173.75</v>
          </cell>
          <cell r="F62">
            <v>333410368</v>
          </cell>
          <cell r="G62">
            <v>155854200000</v>
          </cell>
          <cell r="H62">
            <v>12.0875</v>
          </cell>
        </row>
        <row r="63">
          <cell r="A63">
            <v>42825</v>
          </cell>
          <cell r="B63">
            <v>9158.9</v>
          </cell>
          <cell r="C63">
            <v>9191.7000000000007</v>
          </cell>
          <cell r="D63">
            <v>9152.1</v>
          </cell>
          <cell r="E63">
            <v>9173.75</v>
          </cell>
          <cell r="F63">
            <v>196771674</v>
          </cell>
          <cell r="G63">
            <v>109550500000</v>
          </cell>
          <cell r="H63">
            <v>12.15</v>
          </cell>
        </row>
        <row r="64">
          <cell r="A64">
            <v>42828</v>
          </cell>
          <cell r="B64">
            <v>9220.6</v>
          </cell>
          <cell r="C64">
            <v>9245.35</v>
          </cell>
          <cell r="D64">
            <v>9192.4</v>
          </cell>
          <cell r="E64">
            <v>9237.85</v>
          </cell>
          <cell r="F64">
            <v>143444541</v>
          </cell>
          <cell r="G64">
            <v>83370600000</v>
          </cell>
          <cell r="H64">
            <v>12.42</v>
          </cell>
        </row>
        <row r="65">
          <cell r="A65">
            <v>42830</v>
          </cell>
          <cell r="B65">
            <v>9264.4</v>
          </cell>
          <cell r="C65">
            <v>9273.9</v>
          </cell>
          <cell r="D65">
            <v>9215.4</v>
          </cell>
          <cell r="E65">
            <v>9265.15</v>
          </cell>
          <cell r="F65">
            <v>190529461</v>
          </cell>
          <cell r="G65">
            <v>114619600000</v>
          </cell>
          <cell r="H65">
            <v>11.4925</v>
          </cell>
        </row>
        <row r="66">
          <cell r="A66">
            <v>42831</v>
          </cell>
          <cell r="B66">
            <v>9245.7999999999993</v>
          </cell>
          <cell r="C66">
            <v>9267.9500000000007</v>
          </cell>
          <cell r="D66">
            <v>9218.85</v>
          </cell>
          <cell r="E66">
            <v>9261.9500000000007</v>
          </cell>
          <cell r="F66">
            <v>191937207</v>
          </cell>
          <cell r="G66">
            <v>103326000000</v>
          </cell>
          <cell r="H66">
            <v>11.55</v>
          </cell>
        </row>
        <row r="67">
          <cell r="A67">
            <v>42832</v>
          </cell>
          <cell r="B67">
            <v>9223.7000000000007</v>
          </cell>
          <cell r="C67">
            <v>9250.5</v>
          </cell>
          <cell r="D67">
            <v>9188.1</v>
          </cell>
          <cell r="E67">
            <v>9198.2999999999993</v>
          </cell>
          <cell r="F67">
            <v>195918747</v>
          </cell>
          <cell r="G67">
            <v>102171300000</v>
          </cell>
          <cell r="H67">
            <v>11.29</v>
          </cell>
        </row>
        <row r="68">
          <cell r="A68">
            <v>42835</v>
          </cell>
          <cell r="B68">
            <v>9225.6</v>
          </cell>
          <cell r="C68">
            <v>9225.65</v>
          </cell>
          <cell r="D68">
            <v>9174.85</v>
          </cell>
          <cell r="E68">
            <v>9181.4500000000007</v>
          </cell>
          <cell r="F68">
            <v>139968750</v>
          </cell>
          <cell r="G68">
            <v>81400800000</v>
          </cell>
          <cell r="H68">
            <v>11.692500000000001</v>
          </cell>
        </row>
        <row r="69">
          <cell r="A69">
            <v>42836</v>
          </cell>
          <cell r="B69">
            <v>9184.5499999999993</v>
          </cell>
          <cell r="C69">
            <v>9242.7000000000007</v>
          </cell>
          <cell r="D69">
            <v>9172.85</v>
          </cell>
          <cell r="E69">
            <v>9237</v>
          </cell>
          <cell r="F69">
            <v>206261727</v>
          </cell>
          <cell r="G69">
            <v>93852000000</v>
          </cell>
          <cell r="H69">
            <v>11.62</v>
          </cell>
        </row>
        <row r="70">
          <cell r="A70">
            <v>42837</v>
          </cell>
          <cell r="B70">
            <v>9242.5</v>
          </cell>
          <cell r="C70">
            <v>9246.4</v>
          </cell>
          <cell r="D70">
            <v>9161.7999999999993</v>
          </cell>
          <cell r="E70">
            <v>9203.4500000000007</v>
          </cell>
          <cell r="F70">
            <v>166755013</v>
          </cell>
          <cell r="G70">
            <v>84129700000</v>
          </cell>
          <cell r="H70">
            <v>11.395</v>
          </cell>
        </row>
        <row r="71">
          <cell r="A71">
            <v>42838</v>
          </cell>
          <cell r="B71">
            <v>9202.5</v>
          </cell>
          <cell r="C71">
            <v>9202.65</v>
          </cell>
          <cell r="D71">
            <v>9144.9500000000007</v>
          </cell>
          <cell r="E71">
            <v>9150.7999999999993</v>
          </cell>
          <cell r="F71">
            <v>171695600</v>
          </cell>
          <cell r="G71">
            <v>89081700000</v>
          </cell>
          <cell r="H71">
            <v>11.6275</v>
          </cell>
        </row>
        <row r="72">
          <cell r="A72">
            <v>42842</v>
          </cell>
          <cell r="B72">
            <v>9144.75</v>
          </cell>
          <cell r="C72">
            <v>9160</v>
          </cell>
          <cell r="D72">
            <v>9120.25</v>
          </cell>
          <cell r="E72">
            <v>9139.2999999999993</v>
          </cell>
          <cell r="F72">
            <v>132244225</v>
          </cell>
          <cell r="G72">
            <v>64732700000.000008</v>
          </cell>
          <cell r="H72">
            <v>11.577500000000001</v>
          </cell>
        </row>
        <row r="73">
          <cell r="A73">
            <v>42843</v>
          </cell>
          <cell r="B73">
            <v>9163</v>
          </cell>
          <cell r="C73">
            <v>9217.9</v>
          </cell>
          <cell r="D73">
            <v>9095.4500000000007</v>
          </cell>
          <cell r="E73">
            <v>9105.15</v>
          </cell>
          <cell r="F73">
            <v>179569574</v>
          </cell>
          <cell r="G73">
            <v>85275000000</v>
          </cell>
          <cell r="H73">
            <v>11.8925</v>
          </cell>
        </row>
        <row r="74">
          <cell r="A74">
            <v>42844</v>
          </cell>
          <cell r="B74">
            <v>9112.2000000000007</v>
          </cell>
          <cell r="C74">
            <v>9120.5</v>
          </cell>
          <cell r="D74">
            <v>9075.15</v>
          </cell>
          <cell r="E74">
            <v>9103.5</v>
          </cell>
          <cell r="F74">
            <v>179117382</v>
          </cell>
          <cell r="G74">
            <v>89502700000</v>
          </cell>
          <cell r="H74">
            <v>12.375</v>
          </cell>
        </row>
        <row r="75">
          <cell r="A75">
            <v>42845</v>
          </cell>
          <cell r="B75">
            <v>9108.1</v>
          </cell>
          <cell r="C75">
            <v>9143.9</v>
          </cell>
          <cell r="D75">
            <v>9102.65</v>
          </cell>
          <cell r="E75">
            <v>9136.4</v>
          </cell>
          <cell r="F75">
            <v>175629897</v>
          </cell>
          <cell r="G75">
            <v>88435000000</v>
          </cell>
          <cell r="H75">
            <v>12.215</v>
          </cell>
        </row>
        <row r="76">
          <cell r="A76">
            <v>42846</v>
          </cell>
          <cell r="B76">
            <v>9179.1</v>
          </cell>
          <cell r="C76">
            <v>9183.65</v>
          </cell>
          <cell r="D76">
            <v>9088.75</v>
          </cell>
          <cell r="E76">
            <v>9119.4</v>
          </cell>
          <cell r="F76">
            <v>159981265</v>
          </cell>
          <cell r="G76">
            <v>84766299999.999985</v>
          </cell>
          <cell r="H76">
            <v>11.56</v>
          </cell>
        </row>
        <row r="77">
          <cell r="A77">
            <v>42849</v>
          </cell>
          <cell r="B77">
            <v>9135.35</v>
          </cell>
          <cell r="C77">
            <v>9225.4</v>
          </cell>
          <cell r="D77">
            <v>9130.5499999999993</v>
          </cell>
          <cell r="E77">
            <v>9217.9500000000007</v>
          </cell>
          <cell r="F77">
            <v>172908048</v>
          </cell>
          <cell r="G77">
            <v>97207500000</v>
          </cell>
          <cell r="H77">
            <v>11.422499999999999</v>
          </cell>
        </row>
        <row r="78">
          <cell r="A78">
            <v>42850</v>
          </cell>
          <cell r="B78">
            <v>9273.0499999999993</v>
          </cell>
          <cell r="C78">
            <v>9309.2000000000007</v>
          </cell>
          <cell r="D78">
            <v>9250.35</v>
          </cell>
          <cell r="E78">
            <v>9306.6</v>
          </cell>
          <cell r="F78">
            <v>173896951</v>
          </cell>
          <cell r="G78">
            <v>104260200000</v>
          </cell>
          <cell r="H78">
            <v>11.625</v>
          </cell>
        </row>
        <row r="79">
          <cell r="A79">
            <v>42851</v>
          </cell>
          <cell r="B79">
            <v>9336.2000000000007</v>
          </cell>
          <cell r="C79">
            <v>9367</v>
          </cell>
          <cell r="D79">
            <v>9301.35</v>
          </cell>
          <cell r="E79">
            <v>9351.85</v>
          </cell>
          <cell r="F79">
            <v>191395120</v>
          </cell>
          <cell r="G79">
            <v>104833200000</v>
          </cell>
          <cell r="H79">
            <v>11.154999999999999</v>
          </cell>
        </row>
        <row r="80">
          <cell r="A80">
            <v>42852</v>
          </cell>
          <cell r="B80">
            <v>9359.15</v>
          </cell>
          <cell r="C80">
            <v>9367.15</v>
          </cell>
          <cell r="D80">
            <v>9322.65</v>
          </cell>
          <cell r="E80">
            <v>9342.15</v>
          </cell>
          <cell r="F80">
            <v>215881711</v>
          </cell>
          <cell r="G80">
            <v>129103800000</v>
          </cell>
          <cell r="H80">
            <v>11.74</v>
          </cell>
        </row>
        <row r="81">
          <cell r="A81">
            <v>42853</v>
          </cell>
          <cell r="B81">
            <v>9340.9500000000007</v>
          </cell>
          <cell r="C81">
            <v>9342.65</v>
          </cell>
          <cell r="D81">
            <v>9282.25</v>
          </cell>
          <cell r="E81">
            <v>9304.0499999999993</v>
          </cell>
          <cell r="F81">
            <v>167229353</v>
          </cell>
          <cell r="G81">
            <v>86733200000</v>
          </cell>
          <cell r="H81">
            <v>11.07</v>
          </cell>
        </row>
        <row r="82">
          <cell r="A82">
            <v>42857</v>
          </cell>
          <cell r="B82">
            <v>9339.85</v>
          </cell>
          <cell r="C82">
            <v>9352.5499999999993</v>
          </cell>
          <cell r="D82">
            <v>9269.9</v>
          </cell>
          <cell r="E82">
            <v>9313.7999999999993</v>
          </cell>
          <cell r="F82">
            <v>166558241</v>
          </cell>
          <cell r="G82">
            <v>91105900000</v>
          </cell>
          <cell r="H82">
            <v>10.86</v>
          </cell>
        </row>
        <row r="83">
          <cell r="A83">
            <v>42858</v>
          </cell>
          <cell r="B83">
            <v>9344.7000000000007</v>
          </cell>
          <cell r="C83">
            <v>9346.2999999999993</v>
          </cell>
          <cell r="D83">
            <v>9298.4</v>
          </cell>
          <cell r="E83">
            <v>9311.9500000000007</v>
          </cell>
          <cell r="F83">
            <v>156342492</v>
          </cell>
          <cell r="G83">
            <v>79751400000</v>
          </cell>
          <cell r="H83">
            <v>11.4475</v>
          </cell>
        </row>
        <row r="84">
          <cell r="A84">
            <v>42859</v>
          </cell>
          <cell r="B84">
            <v>9360.9500000000007</v>
          </cell>
          <cell r="C84">
            <v>9365.65</v>
          </cell>
          <cell r="D84">
            <v>9323.25</v>
          </cell>
          <cell r="E84">
            <v>9359.9</v>
          </cell>
          <cell r="F84">
            <v>277895923</v>
          </cell>
          <cell r="G84">
            <v>123797400000</v>
          </cell>
          <cell r="H84">
            <v>11.5275</v>
          </cell>
        </row>
        <row r="85">
          <cell r="A85">
            <v>42860</v>
          </cell>
          <cell r="B85">
            <v>9374.5499999999993</v>
          </cell>
          <cell r="C85">
            <v>9377.1</v>
          </cell>
          <cell r="D85">
            <v>9272</v>
          </cell>
          <cell r="E85">
            <v>9285.2999999999993</v>
          </cell>
          <cell r="F85">
            <v>239133531</v>
          </cell>
          <cell r="G85">
            <v>104666800000</v>
          </cell>
          <cell r="H85">
            <v>11.3325</v>
          </cell>
        </row>
        <row r="86">
          <cell r="A86">
            <v>42863</v>
          </cell>
          <cell r="B86">
            <v>9311.4500000000007</v>
          </cell>
          <cell r="C86">
            <v>9338.7000000000007</v>
          </cell>
          <cell r="D86">
            <v>9297.9500000000007</v>
          </cell>
          <cell r="E86">
            <v>9314.0499999999993</v>
          </cell>
          <cell r="F86">
            <v>179709949</v>
          </cell>
          <cell r="G86">
            <v>83002200000</v>
          </cell>
          <cell r="H86">
            <v>11.987500000000001</v>
          </cell>
        </row>
        <row r="87">
          <cell r="A87">
            <v>42864</v>
          </cell>
          <cell r="B87">
            <v>9337.35</v>
          </cell>
          <cell r="C87">
            <v>9338.9500000000007</v>
          </cell>
          <cell r="D87">
            <v>9307.7000000000007</v>
          </cell>
          <cell r="E87">
            <v>9316.85</v>
          </cell>
          <cell r="F87">
            <v>136417428</v>
          </cell>
          <cell r="G87">
            <v>75046600000</v>
          </cell>
          <cell r="H87">
            <v>11.664999999999999</v>
          </cell>
        </row>
        <row r="88">
          <cell r="A88">
            <v>42865</v>
          </cell>
          <cell r="B88">
            <v>9339.65</v>
          </cell>
          <cell r="C88">
            <v>9414.75</v>
          </cell>
          <cell r="D88">
            <v>9336</v>
          </cell>
          <cell r="E88">
            <v>9407.2999999999993</v>
          </cell>
          <cell r="F88">
            <v>157363135</v>
          </cell>
          <cell r="G88">
            <v>86190600000</v>
          </cell>
          <cell r="H88">
            <v>11.112500000000001</v>
          </cell>
        </row>
        <row r="89">
          <cell r="A89">
            <v>42866</v>
          </cell>
          <cell r="B89">
            <v>9448.6</v>
          </cell>
          <cell r="C89">
            <v>9450.65</v>
          </cell>
          <cell r="D89">
            <v>9411.2999999999993</v>
          </cell>
          <cell r="E89">
            <v>9422.4</v>
          </cell>
          <cell r="F89">
            <v>176439840</v>
          </cell>
          <cell r="G89">
            <v>92898900000</v>
          </cell>
          <cell r="H89">
            <v>10.9475</v>
          </cell>
        </row>
        <row r="90">
          <cell r="A90">
            <v>42867</v>
          </cell>
          <cell r="B90">
            <v>9436.65</v>
          </cell>
          <cell r="C90">
            <v>9437.75</v>
          </cell>
          <cell r="D90">
            <v>9372.5499999999993</v>
          </cell>
          <cell r="E90">
            <v>9400.9</v>
          </cell>
          <cell r="F90">
            <v>159079418</v>
          </cell>
          <cell r="G90">
            <v>98134700000</v>
          </cell>
        </row>
        <row r="91">
          <cell r="A91">
            <v>42870</v>
          </cell>
          <cell r="B91">
            <v>9433.5499999999993</v>
          </cell>
          <cell r="C91">
            <v>9449.25</v>
          </cell>
          <cell r="D91">
            <v>9423.1</v>
          </cell>
          <cell r="E91">
            <v>9445.4</v>
          </cell>
          <cell r="F91">
            <v>145163953</v>
          </cell>
          <cell r="G91">
            <v>77909700000</v>
          </cell>
          <cell r="H91">
            <v>10.8375</v>
          </cell>
        </row>
        <row r="92">
          <cell r="A92">
            <v>42871</v>
          </cell>
          <cell r="B92">
            <v>9461</v>
          </cell>
          <cell r="C92">
            <v>9517.2000000000007</v>
          </cell>
          <cell r="D92">
            <v>9456.35</v>
          </cell>
          <cell r="E92">
            <v>9512.25</v>
          </cell>
          <cell r="F92">
            <v>171709433</v>
          </cell>
          <cell r="G92">
            <v>92098900000</v>
          </cell>
          <cell r="H92">
            <v>10.6275</v>
          </cell>
        </row>
        <row r="93">
          <cell r="A93">
            <v>42872</v>
          </cell>
          <cell r="B93">
            <v>9517.6</v>
          </cell>
          <cell r="C93">
            <v>9532.6</v>
          </cell>
          <cell r="D93">
            <v>9486.1</v>
          </cell>
          <cell r="E93">
            <v>9525.75</v>
          </cell>
          <cell r="F93">
            <v>211856040</v>
          </cell>
          <cell r="G93">
            <v>107262300000</v>
          </cell>
          <cell r="H93">
            <v>10.675000000000001</v>
          </cell>
        </row>
        <row r="94">
          <cell r="A94">
            <v>42873</v>
          </cell>
          <cell r="B94">
            <v>9453.2000000000007</v>
          </cell>
          <cell r="C94">
            <v>9489.1</v>
          </cell>
          <cell r="D94">
            <v>9418.1</v>
          </cell>
          <cell r="E94">
            <v>9429.4500000000007</v>
          </cell>
          <cell r="F94">
            <v>199340647</v>
          </cell>
          <cell r="G94">
            <v>107824600000</v>
          </cell>
          <cell r="H94">
            <v>10.56</v>
          </cell>
        </row>
        <row r="95">
          <cell r="A95">
            <v>42874</v>
          </cell>
          <cell r="B95">
            <v>9469.9</v>
          </cell>
          <cell r="C95">
            <v>9505.75</v>
          </cell>
          <cell r="D95">
            <v>9390.75</v>
          </cell>
          <cell r="E95">
            <v>9427.9</v>
          </cell>
          <cell r="F95">
            <v>259861396</v>
          </cell>
          <cell r="G95">
            <v>115447700000</v>
          </cell>
          <cell r="H95">
            <v>10.635</v>
          </cell>
        </row>
        <row r="96">
          <cell r="A96">
            <v>42877</v>
          </cell>
          <cell r="B96">
            <v>9480.25</v>
          </cell>
          <cell r="C96">
            <v>9498.65</v>
          </cell>
          <cell r="D96">
            <v>9427.9</v>
          </cell>
          <cell r="E96">
            <v>9438.25</v>
          </cell>
          <cell r="F96">
            <v>202874757</v>
          </cell>
          <cell r="G96">
            <v>94329700000</v>
          </cell>
          <cell r="H96">
            <v>11.785</v>
          </cell>
        </row>
        <row r="97">
          <cell r="A97">
            <v>42878</v>
          </cell>
          <cell r="B97">
            <v>9445.0499999999993</v>
          </cell>
          <cell r="C97">
            <v>9448.0499999999993</v>
          </cell>
          <cell r="D97">
            <v>9370</v>
          </cell>
          <cell r="E97">
            <v>9386.15</v>
          </cell>
          <cell r="F97">
            <v>231345629</v>
          </cell>
          <cell r="G97">
            <v>115532700000</v>
          </cell>
          <cell r="H97">
            <v>11.3025</v>
          </cell>
        </row>
        <row r="98">
          <cell r="A98">
            <v>42879</v>
          </cell>
          <cell r="B98">
            <v>9410.9</v>
          </cell>
          <cell r="C98">
            <v>9431.9</v>
          </cell>
          <cell r="D98">
            <v>9341.65</v>
          </cell>
          <cell r="E98">
            <v>9360.5499999999993</v>
          </cell>
          <cell r="F98">
            <v>218265181</v>
          </cell>
          <cell r="G98">
            <v>110459500000</v>
          </cell>
          <cell r="H98">
            <v>11.202500000000001</v>
          </cell>
        </row>
        <row r="99">
          <cell r="A99">
            <v>42880</v>
          </cell>
          <cell r="B99">
            <v>9384.0499999999993</v>
          </cell>
          <cell r="C99">
            <v>9523.2999999999993</v>
          </cell>
          <cell r="D99">
            <v>9379.2000000000007</v>
          </cell>
          <cell r="E99">
            <v>9509.75</v>
          </cell>
          <cell r="F99">
            <v>298147347</v>
          </cell>
          <cell r="G99">
            <v>169642600000</v>
          </cell>
          <cell r="H99">
            <v>12.202500000000001</v>
          </cell>
        </row>
        <row r="100">
          <cell r="A100">
            <v>42881</v>
          </cell>
          <cell r="B100">
            <v>9507.75</v>
          </cell>
          <cell r="C100">
            <v>9604.9</v>
          </cell>
          <cell r="D100">
            <v>9495.4</v>
          </cell>
          <cell r="E100">
            <v>9595.1</v>
          </cell>
          <cell r="F100">
            <v>225647631</v>
          </cell>
          <cell r="G100">
            <v>112043600000</v>
          </cell>
          <cell r="H100">
            <v>11.83</v>
          </cell>
        </row>
        <row r="101">
          <cell r="A101">
            <v>42884</v>
          </cell>
          <cell r="B101">
            <v>9560.0499999999993</v>
          </cell>
          <cell r="C101">
            <v>9637.75</v>
          </cell>
          <cell r="D101">
            <v>9547.7000000000007</v>
          </cell>
          <cell r="E101">
            <v>9604.9</v>
          </cell>
          <cell r="F101">
            <v>242266034</v>
          </cell>
          <cell r="G101">
            <v>124846100000</v>
          </cell>
          <cell r="H101">
            <v>10.4475</v>
          </cell>
        </row>
        <row r="102">
          <cell r="A102">
            <v>42885</v>
          </cell>
          <cell r="B102">
            <v>9590.65</v>
          </cell>
          <cell r="C102">
            <v>9635.2999999999993</v>
          </cell>
          <cell r="D102">
            <v>9581.2000000000007</v>
          </cell>
          <cell r="E102">
            <v>9624.5499999999993</v>
          </cell>
          <cell r="F102">
            <v>199894193</v>
          </cell>
          <cell r="G102">
            <v>97654000000</v>
          </cell>
          <cell r="H102">
            <v>10.862500000000001</v>
          </cell>
        </row>
        <row r="103">
          <cell r="A103">
            <v>42886</v>
          </cell>
          <cell r="B103">
            <v>9636.5499999999993</v>
          </cell>
          <cell r="C103">
            <v>9649.6</v>
          </cell>
          <cell r="D103">
            <v>9609.25</v>
          </cell>
          <cell r="E103">
            <v>9621.25</v>
          </cell>
          <cell r="F103">
            <v>427053433</v>
          </cell>
          <cell r="G103">
            <v>196059400000</v>
          </cell>
          <cell r="H103">
            <v>11.7875</v>
          </cell>
        </row>
        <row r="104">
          <cell r="A104">
            <v>42887</v>
          </cell>
          <cell r="B104">
            <v>9603.5499999999993</v>
          </cell>
          <cell r="C104">
            <v>9634.65</v>
          </cell>
          <cell r="D104">
            <v>9589.9</v>
          </cell>
          <cell r="E104">
            <v>9616.1</v>
          </cell>
          <cell r="F104">
            <v>181533283</v>
          </cell>
          <cell r="G104">
            <v>94826100000</v>
          </cell>
          <cell r="H104">
            <v>11.765000000000001</v>
          </cell>
        </row>
        <row r="105">
          <cell r="A105">
            <v>42888</v>
          </cell>
          <cell r="B105">
            <v>9657.15</v>
          </cell>
          <cell r="C105">
            <v>9673.5</v>
          </cell>
          <cell r="D105">
            <v>9637.4500000000007</v>
          </cell>
          <cell r="E105">
            <v>9653.5</v>
          </cell>
          <cell r="F105">
            <v>167195027</v>
          </cell>
          <cell r="G105">
            <v>85643000000</v>
          </cell>
          <cell r="H105">
            <v>11.762499999999999</v>
          </cell>
        </row>
        <row r="106">
          <cell r="A106">
            <v>42891</v>
          </cell>
          <cell r="B106">
            <v>9656.2999999999993</v>
          </cell>
          <cell r="C106">
            <v>9687.2000000000007</v>
          </cell>
          <cell r="D106">
            <v>9640.7000000000007</v>
          </cell>
          <cell r="E106">
            <v>9675.1</v>
          </cell>
          <cell r="F106">
            <v>131685021</v>
          </cell>
          <cell r="G106">
            <v>71922400000</v>
          </cell>
          <cell r="H106">
            <v>11.307499999999999</v>
          </cell>
        </row>
        <row r="107">
          <cell r="A107">
            <v>42892</v>
          </cell>
          <cell r="B107">
            <v>9704.25</v>
          </cell>
          <cell r="C107">
            <v>9709.2999999999993</v>
          </cell>
          <cell r="D107">
            <v>9630.2000000000007</v>
          </cell>
          <cell r="E107">
            <v>9637.15</v>
          </cell>
          <cell r="F107">
            <v>150379695</v>
          </cell>
          <cell r="G107">
            <v>84165500000</v>
          </cell>
          <cell r="H107">
            <v>10.81</v>
          </cell>
        </row>
        <row r="108">
          <cell r="A108">
            <v>42893</v>
          </cell>
          <cell r="B108">
            <v>9663.9500000000007</v>
          </cell>
          <cell r="C108">
            <v>9678.5499999999993</v>
          </cell>
          <cell r="D108">
            <v>9630.5499999999993</v>
          </cell>
          <cell r="E108">
            <v>9663.9</v>
          </cell>
          <cell r="F108">
            <v>165669924</v>
          </cell>
          <cell r="G108">
            <v>89893600000</v>
          </cell>
          <cell r="H108">
            <v>11.015000000000001</v>
          </cell>
        </row>
        <row r="109">
          <cell r="A109">
            <v>42894</v>
          </cell>
          <cell r="B109">
            <v>9682.4</v>
          </cell>
          <cell r="C109">
            <v>9688.7000000000007</v>
          </cell>
          <cell r="D109">
            <v>9641.5</v>
          </cell>
          <cell r="E109">
            <v>9647.25</v>
          </cell>
          <cell r="F109">
            <v>160165459</v>
          </cell>
          <cell r="G109">
            <v>88226299999.999985</v>
          </cell>
          <cell r="H109">
            <v>11.1325</v>
          </cell>
        </row>
        <row r="110">
          <cell r="A110">
            <v>42895</v>
          </cell>
          <cell r="B110">
            <v>9638.5499999999993</v>
          </cell>
          <cell r="C110">
            <v>9676.25</v>
          </cell>
          <cell r="D110">
            <v>9608.15</v>
          </cell>
          <cell r="E110">
            <v>9668.25</v>
          </cell>
          <cell r="F110">
            <v>163897548</v>
          </cell>
          <cell r="G110">
            <v>90787099999.999985</v>
          </cell>
          <cell r="H110">
            <v>10.89</v>
          </cell>
        </row>
        <row r="111">
          <cell r="A111">
            <v>42898</v>
          </cell>
          <cell r="B111">
            <v>9646.7000000000007</v>
          </cell>
          <cell r="C111">
            <v>9647.0499999999993</v>
          </cell>
          <cell r="D111">
            <v>9598.5</v>
          </cell>
          <cell r="E111">
            <v>9616.4</v>
          </cell>
          <cell r="F111">
            <v>145786938</v>
          </cell>
          <cell r="G111">
            <v>76868900000</v>
          </cell>
          <cell r="H111">
            <v>11.067500000000001</v>
          </cell>
        </row>
        <row r="112">
          <cell r="A112">
            <v>42899</v>
          </cell>
          <cell r="B112">
            <v>9615.5499999999993</v>
          </cell>
          <cell r="C112">
            <v>9654.15</v>
          </cell>
          <cell r="D112">
            <v>9595.4</v>
          </cell>
          <cell r="E112">
            <v>9606.9</v>
          </cell>
          <cell r="F112">
            <v>133734363</v>
          </cell>
          <cell r="G112">
            <v>70568300000</v>
          </cell>
          <cell r="H112">
            <v>10.862500000000001</v>
          </cell>
        </row>
        <row r="113">
          <cell r="A113">
            <v>42900</v>
          </cell>
          <cell r="B113">
            <v>9621.5499999999993</v>
          </cell>
          <cell r="C113">
            <v>9627.4</v>
          </cell>
          <cell r="D113">
            <v>9580.4500000000007</v>
          </cell>
          <cell r="E113">
            <v>9618.15</v>
          </cell>
          <cell r="F113">
            <v>187378750</v>
          </cell>
          <cell r="G113">
            <v>105406800000</v>
          </cell>
          <cell r="H113">
            <v>11.422499999999999</v>
          </cell>
        </row>
        <row r="114">
          <cell r="A114">
            <v>42901</v>
          </cell>
          <cell r="B114">
            <v>9617.9</v>
          </cell>
          <cell r="C114">
            <v>9621.4</v>
          </cell>
          <cell r="D114">
            <v>9560.7999999999993</v>
          </cell>
          <cell r="E114">
            <v>9578.0499999999993</v>
          </cell>
          <cell r="F114">
            <v>176423424</v>
          </cell>
          <cell r="G114">
            <v>98680800000</v>
          </cell>
          <cell r="H114">
            <v>11.34</v>
          </cell>
        </row>
        <row r="115">
          <cell r="A115">
            <v>42902</v>
          </cell>
          <cell r="B115">
            <v>9595.4500000000007</v>
          </cell>
          <cell r="C115">
            <v>9615.85</v>
          </cell>
          <cell r="D115">
            <v>9565.5</v>
          </cell>
          <cell r="E115">
            <v>9588.0499999999993</v>
          </cell>
          <cell r="F115">
            <v>219808528</v>
          </cell>
          <cell r="G115">
            <v>119206200000</v>
          </cell>
          <cell r="H115">
            <v>11.18</v>
          </cell>
        </row>
        <row r="116">
          <cell r="A116">
            <v>42905</v>
          </cell>
          <cell r="B116">
            <v>9626.4</v>
          </cell>
          <cell r="C116">
            <v>9673.2999999999993</v>
          </cell>
          <cell r="D116">
            <v>9614.9</v>
          </cell>
          <cell r="E116">
            <v>9657.5499999999993</v>
          </cell>
          <cell r="F116">
            <v>146146062</v>
          </cell>
          <cell r="G116">
            <v>81443600000</v>
          </cell>
          <cell r="H116">
            <v>11.324999999999999</v>
          </cell>
        </row>
        <row r="117">
          <cell r="A117">
            <v>42906</v>
          </cell>
          <cell r="B117">
            <v>9670.5</v>
          </cell>
          <cell r="C117">
            <v>9676.5</v>
          </cell>
          <cell r="D117">
            <v>9643.75</v>
          </cell>
          <cell r="E117">
            <v>9653.5</v>
          </cell>
          <cell r="F117">
            <v>164437226</v>
          </cell>
          <cell r="G117">
            <v>84766700000</v>
          </cell>
          <cell r="H117">
            <v>10.914999999999999</v>
          </cell>
        </row>
        <row r="118">
          <cell r="A118">
            <v>42907</v>
          </cell>
          <cell r="B118">
            <v>9648.1</v>
          </cell>
          <cell r="C118">
            <v>9650.4500000000007</v>
          </cell>
          <cell r="D118">
            <v>9608.6</v>
          </cell>
          <cell r="E118">
            <v>9633.6</v>
          </cell>
          <cell r="F118">
            <v>148490556</v>
          </cell>
          <cell r="G118">
            <v>80234000000</v>
          </cell>
          <cell r="H118">
            <v>10.6275</v>
          </cell>
        </row>
        <row r="119">
          <cell r="A119">
            <v>42908</v>
          </cell>
          <cell r="B119">
            <v>9642.65</v>
          </cell>
          <cell r="C119">
            <v>9698.85</v>
          </cell>
          <cell r="D119">
            <v>9617.75</v>
          </cell>
          <cell r="E119">
            <v>9630</v>
          </cell>
          <cell r="F119">
            <v>204888654</v>
          </cell>
          <cell r="G119">
            <v>107384500000</v>
          </cell>
          <cell r="H119">
            <v>10.657500000000001</v>
          </cell>
        </row>
        <row r="120">
          <cell r="A120">
            <v>42909</v>
          </cell>
          <cell r="B120">
            <v>9643.25</v>
          </cell>
          <cell r="C120">
            <v>9647.65</v>
          </cell>
          <cell r="D120">
            <v>9565.2999999999993</v>
          </cell>
          <cell r="E120">
            <v>9574.9500000000007</v>
          </cell>
          <cell r="F120">
            <v>180580579</v>
          </cell>
          <cell r="G120">
            <v>90927400000</v>
          </cell>
          <cell r="H120">
            <v>10.914999999999999</v>
          </cell>
        </row>
        <row r="121">
          <cell r="A121">
            <v>42913</v>
          </cell>
          <cell r="B121">
            <v>9594.0499999999993</v>
          </cell>
          <cell r="C121">
            <v>9615.4</v>
          </cell>
          <cell r="D121">
            <v>9473.4500000000007</v>
          </cell>
          <cell r="E121">
            <v>9511.4</v>
          </cell>
          <cell r="F121">
            <v>209593904</v>
          </cell>
          <cell r="G121">
            <v>110845100000</v>
          </cell>
          <cell r="H121">
            <v>11.2075</v>
          </cell>
        </row>
        <row r="122">
          <cell r="A122">
            <v>42914</v>
          </cell>
          <cell r="B122">
            <v>9520.2000000000007</v>
          </cell>
          <cell r="C122">
            <v>9522.5</v>
          </cell>
          <cell r="D122">
            <v>9474.35</v>
          </cell>
          <cell r="E122">
            <v>9491.25</v>
          </cell>
          <cell r="F122">
            <v>177652206</v>
          </cell>
          <cell r="G122">
            <v>91037300000</v>
          </cell>
          <cell r="H122">
            <v>11.557499999999999</v>
          </cell>
        </row>
        <row r="123">
          <cell r="A123">
            <v>42915</v>
          </cell>
          <cell r="B123">
            <v>9522.9500000000007</v>
          </cell>
          <cell r="C123">
            <v>9575.7999999999993</v>
          </cell>
          <cell r="D123">
            <v>9493.7999999999993</v>
          </cell>
          <cell r="E123">
            <v>9504.1</v>
          </cell>
          <cell r="F123">
            <v>267283587</v>
          </cell>
          <cell r="G123">
            <v>133958500000</v>
          </cell>
          <cell r="H123">
            <v>12.5075</v>
          </cell>
        </row>
        <row r="124">
          <cell r="A124">
            <v>42916</v>
          </cell>
          <cell r="B124">
            <v>9478.5</v>
          </cell>
          <cell r="C124">
            <v>9535.7999999999993</v>
          </cell>
          <cell r="D124">
            <v>9448.75</v>
          </cell>
          <cell r="E124">
            <v>9520.9</v>
          </cell>
          <cell r="F124">
            <v>185202600</v>
          </cell>
          <cell r="G124">
            <v>87835900000</v>
          </cell>
          <cell r="H124">
            <v>11.99</v>
          </cell>
        </row>
        <row r="125">
          <cell r="A125">
            <v>42919</v>
          </cell>
          <cell r="B125">
            <v>9587.9500000000007</v>
          </cell>
          <cell r="C125">
            <v>9624</v>
          </cell>
          <cell r="D125">
            <v>9543.5499999999993</v>
          </cell>
          <cell r="E125">
            <v>9615</v>
          </cell>
          <cell r="F125">
            <v>188690599</v>
          </cell>
          <cell r="G125">
            <v>87207600000</v>
          </cell>
          <cell r="H125">
            <v>11.3825</v>
          </cell>
        </row>
        <row r="126">
          <cell r="A126">
            <v>42920</v>
          </cell>
          <cell r="B126">
            <v>9645.9</v>
          </cell>
          <cell r="C126">
            <v>9650.65</v>
          </cell>
          <cell r="D126">
            <v>9595.5</v>
          </cell>
          <cell r="E126">
            <v>9613.2999999999993</v>
          </cell>
          <cell r="F126">
            <v>149313755</v>
          </cell>
          <cell r="G126">
            <v>77746900000</v>
          </cell>
          <cell r="H126">
            <v>11.7325</v>
          </cell>
        </row>
        <row r="127">
          <cell r="A127">
            <v>42921</v>
          </cell>
          <cell r="B127">
            <v>9619.75</v>
          </cell>
          <cell r="C127">
            <v>9643.65</v>
          </cell>
          <cell r="D127">
            <v>9607.35</v>
          </cell>
          <cell r="E127">
            <v>9637.6</v>
          </cell>
          <cell r="F127">
            <v>134849476</v>
          </cell>
          <cell r="G127">
            <v>73111000000</v>
          </cell>
          <cell r="H127">
            <v>11.2</v>
          </cell>
        </row>
        <row r="128">
          <cell r="A128">
            <v>42922</v>
          </cell>
          <cell r="B128">
            <v>9653.6</v>
          </cell>
          <cell r="C128">
            <v>9700.7000000000007</v>
          </cell>
          <cell r="D128">
            <v>9639.9500000000007</v>
          </cell>
          <cell r="E128">
            <v>9674.5499999999993</v>
          </cell>
          <cell r="F128">
            <v>152001940</v>
          </cell>
          <cell r="G128">
            <v>75392100000</v>
          </cell>
          <cell r="H128">
            <v>11.275</v>
          </cell>
        </row>
        <row r="129">
          <cell r="A129">
            <v>42923</v>
          </cell>
          <cell r="B129">
            <v>9670.35</v>
          </cell>
          <cell r="C129">
            <v>9684.25</v>
          </cell>
          <cell r="D129">
            <v>9642.65</v>
          </cell>
          <cell r="E129">
            <v>9665.7999999999993</v>
          </cell>
          <cell r="F129">
            <v>146232151</v>
          </cell>
          <cell r="G129">
            <v>85145300000</v>
          </cell>
          <cell r="H129">
            <v>11.1525</v>
          </cell>
        </row>
        <row r="130">
          <cell r="A130">
            <v>42926</v>
          </cell>
          <cell r="B130">
            <v>9719.2999999999993</v>
          </cell>
          <cell r="C130">
            <v>9782.15</v>
          </cell>
          <cell r="D130">
            <v>9646.4500000000007</v>
          </cell>
          <cell r="E130">
            <v>9771.0499999999993</v>
          </cell>
          <cell r="F130">
            <v>40142973</v>
          </cell>
          <cell r="G130">
            <v>19207800000</v>
          </cell>
          <cell r="H130">
            <v>10.9825</v>
          </cell>
        </row>
        <row r="131">
          <cell r="A131">
            <v>42927</v>
          </cell>
          <cell r="B131">
            <v>9797.4500000000007</v>
          </cell>
          <cell r="C131">
            <v>9830.0499999999993</v>
          </cell>
          <cell r="D131">
            <v>9778.85</v>
          </cell>
          <cell r="E131">
            <v>9786.0499999999993</v>
          </cell>
          <cell r="F131">
            <v>185322358</v>
          </cell>
          <cell r="G131">
            <v>99084100000</v>
          </cell>
          <cell r="H131">
            <v>10.8675</v>
          </cell>
        </row>
        <row r="132">
          <cell r="A132">
            <v>42928</v>
          </cell>
          <cell r="B132">
            <v>9807.2999999999993</v>
          </cell>
          <cell r="C132">
            <v>9824.9500000000007</v>
          </cell>
          <cell r="D132">
            <v>9787.7000000000007</v>
          </cell>
          <cell r="E132">
            <v>9816.1</v>
          </cell>
          <cell r="F132">
            <v>150045594</v>
          </cell>
          <cell r="G132">
            <v>79664400000</v>
          </cell>
          <cell r="H132">
            <v>10.9125</v>
          </cell>
        </row>
        <row r="133">
          <cell r="A133">
            <v>42929</v>
          </cell>
          <cell r="B133">
            <v>9855.7999999999993</v>
          </cell>
          <cell r="C133">
            <v>9897.25</v>
          </cell>
          <cell r="D133">
            <v>9853.4500000000007</v>
          </cell>
          <cell r="E133">
            <v>9891.7000000000007</v>
          </cell>
          <cell r="F133">
            <v>186866752</v>
          </cell>
          <cell r="G133">
            <v>102445600000</v>
          </cell>
          <cell r="H133">
            <v>10.89</v>
          </cell>
        </row>
        <row r="134">
          <cell r="A134">
            <v>42930</v>
          </cell>
          <cell r="B134">
            <v>9913.2999999999993</v>
          </cell>
          <cell r="C134">
            <v>9913.2999999999993</v>
          </cell>
          <cell r="D134">
            <v>9845.4500000000007</v>
          </cell>
          <cell r="E134">
            <v>9886.35</v>
          </cell>
          <cell r="F134">
            <v>164456602</v>
          </cell>
          <cell r="G134">
            <v>91877099999.999985</v>
          </cell>
          <cell r="H134">
            <v>11.0525</v>
          </cell>
        </row>
        <row r="135">
          <cell r="A135">
            <v>42933</v>
          </cell>
          <cell r="B135">
            <v>9908.15</v>
          </cell>
          <cell r="C135">
            <v>9928.2000000000007</v>
          </cell>
          <cell r="D135">
            <v>9894.7000000000007</v>
          </cell>
          <cell r="E135">
            <v>9915.9500000000007</v>
          </cell>
          <cell r="F135">
            <v>168596771</v>
          </cell>
          <cell r="G135">
            <v>83104800000</v>
          </cell>
          <cell r="H135">
            <v>11.2475</v>
          </cell>
        </row>
        <row r="136">
          <cell r="A136">
            <v>42934</v>
          </cell>
          <cell r="B136">
            <v>9832.7000000000007</v>
          </cell>
          <cell r="C136">
            <v>9885.35</v>
          </cell>
          <cell r="D136">
            <v>9792.0499999999993</v>
          </cell>
          <cell r="E136">
            <v>9827.15</v>
          </cell>
          <cell r="F136">
            <v>303007860</v>
          </cell>
          <cell r="G136">
            <v>131842200000</v>
          </cell>
          <cell r="H136">
            <v>11.172499999999999</v>
          </cell>
        </row>
        <row r="137">
          <cell r="A137">
            <v>42935</v>
          </cell>
          <cell r="B137">
            <v>9855.9500000000007</v>
          </cell>
          <cell r="C137">
            <v>9905.0499999999993</v>
          </cell>
          <cell r="D137">
            <v>9851.65</v>
          </cell>
          <cell r="E137">
            <v>9899.6</v>
          </cell>
          <cell r="F137">
            <v>206376192</v>
          </cell>
          <cell r="G137">
            <v>109356000000</v>
          </cell>
          <cell r="H137">
            <v>11.4575</v>
          </cell>
        </row>
        <row r="138">
          <cell r="A138">
            <v>42936</v>
          </cell>
          <cell r="B138">
            <v>9920.2000000000007</v>
          </cell>
          <cell r="C138">
            <v>9922.5499999999993</v>
          </cell>
          <cell r="D138">
            <v>9863.4500000000007</v>
          </cell>
          <cell r="E138">
            <v>9873.2999999999993</v>
          </cell>
          <cell r="F138">
            <v>166083004</v>
          </cell>
          <cell r="G138">
            <v>89425600000</v>
          </cell>
          <cell r="H138">
            <v>11.49</v>
          </cell>
        </row>
        <row r="139">
          <cell r="A139">
            <v>42937</v>
          </cell>
          <cell r="B139">
            <v>9899.6</v>
          </cell>
          <cell r="C139">
            <v>9924.7000000000007</v>
          </cell>
          <cell r="D139">
            <v>9838</v>
          </cell>
          <cell r="E139">
            <v>9915.25</v>
          </cell>
          <cell r="F139">
            <v>193286125</v>
          </cell>
          <cell r="G139">
            <v>118602800000</v>
          </cell>
          <cell r="H139">
            <v>11.255000000000001</v>
          </cell>
        </row>
        <row r="140">
          <cell r="A140">
            <v>42940</v>
          </cell>
          <cell r="B140">
            <v>9936.7999999999993</v>
          </cell>
          <cell r="C140">
            <v>9982.0499999999993</v>
          </cell>
          <cell r="D140">
            <v>9919.6</v>
          </cell>
          <cell r="E140">
            <v>9966.4</v>
          </cell>
          <cell r="F140">
            <v>179905535</v>
          </cell>
          <cell r="G140">
            <v>108372000000</v>
          </cell>
          <cell r="H140">
            <v>11.315</v>
          </cell>
        </row>
        <row r="141">
          <cell r="A141">
            <v>42941</v>
          </cell>
          <cell r="B141">
            <v>10010.549999999999</v>
          </cell>
          <cell r="C141">
            <v>10011.299999999999</v>
          </cell>
          <cell r="D141">
            <v>9949.1</v>
          </cell>
          <cell r="E141">
            <v>9964.5499999999993</v>
          </cell>
          <cell r="F141">
            <v>191206247</v>
          </cell>
          <cell r="G141">
            <v>104913200000</v>
          </cell>
          <cell r="H141">
            <v>11.085000000000001</v>
          </cell>
        </row>
        <row r="142">
          <cell r="A142">
            <v>42942</v>
          </cell>
          <cell r="B142">
            <v>9983.65</v>
          </cell>
          <cell r="C142">
            <v>10025.950000000001</v>
          </cell>
          <cell r="D142">
            <v>9965.9500000000007</v>
          </cell>
          <cell r="E142">
            <v>10020.65</v>
          </cell>
          <cell r="F142">
            <v>203697844</v>
          </cell>
          <cell r="G142">
            <v>114033000000</v>
          </cell>
          <cell r="H142">
            <v>11.3125</v>
          </cell>
        </row>
        <row r="143">
          <cell r="A143">
            <v>42943</v>
          </cell>
          <cell r="B143">
            <v>10063.25</v>
          </cell>
          <cell r="C143">
            <v>10114.85</v>
          </cell>
          <cell r="D143">
            <v>10005.5</v>
          </cell>
          <cell r="E143">
            <v>10020.549999999999</v>
          </cell>
          <cell r="F143">
            <v>296782048</v>
          </cell>
          <cell r="G143">
            <v>186019900000</v>
          </cell>
          <cell r="H143">
            <v>10.9125</v>
          </cell>
        </row>
        <row r="144">
          <cell r="A144">
            <v>42944</v>
          </cell>
          <cell r="B144">
            <v>9996.5499999999993</v>
          </cell>
          <cell r="C144">
            <v>10026.049999999999</v>
          </cell>
          <cell r="D144">
            <v>9944.5</v>
          </cell>
          <cell r="E144">
            <v>10014.5</v>
          </cell>
          <cell r="F144">
            <v>197491415</v>
          </cell>
          <cell r="G144">
            <v>119968000000</v>
          </cell>
          <cell r="H144">
            <v>11.17</v>
          </cell>
        </row>
        <row r="145">
          <cell r="A145">
            <v>42947</v>
          </cell>
          <cell r="B145">
            <v>10034.700000000001</v>
          </cell>
          <cell r="C145">
            <v>10085.9</v>
          </cell>
          <cell r="D145">
            <v>10016.950000000001</v>
          </cell>
          <cell r="E145">
            <v>10077.1</v>
          </cell>
          <cell r="F145">
            <v>245096535</v>
          </cell>
          <cell r="G145">
            <v>131318900000</v>
          </cell>
          <cell r="H145">
            <v>11.217499999999999</v>
          </cell>
        </row>
        <row r="146">
          <cell r="A146">
            <v>42948</v>
          </cell>
          <cell r="B146">
            <v>10101.049999999999</v>
          </cell>
          <cell r="C146">
            <v>10128.6</v>
          </cell>
          <cell r="D146">
            <v>10065.75</v>
          </cell>
          <cell r="E146">
            <v>10114.65</v>
          </cell>
          <cell r="F146">
            <v>190000516</v>
          </cell>
          <cell r="G146">
            <v>115152900000</v>
          </cell>
          <cell r="H146">
            <v>11.137499999999999</v>
          </cell>
        </row>
        <row r="147">
          <cell r="A147">
            <v>42949</v>
          </cell>
          <cell r="B147">
            <v>10136.299999999999</v>
          </cell>
          <cell r="C147">
            <v>10137.85</v>
          </cell>
          <cell r="D147">
            <v>10054.200000000001</v>
          </cell>
          <cell r="E147">
            <v>10081.5</v>
          </cell>
          <cell r="F147">
            <v>166463276</v>
          </cell>
          <cell r="G147">
            <v>91659200000</v>
          </cell>
          <cell r="H147">
            <v>11.9</v>
          </cell>
        </row>
        <row r="148">
          <cell r="A148">
            <v>42950</v>
          </cell>
          <cell r="B148">
            <v>10081.15</v>
          </cell>
          <cell r="C148">
            <v>10081.15</v>
          </cell>
          <cell r="D148">
            <v>9998.25</v>
          </cell>
          <cell r="E148">
            <v>10013.65</v>
          </cell>
          <cell r="F148">
            <v>198665837</v>
          </cell>
          <cell r="G148">
            <v>107141000000</v>
          </cell>
          <cell r="H148">
            <v>11.907500000000001</v>
          </cell>
        </row>
        <row r="149">
          <cell r="A149">
            <v>42951</v>
          </cell>
          <cell r="B149">
            <v>10008.6</v>
          </cell>
          <cell r="C149">
            <v>10075.25</v>
          </cell>
          <cell r="D149">
            <v>9988.35</v>
          </cell>
          <cell r="E149">
            <v>10066.4</v>
          </cell>
          <cell r="F149">
            <v>184082134</v>
          </cell>
          <cell r="G149">
            <v>103978800000</v>
          </cell>
          <cell r="H149">
            <v>11.942500000000001</v>
          </cell>
        </row>
        <row r="150">
          <cell r="A150">
            <v>42954</v>
          </cell>
          <cell r="B150">
            <v>10074.799999999999</v>
          </cell>
          <cell r="C150">
            <v>10088.1</v>
          </cell>
          <cell r="D150">
            <v>10046.35</v>
          </cell>
          <cell r="E150">
            <v>10057.4</v>
          </cell>
          <cell r="F150">
            <v>141566282</v>
          </cell>
          <cell r="G150">
            <v>78279500000</v>
          </cell>
          <cell r="H150">
            <v>11.6425</v>
          </cell>
        </row>
        <row r="151">
          <cell r="A151">
            <v>42955</v>
          </cell>
          <cell r="B151">
            <v>10068.35</v>
          </cell>
          <cell r="C151">
            <v>10083.799999999999</v>
          </cell>
          <cell r="D151">
            <v>9947</v>
          </cell>
          <cell r="E151">
            <v>9978.5499999999993</v>
          </cell>
          <cell r="F151">
            <v>209645343</v>
          </cell>
          <cell r="G151">
            <v>107804100000</v>
          </cell>
          <cell r="H151">
            <v>11.39</v>
          </cell>
        </row>
        <row r="152">
          <cell r="A152">
            <v>42956</v>
          </cell>
          <cell r="B152">
            <v>9961.15</v>
          </cell>
          <cell r="C152">
            <v>9969.7999999999993</v>
          </cell>
          <cell r="D152">
            <v>9893.0499999999993</v>
          </cell>
          <cell r="E152">
            <v>9908.0499999999993</v>
          </cell>
          <cell r="F152">
            <v>174395293</v>
          </cell>
          <cell r="G152">
            <v>88317200000</v>
          </cell>
          <cell r="H152">
            <v>11.895</v>
          </cell>
        </row>
        <row r="153">
          <cell r="A153">
            <v>42957</v>
          </cell>
          <cell r="B153">
            <v>9872.85</v>
          </cell>
          <cell r="C153">
            <v>9892.65</v>
          </cell>
          <cell r="D153">
            <v>9776.2000000000007</v>
          </cell>
          <cell r="E153">
            <v>9820.25</v>
          </cell>
          <cell r="F153">
            <v>242820594</v>
          </cell>
          <cell r="G153">
            <v>120401300000</v>
          </cell>
          <cell r="H153">
            <v>12.77</v>
          </cell>
        </row>
        <row r="154">
          <cell r="A154">
            <v>42958</v>
          </cell>
          <cell r="B154">
            <v>9712.15</v>
          </cell>
          <cell r="C154">
            <v>9771.65</v>
          </cell>
          <cell r="D154">
            <v>9685.5499999999993</v>
          </cell>
          <cell r="E154">
            <v>9710.7999999999993</v>
          </cell>
          <cell r="F154">
            <v>294732998</v>
          </cell>
          <cell r="G154">
            <v>134355600000</v>
          </cell>
          <cell r="H154">
            <v>13.452500000000001</v>
          </cell>
        </row>
        <row r="155">
          <cell r="A155">
            <v>42961</v>
          </cell>
          <cell r="B155">
            <v>9755.75</v>
          </cell>
          <cell r="C155">
            <v>9818.2999999999993</v>
          </cell>
          <cell r="D155">
            <v>9752.1</v>
          </cell>
          <cell r="E155">
            <v>9794.15</v>
          </cell>
          <cell r="F155">
            <v>201613585</v>
          </cell>
          <cell r="G155">
            <v>94868200000</v>
          </cell>
          <cell r="H155">
            <v>13.8025</v>
          </cell>
        </row>
        <row r="156">
          <cell r="A156">
            <v>42963</v>
          </cell>
          <cell r="B156">
            <v>9825.85</v>
          </cell>
          <cell r="C156">
            <v>9903.9500000000007</v>
          </cell>
          <cell r="D156">
            <v>9773.85</v>
          </cell>
          <cell r="E156">
            <v>9897.2999999999993</v>
          </cell>
          <cell r="F156">
            <v>226269013</v>
          </cell>
          <cell r="G156">
            <v>108153800000</v>
          </cell>
          <cell r="H156">
            <v>15.195</v>
          </cell>
        </row>
        <row r="157">
          <cell r="A157">
            <v>42964</v>
          </cell>
          <cell r="B157">
            <v>9945.5499999999993</v>
          </cell>
          <cell r="C157">
            <v>9947.7999999999993</v>
          </cell>
          <cell r="D157">
            <v>9883.75</v>
          </cell>
          <cell r="E157">
            <v>9904.15</v>
          </cell>
          <cell r="F157">
            <v>203652311</v>
          </cell>
          <cell r="G157">
            <v>99274700000</v>
          </cell>
          <cell r="H157">
            <v>14.3825</v>
          </cell>
        </row>
        <row r="158">
          <cell r="A158">
            <v>42965</v>
          </cell>
          <cell r="B158">
            <v>9865.9500000000007</v>
          </cell>
          <cell r="C158">
            <v>9865.9500000000007</v>
          </cell>
          <cell r="D158">
            <v>9783.65</v>
          </cell>
          <cell r="E158">
            <v>9837.4</v>
          </cell>
          <cell r="F158">
            <v>253931517</v>
          </cell>
          <cell r="G158">
            <v>156361600000</v>
          </cell>
          <cell r="H158">
            <v>14.237500000000001</v>
          </cell>
        </row>
        <row r="159">
          <cell r="A159">
            <v>42968</v>
          </cell>
          <cell r="B159">
            <v>9864.25</v>
          </cell>
          <cell r="C159">
            <v>9884.35</v>
          </cell>
          <cell r="D159">
            <v>9740.1</v>
          </cell>
          <cell r="E159">
            <v>9754.35</v>
          </cell>
          <cell r="F159">
            <v>211627775</v>
          </cell>
          <cell r="G159">
            <v>117640000000</v>
          </cell>
          <cell r="H159">
            <v>14.34</v>
          </cell>
        </row>
        <row r="160">
          <cell r="A160">
            <v>42969</v>
          </cell>
          <cell r="B160">
            <v>9815.75</v>
          </cell>
          <cell r="C160">
            <v>9828.4500000000007</v>
          </cell>
          <cell r="D160">
            <v>9752.6</v>
          </cell>
          <cell r="E160">
            <v>9765.5499999999993</v>
          </cell>
          <cell r="F160">
            <v>189267122</v>
          </cell>
          <cell r="G160">
            <v>98508900000</v>
          </cell>
          <cell r="H160">
            <v>14.57</v>
          </cell>
        </row>
        <row r="161">
          <cell r="A161">
            <v>42970</v>
          </cell>
          <cell r="B161">
            <v>9803.0499999999993</v>
          </cell>
          <cell r="C161">
            <v>9857.9</v>
          </cell>
          <cell r="D161">
            <v>9786.75</v>
          </cell>
          <cell r="E161">
            <v>9852.5</v>
          </cell>
          <cell r="F161">
            <v>173815509</v>
          </cell>
          <cell r="G161">
            <v>99611299999.999985</v>
          </cell>
          <cell r="H161">
            <v>14.815</v>
          </cell>
        </row>
        <row r="162">
          <cell r="A162">
            <v>42971</v>
          </cell>
          <cell r="B162">
            <v>9881.2000000000007</v>
          </cell>
          <cell r="C162">
            <v>9881.5</v>
          </cell>
          <cell r="D162">
            <v>9848.85</v>
          </cell>
          <cell r="E162">
            <v>9857.0499999999993</v>
          </cell>
          <cell r="F162">
            <v>190398702</v>
          </cell>
          <cell r="G162">
            <v>103926300000</v>
          </cell>
          <cell r="H162">
            <v>14.105</v>
          </cell>
        </row>
        <row r="163">
          <cell r="A163">
            <v>42975</v>
          </cell>
          <cell r="B163">
            <v>9907.15</v>
          </cell>
          <cell r="C163">
            <v>9925.75</v>
          </cell>
          <cell r="D163">
            <v>9882</v>
          </cell>
          <cell r="E163">
            <v>9912.7999999999993</v>
          </cell>
          <cell r="F163">
            <v>164493772</v>
          </cell>
          <cell r="G163">
            <v>99000600000</v>
          </cell>
          <cell r="H163">
            <v>13.182499999999999</v>
          </cell>
        </row>
        <row r="164">
          <cell r="A164">
            <v>42976</v>
          </cell>
          <cell r="B164">
            <v>9886.4</v>
          </cell>
          <cell r="C164">
            <v>9887.35</v>
          </cell>
          <cell r="D164">
            <v>9783.75</v>
          </cell>
          <cell r="E164">
            <v>9796.0499999999993</v>
          </cell>
          <cell r="F164">
            <v>178668444</v>
          </cell>
          <cell r="G164">
            <v>84690900000</v>
          </cell>
          <cell r="H164">
            <v>12.5725</v>
          </cell>
        </row>
        <row r="165">
          <cell r="A165">
            <v>42977</v>
          </cell>
          <cell r="B165">
            <v>9859.5</v>
          </cell>
          <cell r="C165">
            <v>9909.4500000000007</v>
          </cell>
          <cell r="D165">
            <v>9850.7999999999993</v>
          </cell>
          <cell r="E165">
            <v>9884.4</v>
          </cell>
          <cell r="F165">
            <v>162704136</v>
          </cell>
          <cell r="G165">
            <v>80087200000</v>
          </cell>
          <cell r="H165">
            <v>12.64</v>
          </cell>
        </row>
        <row r="166">
          <cell r="A166">
            <v>42978</v>
          </cell>
          <cell r="B166">
            <v>9905.7000000000007</v>
          </cell>
          <cell r="C166">
            <v>9925.1</v>
          </cell>
          <cell r="D166">
            <v>9856.9500000000007</v>
          </cell>
          <cell r="E166">
            <v>9917.9</v>
          </cell>
          <cell r="F166">
            <v>337782004</v>
          </cell>
          <cell r="G166">
            <v>146194300000</v>
          </cell>
          <cell r="H166">
            <v>13.5425</v>
          </cell>
        </row>
        <row r="167">
          <cell r="A167">
            <v>42979</v>
          </cell>
          <cell r="B167">
            <v>9937.65</v>
          </cell>
          <cell r="C167">
            <v>9983.4500000000007</v>
          </cell>
          <cell r="D167">
            <v>9909.85</v>
          </cell>
          <cell r="E167">
            <v>9974.4</v>
          </cell>
          <cell r="F167">
            <v>162730656</v>
          </cell>
          <cell r="G167">
            <v>93148200000</v>
          </cell>
          <cell r="H167">
            <v>12.887499999999999</v>
          </cell>
        </row>
        <row r="168">
          <cell r="A168">
            <v>42982</v>
          </cell>
          <cell r="B168">
            <v>9984.15</v>
          </cell>
          <cell r="C168">
            <v>9988.4</v>
          </cell>
          <cell r="D168">
            <v>9861</v>
          </cell>
          <cell r="E168">
            <v>9912.85</v>
          </cell>
          <cell r="F168">
            <v>153369495</v>
          </cell>
          <cell r="G168">
            <v>80696400000</v>
          </cell>
          <cell r="H168">
            <v>11.952500000000001</v>
          </cell>
        </row>
        <row r="169">
          <cell r="A169">
            <v>42983</v>
          </cell>
          <cell r="B169">
            <v>9933.25</v>
          </cell>
          <cell r="C169">
            <v>9963.1</v>
          </cell>
          <cell r="D169">
            <v>9901.0499999999993</v>
          </cell>
          <cell r="E169">
            <v>9952.2000000000007</v>
          </cell>
          <cell r="F169">
            <v>143522342</v>
          </cell>
          <cell r="G169">
            <v>75666200000</v>
          </cell>
          <cell r="H169">
            <v>11.675000000000001</v>
          </cell>
        </row>
        <row r="170">
          <cell r="A170">
            <v>42984</v>
          </cell>
          <cell r="B170">
            <v>9899.25</v>
          </cell>
          <cell r="C170">
            <v>9931.5499999999993</v>
          </cell>
          <cell r="D170">
            <v>9882.5499999999993</v>
          </cell>
          <cell r="E170">
            <v>9916.2000000000007</v>
          </cell>
          <cell r="F170">
            <v>153767846</v>
          </cell>
          <cell r="G170">
            <v>89269800000</v>
          </cell>
          <cell r="H170">
            <v>13.164999999999999</v>
          </cell>
        </row>
        <row r="171">
          <cell r="A171">
            <v>42985</v>
          </cell>
          <cell r="B171">
            <v>9945.85</v>
          </cell>
          <cell r="C171">
            <v>9964.85</v>
          </cell>
          <cell r="D171">
            <v>9917.2000000000007</v>
          </cell>
          <cell r="E171">
            <v>9929.9</v>
          </cell>
          <cell r="F171">
            <v>194626599</v>
          </cell>
          <cell r="G171">
            <v>94554800000</v>
          </cell>
          <cell r="H171">
            <v>12.887499999999999</v>
          </cell>
        </row>
        <row r="172">
          <cell r="A172">
            <v>42986</v>
          </cell>
          <cell r="B172">
            <v>9958.65</v>
          </cell>
          <cell r="C172">
            <v>9963.6</v>
          </cell>
          <cell r="D172">
            <v>9913.2999999999993</v>
          </cell>
          <cell r="E172">
            <v>9934.7999999999993</v>
          </cell>
          <cell r="F172">
            <v>168698771</v>
          </cell>
          <cell r="G172">
            <v>87924900000</v>
          </cell>
          <cell r="H172">
            <v>13.12</v>
          </cell>
        </row>
        <row r="173">
          <cell r="A173">
            <v>42989</v>
          </cell>
          <cell r="B173">
            <v>9971.75</v>
          </cell>
          <cell r="C173">
            <v>10028.65</v>
          </cell>
          <cell r="D173">
            <v>9968.7999999999993</v>
          </cell>
          <cell r="E173">
            <v>10006.049999999999</v>
          </cell>
          <cell r="F173">
            <v>178409875</v>
          </cell>
          <cell r="G173">
            <v>95459400000</v>
          </cell>
          <cell r="H173">
            <v>13.0075</v>
          </cell>
        </row>
        <row r="174">
          <cell r="A174">
            <v>42990</v>
          </cell>
          <cell r="B174">
            <v>10056.85</v>
          </cell>
          <cell r="C174">
            <v>10097.549999999999</v>
          </cell>
          <cell r="D174">
            <v>10028.049999999999</v>
          </cell>
          <cell r="E174">
            <v>10093.049999999999</v>
          </cell>
          <cell r="F174">
            <v>188248293</v>
          </cell>
          <cell r="G174">
            <v>98942000000</v>
          </cell>
          <cell r="H174">
            <v>12.9625</v>
          </cell>
        </row>
        <row r="175">
          <cell r="A175">
            <v>42991</v>
          </cell>
          <cell r="B175">
            <v>10099.25</v>
          </cell>
          <cell r="C175">
            <v>10131.950000000001</v>
          </cell>
          <cell r="D175">
            <v>10063.15</v>
          </cell>
          <cell r="E175">
            <v>10079.299999999999</v>
          </cell>
          <cell r="F175">
            <v>221608053</v>
          </cell>
          <cell r="G175">
            <v>106824100000</v>
          </cell>
          <cell r="H175">
            <v>12.36</v>
          </cell>
        </row>
        <row r="176">
          <cell r="A176">
            <v>42992</v>
          </cell>
          <cell r="B176">
            <v>10107.4</v>
          </cell>
          <cell r="C176">
            <v>10126.5</v>
          </cell>
          <cell r="D176">
            <v>10070.35</v>
          </cell>
          <cell r="E176">
            <v>10086.6</v>
          </cell>
          <cell r="F176">
            <v>232637517</v>
          </cell>
          <cell r="G176">
            <v>110474600000</v>
          </cell>
          <cell r="H176">
            <v>11.7575</v>
          </cell>
        </row>
        <row r="177">
          <cell r="A177">
            <v>42993</v>
          </cell>
          <cell r="B177">
            <v>10062.35</v>
          </cell>
          <cell r="C177">
            <v>10115.15</v>
          </cell>
          <cell r="D177">
            <v>10043.65</v>
          </cell>
          <cell r="E177">
            <v>10085.4</v>
          </cell>
          <cell r="F177">
            <v>274799134</v>
          </cell>
          <cell r="G177">
            <v>136509000000</v>
          </cell>
          <cell r="H177">
            <v>11.755000000000001</v>
          </cell>
        </row>
        <row r="178">
          <cell r="A178">
            <v>42996</v>
          </cell>
          <cell r="B178">
            <v>10133.1</v>
          </cell>
          <cell r="C178">
            <v>10171.700000000001</v>
          </cell>
          <cell r="D178">
            <v>10131.299999999999</v>
          </cell>
          <cell r="E178">
            <v>10153.1</v>
          </cell>
          <cell r="F178">
            <v>160852680</v>
          </cell>
          <cell r="G178">
            <v>81066600000</v>
          </cell>
          <cell r="H178">
            <v>11.47</v>
          </cell>
        </row>
        <row r="179">
          <cell r="A179">
            <v>42997</v>
          </cell>
          <cell r="B179">
            <v>10175.6</v>
          </cell>
          <cell r="C179">
            <v>10178.950000000001</v>
          </cell>
          <cell r="D179">
            <v>10129.950000000001</v>
          </cell>
          <cell r="E179">
            <v>10147.549999999999</v>
          </cell>
          <cell r="F179">
            <v>193345992</v>
          </cell>
          <cell r="G179">
            <v>87962099999.999985</v>
          </cell>
          <cell r="H179">
            <v>11.6775</v>
          </cell>
        </row>
        <row r="180">
          <cell r="A180">
            <v>42998</v>
          </cell>
          <cell r="B180">
            <v>10160.950000000001</v>
          </cell>
          <cell r="C180">
            <v>10171.049999999999</v>
          </cell>
          <cell r="D180">
            <v>10134.200000000001</v>
          </cell>
          <cell r="E180">
            <v>10141.15</v>
          </cell>
          <cell r="F180">
            <v>205605243</v>
          </cell>
          <cell r="G180">
            <v>101057100000</v>
          </cell>
          <cell r="H180">
            <v>11.442500000000001</v>
          </cell>
        </row>
        <row r="181">
          <cell r="A181">
            <v>42999</v>
          </cell>
          <cell r="B181">
            <v>10139.6</v>
          </cell>
          <cell r="C181">
            <v>10158.9</v>
          </cell>
          <cell r="D181">
            <v>10058.6</v>
          </cell>
          <cell r="E181">
            <v>10121.9</v>
          </cell>
          <cell r="F181">
            <v>197710666</v>
          </cell>
          <cell r="G181">
            <v>111142800000</v>
          </cell>
        </row>
        <row r="182">
          <cell r="A182">
            <v>43000</v>
          </cell>
          <cell r="B182">
            <v>10094.35</v>
          </cell>
          <cell r="C182">
            <v>10095.049999999999</v>
          </cell>
          <cell r="D182">
            <v>9952.7999999999993</v>
          </cell>
          <cell r="E182">
            <v>9964.4</v>
          </cell>
          <cell r="F182">
            <v>233621596</v>
          </cell>
          <cell r="G182">
            <v>119418800000</v>
          </cell>
          <cell r="H182">
            <v>11.465</v>
          </cell>
        </row>
        <row r="183">
          <cell r="A183">
            <v>43003</v>
          </cell>
          <cell r="B183">
            <v>9960.1</v>
          </cell>
          <cell r="C183">
            <v>9960.5</v>
          </cell>
          <cell r="D183">
            <v>9816.0499999999993</v>
          </cell>
          <cell r="E183">
            <v>9872.6</v>
          </cell>
          <cell r="F183">
            <v>228206970</v>
          </cell>
          <cell r="G183">
            <v>112586800000</v>
          </cell>
          <cell r="H183">
            <v>11.6325</v>
          </cell>
        </row>
        <row r="184">
          <cell r="A184">
            <v>43004</v>
          </cell>
          <cell r="B184">
            <v>9875.25</v>
          </cell>
          <cell r="C184">
            <v>9891.35</v>
          </cell>
          <cell r="D184">
            <v>9813</v>
          </cell>
          <cell r="E184">
            <v>9871.5</v>
          </cell>
          <cell r="F184">
            <v>196792799</v>
          </cell>
          <cell r="G184">
            <v>97540200000</v>
          </cell>
          <cell r="H184">
            <v>11.6325</v>
          </cell>
        </row>
        <row r="185">
          <cell r="A185">
            <v>43005</v>
          </cell>
          <cell r="B185">
            <v>9920.6</v>
          </cell>
          <cell r="C185">
            <v>9921.0499999999993</v>
          </cell>
          <cell r="D185">
            <v>9714.4</v>
          </cell>
          <cell r="E185">
            <v>9735.75</v>
          </cell>
          <cell r="F185">
            <v>206305991</v>
          </cell>
          <cell r="G185">
            <v>101273900000</v>
          </cell>
          <cell r="H185">
            <v>12.81</v>
          </cell>
        </row>
        <row r="186">
          <cell r="A186">
            <v>43006</v>
          </cell>
          <cell r="B186">
            <v>9736.4</v>
          </cell>
          <cell r="C186">
            <v>9789.2000000000007</v>
          </cell>
          <cell r="D186">
            <v>9687.5499999999993</v>
          </cell>
          <cell r="E186">
            <v>9768.9500000000007</v>
          </cell>
          <cell r="F186">
            <v>396874518</v>
          </cell>
          <cell r="G186">
            <v>189624000000</v>
          </cell>
          <cell r="H186">
            <v>13.34</v>
          </cell>
        </row>
        <row r="187">
          <cell r="A187">
            <v>43007</v>
          </cell>
          <cell r="B187">
            <v>9814.2999999999993</v>
          </cell>
          <cell r="C187">
            <v>9854</v>
          </cell>
          <cell r="D187">
            <v>9775.35</v>
          </cell>
          <cell r="E187">
            <v>9788.6</v>
          </cell>
          <cell r="F187">
            <v>202350211</v>
          </cell>
          <cell r="G187">
            <v>110871100000</v>
          </cell>
          <cell r="H187">
            <v>12.9275</v>
          </cell>
        </row>
        <row r="188">
          <cell r="A188">
            <v>43011</v>
          </cell>
          <cell r="B188">
            <v>9893.2999999999993</v>
          </cell>
          <cell r="C188">
            <v>9895.4</v>
          </cell>
          <cell r="D188">
            <v>9831.0499999999993</v>
          </cell>
          <cell r="E188">
            <v>9859.5</v>
          </cell>
          <cell r="F188">
            <v>167833406</v>
          </cell>
          <cell r="G188">
            <v>96985500000</v>
          </cell>
          <cell r="H188">
            <v>13.862500000000001</v>
          </cell>
        </row>
        <row r="189">
          <cell r="A189">
            <v>43012</v>
          </cell>
          <cell r="B189">
            <v>9884.35</v>
          </cell>
          <cell r="C189">
            <v>9938.2999999999993</v>
          </cell>
          <cell r="D189">
            <v>9850.65</v>
          </cell>
          <cell r="E189">
            <v>9914.9</v>
          </cell>
          <cell r="F189">
            <v>160993982</v>
          </cell>
          <cell r="G189">
            <v>87902900000.000015</v>
          </cell>
          <cell r="H189">
            <v>13.172499999999999</v>
          </cell>
        </row>
        <row r="190">
          <cell r="A190">
            <v>43013</v>
          </cell>
          <cell r="B190">
            <v>9927</v>
          </cell>
          <cell r="C190">
            <v>9945.9500000000007</v>
          </cell>
          <cell r="D190">
            <v>9881.85</v>
          </cell>
          <cell r="E190">
            <v>9888.7000000000007</v>
          </cell>
          <cell r="F190">
            <v>152362417</v>
          </cell>
          <cell r="G190">
            <v>78235500000</v>
          </cell>
          <cell r="H190">
            <v>12.484999999999999</v>
          </cell>
        </row>
        <row r="191">
          <cell r="A191">
            <v>43014</v>
          </cell>
          <cell r="B191">
            <v>9908.15</v>
          </cell>
          <cell r="C191">
            <v>9989.35</v>
          </cell>
          <cell r="D191">
            <v>9906.6</v>
          </cell>
          <cell r="E191">
            <v>9979.7000000000007</v>
          </cell>
          <cell r="F191">
            <v>201858899</v>
          </cell>
          <cell r="G191">
            <v>99861800000</v>
          </cell>
          <cell r="H191">
            <v>12.46</v>
          </cell>
        </row>
        <row r="192">
          <cell r="A192">
            <v>43017</v>
          </cell>
          <cell r="B192">
            <v>9988.2000000000007</v>
          </cell>
          <cell r="C192">
            <v>10015.75</v>
          </cell>
          <cell r="D192">
            <v>9959.4500000000007</v>
          </cell>
          <cell r="E192">
            <v>9988.75</v>
          </cell>
          <cell r="F192">
            <v>148395842</v>
          </cell>
          <cell r="G192">
            <v>74251900000</v>
          </cell>
          <cell r="H192">
            <v>11.8</v>
          </cell>
        </row>
        <row r="193">
          <cell r="A193">
            <v>43018</v>
          </cell>
          <cell r="B193">
            <v>10013.700000000001</v>
          </cell>
          <cell r="C193">
            <v>10034</v>
          </cell>
          <cell r="D193">
            <v>10002.299999999999</v>
          </cell>
          <cell r="E193">
            <v>10016.950000000001</v>
          </cell>
          <cell r="F193">
            <v>153246570</v>
          </cell>
          <cell r="G193">
            <v>80555000000</v>
          </cell>
          <cell r="H193">
            <v>11.71</v>
          </cell>
        </row>
        <row r="194">
          <cell r="A194">
            <v>43019</v>
          </cell>
          <cell r="B194">
            <v>10042.6</v>
          </cell>
          <cell r="C194">
            <v>10067.25</v>
          </cell>
          <cell r="D194">
            <v>9955.7999999999993</v>
          </cell>
          <cell r="E194">
            <v>9984.7999999999993</v>
          </cell>
          <cell r="F194">
            <v>195593061</v>
          </cell>
          <cell r="G194">
            <v>102279000000</v>
          </cell>
          <cell r="H194">
            <v>11.1175</v>
          </cell>
        </row>
        <row r="195">
          <cell r="A195">
            <v>43020</v>
          </cell>
          <cell r="B195">
            <v>10011.200000000001</v>
          </cell>
          <cell r="C195">
            <v>10104.450000000001</v>
          </cell>
          <cell r="D195">
            <v>9977.1</v>
          </cell>
          <cell r="E195">
            <v>10096.4</v>
          </cell>
          <cell r="F195">
            <v>207106672</v>
          </cell>
          <cell r="G195">
            <v>105798000000</v>
          </cell>
          <cell r="H195">
            <v>11.3925</v>
          </cell>
        </row>
        <row r="196">
          <cell r="A196">
            <v>43021</v>
          </cell>
          <cell r="B196">
            <v>10123.700000000001</v>
          </cell>
          <cell r="C196">
            <v>10191.9</v>
          </cell>
          <cell r="D196">
            <v>10120.1</v>
          </cell>
          <cell r="E196">
            <v>10167.450000000001</v>
          </cell>
          <cell r="F196">
            <v>237230047</v>
          </cell>
          <cell r="G196">
            <v>123798000000</v>
          </cell>
          <cell r="H196">
            <v>11.112500000000001</v>
          </cell>
        </row>
        <row r="197">
          <cell r="A197">
            <v>43024</v>
          </cell>
          <cell r="B197">
            <v>10207.4</v>
          </cell>
          <cell r="C197">
            <v>10242.950000000001</v>
          </cell>
          <cell r="D197">
            <v>10175.1</v>
          </cell>
          <cell r="E197">
            <v>10230.85</v>
          </cell>
          <cell r="F197">
            <v>209327364</v>
          </cell>
          <cell r="G197">
            <v>117746800000</v>
          </cell>
          <cell r="H197">
            <v>11.73</v>
          </cell>
        </row>
        <row r="198">
          <cell r="A198">
            <v>43025</v>
          </cell>
          <cell r="B198">
            <v>10227.65</v>
          </cell>
          <cell r="C198">
            <v>10251.85</v>
          </cell>
          <cell r="D198">
            <v>10212.6</v>
          </cell>
          <cell r="E198">
            <v>10234.450000000001</v>
          </cell>
          <cell r="F198">
            <v>201782377</v>
          </cell>
          <cell r="G198">
            <v>104228100000</v>
          </cell>
          <cell r="H198">
            <v>11.0425</v>
          </cell>
        </row>
        <row r="199">
          <cell r="A199">
            <v>43026</v>
          </cell>
          <cell r="B199">
            <v>10209.4</v>
          </cell>
          <cell r="C199">
            <v>10236.450000000001</v>
          </cell>
          <cell r="D199">
            <v>10175.75</v>
          </cell>
          <cell r="E199">
            <v>10210.85</v>
          </cell>
          <cell r="F199">
            <v>262111790</v>
          </cell>
          <cell r="G199">
            <v>131778300000</v>
          </cell>
          <cell r="H199">
            <v>11.262499999999999</v>
          </cell>
        </row>
        <row r="200">
          <cell r="A200">
            <v>43027</v>
          </cell>
          <cell r="B200">
            <v>10210.35</v>
          </cell>
          <cell r="C200">
            <v>10211.950000000001</v>
          </cell>
          <cell r="D200">
            <v>10123.35</v>
          </cell>
          <cell r="E200">
            <v>10146.549999999999</v>
          </cell>
          <cell r="F200">
            <v>31086379</v>
          </cell>
          <cell r="G200">
            <v>16851600000</v>
          </cell>
          <cell r="H200">
            <v>11.31</v>
          </cell>
        </row>
        <row r="201">
          <cell r="A201">
            <v>43031</v>
          </cell>
          <cell r="B201">
            <v>10176.65</v>
          </cell>
          <cell r="C201">
            <v>10224.15</v>
          </cell>
          <cell r="D201">
            <v>10124.5</v>
          </cell>
          <cell r="E201">
            <v>10184.85</v>
          </cell>
          <cell r="F201">
            <v>224799211</v>
          </cell>
          <cell r="G201">
            <v>121443100000</v>
          </cell>
          <cell r="H201">
            <v>11.61</v>
          </cell>
        </row>
        <row r="202">
          <cell r="A202">
            <v>43032</v>
          </cell>
          <cell r="B202">
            <v>10218.549999999999</v>
          </cell>
          <cell r="C202">
            <v>10237.75</v>
          </cell>
          <cell r="D202">
            <v>10182.4</v>
          </cell>
          <cell r="E202">
            <v>10207.700000000001</v>
          </cell>
          <cell r="F202">
            <v>223914325</v>
          </cell>
          <cell r="G202">
            <v>115397300000</v>
          </cell>
          <cell r="H202">
            <v>11.54</v>
          </cell>
        </row>
        <row r="203">
          <cell r="A203">
            <v>43033</v>
          </cell>
          <cell r="B203">
            <v>10321.15</v>
          </cell>
          <cell r="C203">
            <v>10340.549999999999</v>
          </cell>
          <cell r="D203">
            <v>10240.9</v>
          </cell>
          <cell r="E203">
            <v>10295.35</v>
          </cell>
          <cell r="F203">
            <v>612620774</v>
          </cell>
          <cell r="G203">
            <v>259225100000</v>
          </cell>
          <cell r="H203">
            <v>12.395</v>
          </cell>
        </row>
        <row r="204">
          <cell r="A204">
            <v>43034</v>
          </cell>
          <cell r="B204">
            <v>10291.799999999999</v>
          </cell>
          <cell r="C204">
            <v>10355.65</v>
          </cell>
          <cell r="D204">
            <v>10271.85</v>
          </cell>
          <cell r="E204">
            <v>10343.799999999999</v>
          </cell>
          <cell r="F204">
            <v>443036008</v>
          </cell>
          <cell r="G204">
            <v>231354600000</v>
          </cell>
          <cell r="H204">
            <v>12.324999999999999</v>
          </cell>
        </row>
        <row r="205">
          <cell r="A205">
            <v>43035</v>
          </cell>
          <cell r="B205">
            <v>10362.299999999999</v>
          </cell>
          <cell r="C205">
            <v>10366.15</v>
          </cell>
          <cell r="D205">
            <v>10311.299999999999</v>
          </cell>
          <cell r="E205">
            <v>10323.049999999999</v>
          </cell>
          <cell r="F205">
            <v>322411410</v>
          </cell>
          <cell r="G205">
            <v>151499000000</v>
          </cell>
          <cell r="H205">
            <v>11.59</v>
          </cell>
        </row>
        <row r="206">
          <cell r="A206">
            <v>43038</v>
          </cell>
          <cell r="B206">
            <v>10353.85</v>
          </cell>
          <cell r="C206">
            <v>10384.5</v>
          </cell>
          <cell r="D206">
            <v>10344.299999999999</v>
          </cell>
          <cell r="E206">
            <v>10363.65</v>
          </cell>
          <cell r="F206">
            <v>244193178</v>
          </cell>
          <cell r="G206">
            <v>125587000000</v>
          </cell>
          <cell r="H206">
            <v>11.76</v>
          </cell>
        </row>
        <row r="207">
          <cell r="A207">
            <v>43039</v>
          </cell>
          <cell r="B207">
            <v>10364.9</v>
          </cell>
          <cell r="C207">
            <v>10367.700000000001</v>
          </cell>
          <cell r="D207">
            <v>10323.950000000001</v>
          </cell>
          <cell r="E207">
            <v>10335.299999999999</v>
          </cell>
          <cell r="F207">
            <v>239809700</v>
          </cell>
          <cell r="G207">
            <v>128300600000</v>
          </cell>
          <cell r="H207">
            <v>11.6175</v>
          </cell>
        </row>
        <row r="208">
          <cell r="A208">
            <v>43040</v>
          </cell>
          <cell r="B208">
            <v>10390.35</v>
          </cell>
          <cell r="C208">
            <v>10451.65</v>
          </cell>
          <cell r="D208">
            <v>10383.049999999999</v>
          </cell>
          <cell r="E208">
            <v>10440.5</v>
          </cell>
          <cell r="F208">
            <v>268270466</v>
          </cell>
          <cell r="G208">
            <v>142062100000</v>
          </cell>
          <cell r="H208">
            <v>11.475</v>
          </cell>
        </row>
        <row r="209">
          <cell r="A209">
            <v>43041</v>
          </cell>
          <cell r="B209">
            <v>10440.5</v>
          </cell>
          <cell r="C209">
            <v>10453</v>
          </cell>
          <cell r="D209">
            <v>10412.549999999999</v>
          </cell>
          <cell r="E209">
            <v>10423.799999999999</v>
          </cell>
          <cell r="F209">
            <v>207735021</v>
          </cell>
          <cell r="G209">
            <v>107796300000</v>
          </cell>
          <cell r="H209">
            <v>12.112500000000001</v>
          </cell>
        </row>
        <row r="210">
          <cell r="A210">
            <v>43042</v>
          </cell>
          <cell r="B210">
            <v>10461.549999999999</v>
          </cell>
          <cell r="C210">
            <v>10461.700000000001</v>
          </cell>
          <cell r="D210">
            <v>10403.6</v>
          </cell>
          <cell r="E210">
            <v>10452.5</v>
          </cell>
          <cell r="F210">
            <v>206101238</v>
          </cell>
          <cell r="G210">
            <v>100708300000</v>
          </cell>
          <cell r="H210">
            <v>12.44</v>
          </cell>
        </row>
        <row r="211">
          <cell r="A211">
            <v>43045</v>
          </cell>
          <cell r="B211">
            <v>10431.75</v>
          </cell>
          <cell r="C211">
            <v>10490.45</v>
          </cell>
          <cell r="D211">
            <v>10413.75</v>
          </cell>
          <cell r="E211">
            <v>10451.799999999999</v>
          </cell>
          <cell r="F211">
            <v>199559409</v>
          </cell>
          <cell r="G211">
            <v>102317600000</v>
          </cell>
          <cell r="H211">
            <v>12.137499999999999</v>
          </cell>
        </row>
        <row r="212">
          <cell r="A212">
            <v>43046</v>
          </cell>
          <cell r="B212">
            <v>10477.15</v>
          </cell>
          <cell r="C212">
            <v>10485.75</v>
          </cell>
          <cell r="D212">
            <v>10340.799999999999</v>
          </cell>
          <cell r="E212">
            <v>10350.15</v>
          </cell>
          <cell r="F212">
            <v>295830692</v>
          </cell>
          <cell r="G212">
            <v>161824600000</v>
          </cell>
          <cell r="H212">
            <v>12.005000000000001</v>
          </cell>
        </row>
        <row r="213">
          <cell r="A213">
            <v>43047</v>
          </cell>
          <cell r="B213">
            <v>10361.950000000001</v>
          </cell>
          <cell r="C213">
            <v>10384.25</v>
          </cell>
          <cell r="D213">
            <v>10285.5</v>
          </cell>
          <cell r="E213">
            <v>10303.15</v>
          </cell>
          <cell r="F213">
            <v>282950322</v>
          </cell>
          <cell r="G213">
            <v>147893900000</v>
          </cell>
          <cell r="H213">
            <v>11.91</v>
          </cell>
        </row>
        <row r="214">
          <cell r="A214">
            <v>43048</v>
          </cell>
          <cell r="B214">
            <v>10358.65</v>
          </cell>
          <cell r="C214">
            <v>10368.450000000001</v>
          </cell>
          <cell r="D214">
            <v>10266.950000000001</v>
          </cell>
          <cell r="E214">
            <v>10308.950000000001</v>
          </cell>
          <cell r="F214">
            <v>247606613</v>
          </cell>
          <cell r="G214">
            <v>126972800000</v>
          </cell>
          <cell r="H214">
            <v>13.022500000000001</v>
          </cell>
        </row>
        <row r="215">
          <cell r="A215">
            <v>43049</v>
          </cell>
          <cell r="B215">
            <v>10304.35</v>
          </cell>
          <cell r="C215">
            <v>10344.950000000001</v>
          </cell>
          <cell r="D215">
            <v>10254.1</v>
          </cell>
          <cell r="E215">
            <v>10321.75</v>
          </cell>
          <cell r="F215">
            <v>287962940</v>
          </cell>
          <cell r="G215">
            <v>146826000000</v>
          </cell>
          <cell r="H215">
            <v>13.237500000000001</v>
          </cell>
        </row>
        <row r="216">
          <cell r="A216">
            <v>43052</v>
          </cell>
          <cell r="B216">
            <v>10322</v>
          </cell>
          <cell r="C216">
            <v>10334.15</v>
          </cell>
          <cell r="D216">
            <v>10216.25</v>
          </cell>
          <cell r="E216">
            <v>10224.950000000001</v>
          </cell>
          <cell r="F216">
            <v>216799588</v>
          </cell>
          <cell r="G216">
            <v>117833400000</v>
          </cell>
          <cell r="H216">
            <v>13.61</v>
          </cell>
        </row>
        <row r="217">
          <cell r="A217">
            <v>43053</v>
          </cell>
          <cell r="B217">
            <v>10223.4</v>
          </cell>
          <cell r="C217">
            <v>10248</v>
          </cell>
          <cell r="D217">
            <v>10175.549999999999</v>
          </cell>
          <cell r="E217">
            <v>10186.6</v>
          </cell>
          <cell r="F217">
            <v>314413476</v>
          </cell>
          <cell r="G217">
            <v>153989700000</v>
          </cell>
          <cell r="H217">
            <v>13.2675</v>
          </cell>
        </row>
        <row r="218">
          <cell r="A218">
            <v>43054</v>
          </cell>
          <cell r="B218">
            <v>10171.950000000001</v>
          </cell>
          <cell r="C218">
            <v>10175.450000000001</v>
          </cell>
          <cell r="D218">
            <v>10094</v>
          </cell>
          <cell r="E218">
            <v>10118.049999999999</v>
          </cell>
          <cell r="F218">
            <v>213836202</v>
          </cell>
          <cell r="G218">
            <v>116091800000</v>
          </cell>
          <cell r="H218">
            <v>13.475</v>
          </cell>
        </row>
        <row r="219">
          <cell r="A219">
            <v>43055</v>
          </cell>
          <cell r="B219">
            <v>10152.9</v>
          </cell>
          <cell r="C219">
            <v>10232.25</v>
          </cell>
          <cell r="D219">
            <v>10139.200000000001</v>
          </cell>
          <cell r="E219">
            <v>10214.75</v>
          </cell>
          <cell r="F219">
            <v>188180035</v>
          </cell>
          <cell r="G219">
            <v>99955500000</v>
          </cell>
          <cell r="H219">
            <v>14.045</v>
          </cell>
        </row>
        <row r="220">
          <cell r="A220">
            <v>43056</v>
          </cell>
          <cell r="B220">
            <v>10324.549999999999</v>
          </cell>
          <cell r="C220">
            <v>10343.6</v>
          </cell>
          <cell r="D220">
            <v>10268.049999999999</v>
          </cell>
          <cell r="E220">
            <v>10283.6</v>
          </cell>
          <cell r="F220">
            <v>209592893</v>
          </cell>
          <cell r="G220">
            <v>110233500000</v>
          </cell>
          <cell r="H220">
            <v>14.164999999999999</v>
          </cell>
        </row>
        <row r="221">
          <cell r="A221">
            <v>43059</v>
          </cell>
          <cell r="B221">
            <v>10287.200000000001</v>
          </cell>
          <cell r="C221">
            <v>10309.85</v>
          </cell>
          <cell r="D221">
            <v>10261.5</v>
          </cell>
          <cell r="E221">
            <v>10298.75</v>
          </cell>
          <cell r="F221">
            <v>151751415</v>
          </cell>
          <cell r="G221">
            <v>85026299999.999985</v>
          </cell>
          <cell r="H221">
            <v>14.265000000000001</v>
          </cell>
        </row>
        <row r="222">
          <cell r="A222">
            <v>43060</v>
          </cell>
          <cell r="B222">
            <v>10329.25</v>
          </cell>
          <cell r="C222">
            <v>10358.700000000001</v>
          </cell>
          <cell r="D222">
            <v>10315.049999999999</v>
          </cell>
          <cell r="E222">
            <v>10326.9</v>
          </cell>
          <cell r="F222">
            <v>191859084</v>
          </cell>
          <cell r="G222">
            <v>104439900000</v>
          </cell>
          <cell r="H222">
            <v>13.4625</v>
          </cell>
        </row>
        <row r="223">
          <cell r="A223">
            <v>43061</v>
          </cell>
          <cell r="B223">
            <v>10350.799999999999</v>
          </cell>
          <cell r="C223">
            <v>10368.700000000001</v>
          </cell>
          <cell r="D223">
            <v>10309.549999999999</v>
          </cell>
          <cell r="E223">
            <v>10342.299999999999</v>
          </cell>
          <cell r="F223">
            <v>162504058</v>
          </cell>
          <cell r="G223">
            <v>91360400000.000015</v>
          </cell>
          <cell r="H223">
            <v>13.7125</v>
          </cell>
        </row>
        <row r="224">
          <cell r="A224">
            <v>43062</v>
          </cell>
          <cell r="B224">
            <v>10358.450000000001</v>
          </cell>
          <cell r="C224">
            <v>10374.299999999999</v>
          </cell>
          <cell r="D224">
            <v>10307.299999999999</v>
          </cell>
          <cell r="E224">
            <v>10348.75</v>
          </cell>
          <cell r="F224">
            <v>157651842</v>
          </cell>
          <cell r="G224">
            <v>87894200000</v>
          </cell>
          <cell r="H224">
            <v>13.432499999999999</v>
          </cell>
        </row>
        <row r="225">
          <cell r="A225">
            <v>43063</v>
          </cell>
          <cell r="B225">
            <v>10366.799999999999</v>
          </cell>
          <cell r="C225">
            <v>10404.5</v>
          </cell>
          <cell r="D225">
            <v>10362.25</v>
          </cell>
          <cell r="E225">
            <v>10389.700000000001</v>
          </cell>
          <cell r="F225">
            <v>133177324</v>
          </cell>
          <cell r="G225">
            <v>81976600000</v>
          </cell>
          <cell r="H225">
            <v>13.715</v>
          </cell>
        </row>
        <row r="226">
          <cell r="A226">
            <v>43066</v>
          </cell>
          <cell r="B226">
            <v>10361.049999999999</v>
          </cell>
          <cell r="C226">
            <v>10407.15</v>
          </cell>
          <cell r="D226">
            <v>10340.200000000001</v>
          </cell>
          <cell r="E226">
            <v>10399.549999999999</v>
          </cell>
          <cell r="F226">
            <v>146276512</v>
          </cell>
          <cell r="G226">
            <v>75517100000</v>
          </cell>
          <cell r="H226">
            <v>14.0375</v>
          </cell>
        </row>
        <row r="227">
          <cell r="A227">
            <v>43067</v>
          </cell>
          <cell r="B227">
            <v>10387.9</v>
          </cell>
          <cell r="C227">
            <v>10409.549999999999</v>
          </cell>
          <cell r="D227">
            <v>10355.200000000001</v>
          </cell>
          <cell r="E227">
            <v>10370.25</v>
          </cell>
          <cell r="F227">
            <v>202050866</v>
          </cell>
          <cell r="G227">
            <v>99792500000</v>
          </cell>
          <cell r="H227">
            <v>13.865</v>
          </cell>
        </row>
        <row r="228">
          <cell r="A228">
            <v>43068</v>
          </cell>
          <cell r="B228">
            <v>10376.65</v>
          </cell>
          <cell r="C228">
            <v>10392.950000000001</v>
          </cell>
          <cell r="D228">
            <v>10345.9</v>
          </cell>
          <cell r="E228">
            <v>10361.299999999999</v>
          </cell>
          <cell r="F228">
            <v>157192930</v>
          </cell>
          <cell r="G228">
            <v>88528000000</v>
          </cell>
          <cell r="H228">
            <v>13.512499999999999</v>
          </cell>
        </row>
        <row r="229">
          <cell r="A229">
            <v>43069</v>
          </cell>
          <cell r="B229">
            <v>10332.700000000001</v>
          </cell>
          <cell r="C229">
            <v>10332.700000000001</v>
          </cell>
          <cell r="D229">
            <v>10211.25</v>
          </cell>
          <cell r="E229">
            <v>10226.549999999999</v>
          </cell>
          <cell r="F229">
            <v>353105240</v>
          </cell>
          <cell r="G229">
            <v>190055600000</v>
          </cell>
          <cell r="H229">
            <v>13.03</v>
          </cell>
        </row>
        <row r="230">
          <cell r="A230">
            <v>43070</v>
          </cell>
          <cell r="B230">
            <v>10263.700000000001</v>
          </cell>
          <cell r="C230">
            <v>10272.700000000001</v>
          </cell>
          <cell r="D230">
            <v>10108.549999999999</v>
          </cell>
          <cell r="E230">
            <v>10121.799999999999</v>
          </cell>
          <cell r="F230">
            <v>147765528</v>
          </cell>
          <cell r="G230">
            <v>85185800000</v>
          </cell>
          <cell r="H230">
            <v>13.147500000000001</v>
          </cell>
        </row>
        <row r="231">
          <cell r="A231">
            <v>43073</v>
          </cell>
          <cell r="B231">
            <v>10175.049999999999</v>
          </cell>
          <cell r="C231">
            <v>10179.200000000001</v>
          </cell>
          <cell r="D231">
            <v>10095.700000000001</v>
          </cell>
          <cell r="E231">
            <v>10127.75</v>
          </cell>
          <cell r="F231">
            <v>153240126</v>
          </cell>
          <cell r="G231">
            <v>84586600000</v>
          </cell>
          <cell r="H231">
            <v>13.06</v>
          </cell>
        </row>
        <row r="232">
          <cell r="A232">
            <v>43074</v>
          </cell>
          <cell r="B232">
            <v>10118.25</v>
          </cell>
          <cell r="C232">
            <v>10147.950000000001</v>
          </cell>
          <cell r="D232">
            <v>10069.1</v>
          </cell>
          <cell r="E232">
            <v>10118.25</v>
          </cell>
          <cell r="F232">
            <v>160253042</v>
          </cell>
          <cell r="G232">
            <v>87490900000</v>
          </cell>
          <cell r="H232">
            <v>13.55</v>
          </cell>
        </row>
        <row r="233">
          <cell r="A233">
            <v>43075</v>
          </cell>
          <cell r="B233">
            <v>10088.799999999999</v>
          </cell>
          <cell r="C233">
            <v>10104.200000000001</v>
          </cell>
          <cell r="D233">
            <v>10033.35</v>
          </cell>
          <cell r="E233">
            <v>10044.1</v>
          </cell>
          <cell r="F233">
            <v>171208366</v>
          </cell>
          <cell r="G233">
            <v>95988200000</v>
          </cell>
          <cell r="H233">
            <v>14.795</v>
          </cell>
        </row>
        <row r="234">
          <cell r="A234">
            <v>43076</v>
          </cell>
          <cell r="B234">
            <v>10063.450000000001</v>
          </cell>
          <cell r="C234">
            <v>10182.65</v>
          </cell>
          <cell r="D234">
            <v>10061.9</v>
          </cell>
          <cell r="E234">
            <v>10166.700000000001</v>
          </cell>
          <cell r="F234">
            <v>171339022</v>
          </cell>
          <cell r="G234">
            <v>99102800000</v>
          </cell>
          <cell r="H234">
            <v>14.855</v>
          </cell>
        </row>
        <row r="235">
          <cell r="A235">
            <v>43077</v>
          </cell>
          <cell r="B235">
            <v>10198.450000000001</v>
          </cell>
          <cell r="C235">
            <v>10270.85</v>
          </cell>
          <cell r="D235">
            <v>10195.25</v>
          </cell>
          <cell r="E235">
            <v>10265.65</v>
          </cell>
          <cell r="F235">
            <v>206234019</v>
          </cell>
          <cell r="G235">
            <v>114681500000</v>
          </cell>
          <cell r="H235">
            <v>15.0075</v>
          </cell>
        </row>
        <row r="236">
          <cell r="A236">
            <v>43080</v>
          </cell>
          <cell r="B236">
            <v>10310.5</v>
          </cell>
          <cell r="C236">
            <v>10329.200000000001</v>
          </cell>
          <cell r="D236">
            <v>10282.049999999999</v>
          </cell>
          <cell r="E236">
            <v>10322.25</v>
          </cell>
          <cell r="F236">
            <v>152034656</v>
          </cell>
          <cell r="G236">
            <v>84537600000</v>
          </cell>
          <cell r="H236">
            <v>15.0875</v>
          </cell>
        </row>
        <row r="237">
          <cell r="A237">
            <v>43081</v>
          </cell>
          <cell r="B237">
            <v>10324.9</v>
          </cell>
          <cell r="C237">
            <v>10326.1</v>
          </cell>
          <cell r="D237">
            <v>10230.200000000001</v>
          </cell>
          <cell r="E237">
            <v>10240.15</v>
          </cell>
          <cell r="F237">
            <v>180546894</v>
          </cell>
          <cell r="G237">
            <v>103802400000</v>
          </cell>
          <cell r="H237">
            <v>14.272500000000001</v>
          </cell>
        </row>
        <row r="238">
          <cell r="A238">
            <v>43082</v>
          </cell>
          <cell r="B238">
            <v>10236.6</v>
          </cell>
          <cell r="C238">
            <v>10296.549999999999</v>
          </cell>
          <cell r="D238">
            <v>10169.85</v>
          </cell>
          <cell r="E238">
            <v>10192.950000000001</v>
          </cell>
          <cell r="F238">
            <v>187191964</v>
          </cell>
          <cell r="G238">
            <v>100704400000</v>
          </cell>
          <cell r="H238">
            <v>13.672499999999999</v>
          </cell>
        </row>
        <row r="239">
          <cell r="A239">
            <v>43083</v>
          </cell>
          <cell r="B239">
            <v>10229.299999999999</v>
          </cell>
          <cell r="C239">
            <v>10276.1</v>
          </cell>
          <cell r="D239">
            <v>10141.549999999999</v>
          </cell>
          <cell r="E239">
            <v>10252.1</v>
          </cell>
          <cell r="F239">
            <v>159103960</v>
          </cell>
          <cell r="G239">
            <v>95492300000</v>
          </cell>
          <cell r="H239">
            <v>14.147500000000001</v>
          </cell>
        </row>
        <row r="240">
          <cell r="A240">
            <v>43084</v>
          </cell>
          <cell r="B240">
            <v>10345.65</v>
          </cell>
          <cell r="C240">
            <v>10373.1</v>
          </cell>
          <cell r="D240">
            <v>10319.65</v>
          </cell>
          <cell r="E240">
            <v>10333.25</v>
          </cell>
          <cell r="F240">
            <v>262974703</v>
          </cell>
          <cell r="G240">
            <v>151067700000</v>
          </cell>
          <cell r="H240">
            <v>15.262499999999999</v>
          </cell>
        </row>
        <row r="241">
          <cell r="A241">
            <v>43087</v>
          </cell>
          <cell r="B241">
            <v>10263.1</v>
          </cell>
          <cell r="C241">
            <v>10443.549999999999</v>
          </cell>
          <cell r="D241">
            <v>10074.799999999999</v>
          </cell>
          <cell r="E241">
            <v>10388.75</v>
          </cell>
          <cell r="F241">
            <v>237506982</v>
          </cell>
          <cell r="G241">
            <v>129216100000</v>
          </cell>
          <cell r="H241">
            <v>15.945</v>
          </cell>
        </row>
        <row r="242">
          <cell r="A242">
            <v>43088</v>
          </cell>
          <cell r="B242">
            <v>10414.799999999999</v>
          </cell>
          <cell r="C242">
            <v>10472.200000000001</v>
          </cell>
          <cell r="D242">
            <v>10406</v>
          </cell>
          <cell r="E242">
            <v>10463.200000000001</v>
          </cell>
          <cell r="F242">
            <v>174340665</v>
          </cell>
          <cell r="G242">
            <v>109829500000</v>
          </cell>
          <cell r="H242">
            <v>16.407499999999999</v>
          </cell>
        </row>
        <row r="243">
          <cell r="A243">
            <v>43089</v>
          </cell>
          <cell r="B243">
            <v>10494.4</v>
          </cell>
          <cell r="C243">
            <v>10494.45</v>
          </cell>
          <cell r="D243">
            <v>10437.15</v>
          </cell>
          <cell r="E243">
            <v>10444.200000000001</v>
          </cell>
          <cell r="F243">
            <v>180597460</v>
          </cell>
          <cell r="G243">
            <v>113030000000</v>
          </cell>
          <cell r="H243">
            <v>14.94</v>
          </cell>
        </row>
        <row r="244">
          <cell r="A244">
            <v>43090</v>
          </cell>
          <cell r="B244">
            <v>10473.950000000001</v>
          </cell>
          <cell r="C244">
            <v>10473.950000000001</v>
          </cell>
          <cell r="D244">
            <v>10426.9</v>
          </cell>
          <cell r="E244">
            <v>10440.299999999999</v>
          </cell>
          <cell r="F244">
            <v>156646972</v>
          </cell>
          <cell r="G244">
            <v>94112000000</v>
          </cell>
          <cell r="H244">
            <v>13.115</v>
          </cell>
        </row>
        <row r="245">
          <cell r="A245">
            <v>43091</v>
          </cell>
          <cell r="B245">
            <v>10457.299999999999</v>
          </cell>
          <cell r="C245">
            <v>10501.1</v>
          </cell>
          <cell r="D245">
            <v>10448.25</v>
          </cell>
          <cell r="E245">
            <v>10493</v>
          </cell>
          <cell r="F245">
            <v>143119167</v>
          </cell>
          <cell r="G245">
            <v>87553200000</v>
          </cell>
          <cell r="H245">
            <v>12.1875</v>
          </cell>
        </row>
        <row r="246">
          <cell r="A246">
            <v>43095</v>
          </cell>
          <cell r="B246">
            <v>10512.3</v>
          </cell>
          <cell r="C246">
            <v>10545.45</v>
          </cell>
          <cell r="D246">
            <v>10477.950000000001</v>
          </cell>
          <cell r="E246">
            <v>10531.5</v>
          </cell>
          <cell r="F246">
            <v>160417384</v>
          </cell>
          <cell r="G246">
            <v>90437700000</v>
          </cell>
          <cell r="H246">
            <v>12.185</v>
          </cell>
        </row>
        <row r="247">
          <cell r="A247">
            <v>43096</v>
          </cell>
          <cell r="B247">
            <v>10531.05</v>
          </cell>
          <cell r="C247">
            <v>10552.4</v>
          </cell>
          <cell r="D247">
            <v>10469.25</v>
          </cell>
          <cell r="E247">
            <v>10490.75</v>
          </cell>
          <cell r="F247">
            <v>170307122</v>
          </cell>
          <cell r="G247">
            <v>90776000000</v>
          </cell>
          <cell r="H247">
            <v>12.085000000000001</v>
          </cell>
        </row>
        <row r="248">
          <cell r="A248">
            <v>43097</v>
          </cell>
          <cell r="B248">
            <v>10498.2</v>
          </cell>
          <cell r="C248">
            <v>10534.55</v>
          </cell>
          <cell r="D248">
            <v>10460.450000000001</v>
          </cell>
          <cell r="E248">
            <v>10477.9</v>
          </cell>
          <cell r="F248">
            <v>281309989</v>
          </cell>
          <cell r="G248">
            <v>145515800000</v>
          </cell>
          <cell r="H248">
            <v>11.5875</v>
          </cell>
        </row>
        <row r="249">
          <cell r="A249">
            <v>43098</v>
          </cell>
          <cell r="B249">
            <v>10492.35</v>
          </cell>
          <cell r="C249">
            <v>10538.7</v>
          </cell>
          <cell r="D249">
            <v>10488.65</v>
          </cell>
          <cell r="E249">
            <v>10530.7</v>
          </cell>
          <cell r="F249">
            <v>156736221</v>
          </cell>
          <cell r="G249">
            <v>89431000000</v>
          </cell>
          <cell r="H249">
            <v>12.0525</v>
          </cell>
        </row>
        <row r="250">
          <cell r="A250">
            <v>43101</v>
          </cell>
          <cell r="B250">
            <v>10531.7</v>
          </cell>
          <cell r="C250">
            <v>10537.85</v>
          </cell>
          <cell r="D250">
            <v>10423.1</v>
          </cell>
          <cell r="E250">
            <v>10435.549999999999</v>
          </cell>
          <cell r="F250">
            <v>134532090</v>
          </cell>
          <cell r="G250">
            <v>75465600000</v>
          </cell>
          <cell r="H250">
            <v>12.4925</v>
          </cell>
        </row>
        <row r="251">
          <cell r="A251">
            <v>43102</v>
          </cell>
          <cell r="B251">
            <v>10477.549999999999</v>
          </cell>
          <cell r="C251">
            <v>10495.2</v>
          </cell>
          <cell r="D251">
            <v>10404.65</v>
          </cell>
          <cell r="E251">
            <v>10442.200000000001</v>
          </cell>
          <cell r="F251">
            <v>158092430</v>
          </cell>
          <cell r="G251">
            <v>86654700000</v>
          </cell>
          <cell r="H251">
            <v>12.297499999999999</v>
          </cell>
        </row>
        <row r="252">
          <cell r="A252">
            <v>43103</v>
          </cell>
          <cell r="B252">
            <v>10482.65</v>
          </cell>
          <cell r="C252">
            <v>10503.6</v>
          </cell>
          <cell r="D252">
            <v>10429.549999999999</v>
          </cell>
          <cell r="E252">
            <v>10443.200000000001</v>
          </cell>
          <cell r="F252">
            <v>172516859</v>
          </cell>
          <cell r="G252">
            <v>95416000000</v>
          </cell>
          <cell r="H252">
            <v>12.67</v>
          </cell>
        </row>
        <row r="253">
          <cell r="A253">
            <v>43104</v>
          </cell>
          <cell r="B253">
            <v>10469.4</v>
          </cell>
          <cell r="C253">
            <v>10513</v>
          </cell>
          <cell r="D253">
            <v>10441.450000000001</v>
          </cell>
          <cell r="E253">
            <v>10504.8</v>
          </cell>
          <cell r="F253">
            <v>180257392</v>
          </cell>
          <cell r="G253">
            <v>95619500000</v>
          </cell>
          <cell r="H253">
            <v>13.352499999999999</v>
          </cell>
        </row>
        <row r="254">
          <cell r="A254">
            <v>43105</v>
          </cell>
          <cell r="B254">
            <v>10534.25</v>
          </cell>
          <cell r="C254">
            <v>10566.1</v>
          </cell>
          <cell r="D254">
            <v>10520.1</v>
          </cell>
          <cell r="E254">
            <v>10558.85</v>
          </cell>
          <cell r="F254">
            <v>186469717</v>
          </cell>
          <cell r="G254">
            <v>103062200000</v>
          </cell>
          <cell r="H254">
            <v>13.685</v>
          </cell>
        </row>
        <row r="255">
          <cell r="A255">
            <v>43108</v>
          </cell>
          <cell r="B255">
            <v>10591.7</v>
          </cell>
          <cell r="C255">
            <v>10631.2</v>
          </cell>
          <cell r="D255">
            <v>10588.55</v>
          </cell>
          <cell r="E255">
            <v>10623.6</v>
          </cell>
          <cell r="F255">
            <v>174181231</v>
          </cell>
          <cell r="G255">
            <v>99072700000</v>
          </cell>
          <cell r="H255">
            <v>13.6225</v>
          </cell>
        </row>
        <row r="256">
          <cell r="A256">
            <v>43109</v>
          </cell>
          <cell r="B256">
            <v>10645.1</v>
          </cell>
          <cell r="C256">
            <v>10659.15</v>
          </cell>
          <cell r="D256">
            <v>10603.6</v>
          </cell>
          <cell r="E256">
            <v>10637</v>
          </cell>
          <cell r="F256">
            <v>211291563</v>
          </cell>
          <cell r="G256">
            <v>107333700000</v>
          </cell>
          <cell r="H256">
            <v>13.414999999999999</v>
          </cell>
        </row>
        <row r="257">
          <cell r="A257">
            <v>43110</v>
          </cell>
          <cell r="B257">
            <v>10652.05</v>
          </cell>
          <cell r="C257">
            <v>10655.5</v>
          </cell>
          <cell r="D257">
            <v>10592.7</v>
          </cell>
          <cell r="E257">
            <v>10632.2</v>
          </cell>
          <cell r="F257">
            <v>181900014</v>
          </cell>
          <cell r="G257">
            <v>97206500000</v>
          </cell>
          <cell r="H257">
            <v>13.112500000000001</v>
          </cell>
        </row>
        <row r="258">
          <cell r="A258">
            <v>43111</v>
          </cell>
          <cell r="B258">
            <v>10637.05</v>
          </cell>
          <cell r="C258">
            <v>10664.6</v>
          </cell>
          <cell r="D258">
            <v>10612.35</v>
          </cell>
          <cell r="E258">
            <v>10651.2</v>
          </cell>
          <cell r="F258">
            <v>158630055</v>
          </cell>
          <cell r="G258">
            <v>96350100000</v>
          </cell>
          <cell r="H258">
            <v>13.734999999999999</v>
          </cell>
        </row>
        <row r="259">
          <cell r="A259">
            <v>43112</v>
          </cell>
          <cell r="B259">
            <v>10682.55</v>
          </cell>
          <cell r="C259">
            <v>10690.4</v>
          </cell>
          <cell r="D259">
            <v>10597.1</v>
          </cell>
          <cell r="E259">
            <v>10681.25</v>
          </cell>
          <cell r="F259">
            <v>180592153</v>
          </cell>
          <cell r="G259">
            <v>110051200000</v>
          </cell>
          <cell r="H259">
            <v>13.8475</v>
          </cell>
        </row>
        <row r="260">
          <cell r="A260">
            <v>43115</v>
          </cell>
          <cell r="B260">
            <v>10718.5</v>
          </cell>
          <cell r="C260">
            <v>10782.65</v>
          </cell>
          <cell r="D260">
            <v>10713.8</v>
          </cell>
          <cell r="E260">
            <v>10741.55</v>
          </cell>
          <cell r="F260">
            <v>181262074</v>
          </cell>
          <cell r="G260">
            <v>113331100000</v>
          </cell>
          <cell r="H260">
            <v>14.035</v>
          </cell>
        </row>
        <row r="261">
          <cell r="A261">
            <v>43116</v>
          </cell>
          <cell r="B261">
            <v>10761.5</v>
          </cell>
          <cell r="C261">
            <v>10762.35</v>
          </cell>
          <cell r="D261">
            <v>10687.85</v>
          </cell>
          <cell r="E261">
            <v>10700.45</v>
          </cell>
          <cell r="F261">
            <v>217468081</v>
          </cell>
          <cell r="G261">
            <v>127094400000</v>
          </cell>
          <cell r="H261">
            <v>14.012499999999999</v>
          </cell>
        </row>
        <row r="262">
          <cell r="A262">
            <v>43117</v>
          </cell>
          <cell r="B262">
            <v>10702.45</v>
          </cell>
          <cell r="C262">
            <v>10803</v>
          </cell>
          <cell r="D262">
            <v>10666.75</v>
          </cell>
          <cell r="E262">
            <v>10788.55</v>
          </cell>
          <cell r="F262">
            <v>260488465</v>
          </cell>
          <cell r="G262">
            <v>143342600000</v>
          </cell>
          <cell r="H262">
            <v>13.7325</v>
          </cell>
        </row>
        <row r="263">
          <cell r="A263">
            <v>43118</v>
          </cell>
          <cell r="B263">
            <v>10873.4</v>
          </cell>
          <cell r="C263">
            <v>10887.5</v>
          </cell>
          <cell r="D263">
            <v>10782.4</v>
          </cell>
          <cell r="E263">
            <v>10817</v>
          </cell>
          <cell r="F263">
            <v>321609375</v>
          </cell>
          <cell r="G263">
            <v>179303000000</v>
          </cell>
          <cell r="H263">
            <v>14.305</v>
          </cell>
        </row>
        <row r="264">
          <cell r="A264">
            <v>43119</v>
          </cell>
          <cell r="B264">
            <v>10829.2</v>
          </cell>
          <cell r="C264">
            <v>10906.85</v>
          </cell>
          <cell r="D264">
            <v>10793.9</v>
          </cell>
          <cell r="E264">
            <v>10894.7</v>
          </cell>
          <cell r="F264">
            <v>214011963</v>
          </cell>
          <cell r="G264">
            <v>117922600000</v>
          </cell>
          <cell r="H264">
            <v>14.085000000000001</v>
          </cell>
        </row>
        <row r="265">
          <cell r="A265">
            <v>43122</v>
          </cell>
          <cell r="B265">
            <v>10883.2</v>
          </cell>
          <cell r="C265">
            <v>10975.1</v>
          </cell>
          <cell r="D265">
            <v>10881.4</v>
          </cell>
          <cell r="E265">
            <v>10966.2</v>
          </cell>
          <cell r="F265">
            <v>238815813</v>
          </cell>
          <cell r="G265">
            <v>144690600000</v>
          </cell>
          <cell r="H265">
            <v>13.86</v>
          </cell>
        </row>
        <row r="266">
          <cell r="A266">
            <v>43123</v>
          </cell>
          <cell r="B266">
            <v>10997.4</v>
          </cell>
          <cell r="C266">
            <v>11092.9</v>
          </cell>
          <cell r="D266">
            <v>10994.55</v>
          </cell>
          <cell r="E266">
            <v>11083.7</v>
          </cell>
          <cell r="F266">
            <v>293445774</v>
          </cell>
          <cell r="G266">
            <v>164239100000</v>
          </cell>
          <cell r="H266">
            <v>13.96</v>
          </cell>
        </row>
        <row r="267">
          <cell r="A267">
            <v>43124</v>
          </cell>
          <cell r="B267">
            <v>11069.35</v>
          </cell>
          <cell r="C267">
            <v>11110.1</v>
          </cell>
          <cell r="D267">
            <v>11046.15</v>
          </cell>
          <cell r="E267">
            <v>11086</v>
          </cell>
          <cell r="F267">
            <v>292197072</v>
          </cell>
          <cell r="G267">
            <v>169151400000</v>
          </cell>
          <cell r="H267">
            <v>13.9825</v>
          </cell>
        </row>
        <row r="268">
          <cell r="A268">
            <v>43125</v>
          </cell>
          <cell r="B268">
            <v>11095.6</v>
          </cell>
          <cell r="C268">
            <v>11095.6</v>
          </cell>
          <cell r="D268">
            <v>11009.2</v>
          </cell>
          <cell r="E268">
            <v>11069.65</v>
          </cell>
          <cell r="F268">
            <v>340469462</v>
          </cell>
          <cell r="G268">
            <v>199395400000</v>
          </cell>
          <cell r="H268">
            <v>15.3925</v>
          </cell>
        </row>
        <row r="269">
          <cell r="A269">
            <v>43129</v>
          </cell>
          <cell r="B269">
            <v>11079.35</v>
          </cell>
          <cell r="C269">
            <v>11171.55</v>
          </cell>
          <cell r="D269">
            <v>11075.95</v>
          </cell>
          <cell r="E269">
            <v>11130.4</v>
          </cell>
          <cell r="F269">
            <v>249220726</v>
          </cell>
          <cell r="G269">
            <v>161183600000</v>
          </cell>
          <cell r="H269">
            <v>16.225000000000001</v>
          </cell>
        </row>
        <row r="270">
          <cell r="A270">
            <v>43130</v>
          </cell>
          <cell r="B270">
            <v>11120.85</v>
          </cell>
          <cell r="C270">
            <v>11121.1</v>
          </cell>
          <cell r="D270">
            <v>11033.9</v>
          </cell>
          <cell r="E270">
            <v>11049.65</v>
          </cell>
          <cell r="F270">
            <v>234969503</v>
          </cell>
          <cell r="G270">
            <v>132321900000</v>
          </cell>
          <cell r="H270">
            <v>18.04</v>
          </cell>
        </row>
        <row r="271">
          <cell r="A271">
            <v>43131</v>
          </cell>
          <cell r="B271">
            <v>11018.8</v>
          </cell>
          <cell r="C271">
            <v>11058.5</v>
          </cell>
          <cell r="D271">
            <v>10979.3</v>
          </cell>
          <cell r="E271">
            <v>11027.7</v>
          </cell>
          <cell r="F271">
            <v>253462573</v>
          </cell>
          <cell r="G271">
            <v>144596900000</v>
          </cell>
        </row>
        <row r="272">
          <cell r="A272">
            <v>43132</v>
          </cell>
          <cell r="B272">
            <v>11044.55</v>
          </cell>
          <cell r="C272">
            <v>11117.35</v>
          </cell>
          <cell r="D272">
            <v>10878.8</v>
          </cell>
          <cell r="E272">
            <v>11016.9</v>
          </cell>
          <cell r="F272">
            <v>315743486</v>
          </cell>
          <cell r="G272">
            <v>177194000000</v>
          </cell>
          <cell r="H272">
            <v>17.5075</v>
          </cell>
        </row>
        <row r="273">
          <cell r="A273">
            <v>43133</v>
          </cell>
          <cell r="B273">
            <v>10938.2</v>
          </cell>
          <cell r="C273">
            <v>10954.95</v>
          </cell>
          <cell r="D273">
            <v>10736.1</v>
          </cell>
          <cell r="E273">
            <v>10760.6</v>
          </cell>
          <cell r="F273">
            <v>291431992</v>
          </cell>
          <cell r="G273">
            <v>165425100000</v>
          </cell>
          <cell r="H273">
            <v>17.887499999999999</v>
          </cell>
        </row>
        <row r="274">
          <cell r="A274">
            <v>43136</v>
          </cell>
          <cell r="B274">
            <v>10604.3</v>
          </cell>
          <cell r="C274">
            <v>10702.75</v>
          </cell>
          <cell r="D274">
            <v>10586.8</v>
          </cell>
          <cell r="E274">
            <v>10666.55</v>
          </cell>
          <cell r="F274">
            <v>247479157</v>
          </cell>
          <cell r="G274">
            <v>139806300000</v>
          </cell>
          <cell r="H274">
            <v>16.414999999999999</v>
          </cell>
        </row>
        <row r="275">
          <cell r="A275">
            <v>43137</v>
          </cell>
          <cell r="B275">
            <v>10295.15</v>
          </cell>
          <cell r="C275">
            <v>10594.15</v>
          </cell>
          <cell r="D275">
            <v>10276.299999999999</v>
          </cell>
          <cell r="E275">
            <v>10498.25</v>
          </cell>
          <cell r="F275">
            <v>274656443</v>
          </cell>
          <cell r="G275">
            <v>156063400000</v>
          </cell>
          <cell r="H275">
            <v>15.93</v>
          </cell>
        </row>
        <row r="276">
          <cell r="A276">
            <v>43138</v>
          </cell>
          <cell r="B276">
            <v>10607.2</v>
          </cell>
          <cell r="C276">
            <v>10614</v>
          </cell>
          <cell r="D276">
            <v>10446.4</v>
          </cell>
          <cell r="E276">
            <v>10476.700000000001</v>
          </cell>
          <cell r="F276">
            <v>258095424</v>
          </cell>
          <cell r="G276">
            <v>139716600000</v>
          </cell>
          <cell r="H276">
            <v>14.1075</v>
          </cell>
        </row>
        <row r="277">
          <cell r="A277">
            <v>43139</v>
          </cell>
          <cell r="B277">
            <v>10518.5</v>
          </cell>
          <cell r="C277">
            <v>10637.8</v>
          </cell>
          <cell r="D277">
            <v>10479.549999999999</v>
          </cell>
          <cell r="E277">
            <v>10576.85</v>
          </cell>
          <cell r="F277">
            <v>239407938</v>
          </cell>
          <cell r="G277">
            <v>125692300000</v>
          </cell>
          <cell r="H277">
            <v>15.25</v>
          </cell>
        </row>
        <row r="278">
          <cell r="A278">
            <v>43140</v>
          </cell>
          <cell r="B278">
            <v>10416.5</v>
          </cell>
          <cell r="C278">
            <v>10480.200000000001</v>
          </cell>
          <cell r="D278">
            <v>10398.200000000001</v>
          </cell>
          <cell r="E278">
            <v>10454.950000000001</v>
          </cell>
          <cell r="F278">
            <v>197502912</v>
          </cell>
          <cell r="G278">
            <v>106021500000</v>
          </cell>
          <cell r="H278">
            <v>16.052499999999998</v>
          </cell>
        </row>
        <row r="279">
          <cell r="A279">
            <v>43143</v>
          </cell>
          <cell r="B279">
            <v>10518.2</v>
          </cell>
          <cell r="C279">
            <v>10555.5</v>
          </cell>
          <cell r="D279">
            <v>10485.4</v>
          </cell>
          <cell r="E279">
            <v>10539.75</v>
          </cell>
          <cell r="F279">
            <v>224114801</v>
          </cell>
          <cell r="G279">
            <v>111337800000</v>
          </cell>
          <cell r="H279">
            <v>20.015000000000001</v>
          </cell>
        </row>
        <row r="280">
          <cell r="A280">
            <v>43145</v>
          </cell>
          <cell r="B280">
            <v>10585.75</v>
          </cell>
          <cell r="C280">
            <v>10590.55</v>
          </cell>
          <cell r="D280">
            <v>10456.65</v>
          </cell>
          <cell r="E280">
            <v>10500.9</v>
          </cell>
          <cell r="F280">
            <v>236329440</v>
          </cell>
          <cell r="G280">
            <v>121889400000</v>
          </cell>
          <cell r="H280">
            <v>19.465</v>
          </cell>
        </row>
        <row r="281">
          <cell r="A281">
            <v>43146</v>
          </cell>
          <cell r="B281">
            <v>10537.9</v>
          </cell>
          <cell r="C281">
            <v>10618.1</v>
          </cell>
          <cell r="D281">
            <v>10511.05</v>
          </cell>
          <cell r="E281">
            <v>10545.5</v>
          </cell>
          <cell r="F281">
            <v>217090245</v>
          </cell>
          <cell r="G281">
            <v>110353800000</v>
          </cell>
          <cell r="H281">
            <v>17.772500000000001</v>
          </cell>
        </row>
        <row r="282">
          <cell r="A282">
            <v>43147</v>
          </cell>
          <cell r="B282">
            <v>10596.2</v>
          </cell>
          <cell r="C282">
            <v>10612.9</v>
          </cell>
          <cell r="D282">
            <v>10434.049999999999</v>
          </cell>
          <cell r="E282">
            <v>10452.299999999999</v>
          </cell>
          <cell r="F282">
            <v>190043189</v>
          </cell>
          <cell r="G282">
            <v>100267100000</v>
          </cell>
          <cell r="H282">
            <v>19.23</v>
          </cell>
        </row>
        <row r="283">
          <cell r="A283">
            <v>43150</v>
          </cell>
          <cell r="B283">
            <v>10488.9</v>
          </cell>
          <cell r="C283">
            <v>10489.35</v>
          </cell>
          <cell r="D283">
            <v>10302.75</v>
          </cell>
          <cell r="E283">
            <v>10378.4</v>
          </cell>
          <cell r="F283">
            <v>193087737</v>
          </cell>
          <cell r="G283">
            <v>98713600000</v>
          </cell>
          <cell r="H283">
            <v>17.8825</v>
          </cell>
        </row>
        <row r="284">
          <cell r="A284">
            <v>43151</v>
          </cell>
          <cell r="B284">
            <v>10391</v>
          </cell>
          <cell r="C284">
            <v>10429.35</v>
          </cell>
          <cell r="D284">
            <v>10347.65</v>
          </cell>
          <cell r="E284">
            <v>10360.4</v>
          </cell>
          <cell r="F284">
            <v>193464871</v>
          </cell>
          <cell r="G284">
            <v>96199500000</v>
          </cell>
          <cell r="H284">
            <v>17.184999999999999</v>
          </cell>
        </row>
        <row r="285">
          <cell r="A285">
            <v>43152</v>
          </cell>
          <cell r="B285">
            <v>10426</v>
          </cell>
          <cell r="C285">
            <v>10426.1</v>
          </cell>
          <cell r="D285">
            <v>10349.6</v>
          </cell>
          <cell r="E285">
            <v>10397.450000000001</v>
          </cell>
          <cell r="F285">
            <v>241331542</v>
          </cell>
          <cell r="G285">
            <v>129963600000</v>
          </cell>
          <cell r="H285">
            <v>16.315000000000001</v>
          </cell>
        </row>
        <row r="286">
          <cell r="A286">
            <v>43153</v>
          </cell>
          <cell r="B286">
            <v>10354.35</v>
          </cell>
          <cell r="C286">
            <v>10397.549999999999</v>
          </cell>
          <cell r="D286">
            <v>10340.65</v>
          </cell>
          <cell r="E286">
            <v>10382.700000000001</v>
          </cell>
          <cell r="F286">
            <v>323259078</v>
          </cell>
          <cell r="G286">
            <v>177114600000</v>
          </cell>
          <cell r="H286">
            <v>16.377500000000001</v>
          </cell>
        </row>
        <row r="287">
          <cell r="A287">
            <v>43154</v>
          </cell>
          <cell r="B287">
            <v>10408.1</v>
          </cell>
          <cell r="C287">
            <v>10499.1</v>
          </cell>
          <cell r="D287">
            <v>10396.65</v>
          </cell>
          <cell r="E287">
            <v>10491.05</v>
          </cell>
          <cell r="F287">
            <v>217134363</v>
          </cell>
          <cell r="G287">
            <v>127043200000</v>
          </cell>
          <cell r="H287">
            <v>16.6675</v>
          </cell>
        </row>
        <row r="288">
          <cell r="A288">
            <v>43157</v>
          </cell>
          <cell r="B288">
            <v>10526.55</v>
          </cell>
          <cell r="C288">
            <v>10592.95</v>
          </cell>
          <cell r="D288">
            <v>10520.2</v>
          </cell>
          <cell r="E288">
            <v>10582.6</v>
          </cell>
          <cell r="F288">
            <v>177238616</v>
          </cell>
          <cell r="G288">
            <v>102748900000</v>
          </cell>
          <cell r="H288">
            <v>16.8675</v>
          </cell>
        </row>
        <row r="289">
          <cell r="A289">
            <v>43158</v>
          </cell>
          <cell r="B289">
            <v>10615.2</v>
          </cell>
          <cell r="C289">
            <v>10631.65</v>
          </cell>
          <cell r="D289">
            <v>10537.25</v>
          </cell>
          <cell r="E289">
            <v>10554.3</v>
          </cell>
          <cell r="F289">
            <v>193250158</v>
          </cell>
          <cell r="G289">
            <v>102764200000</v>
          </cell>
          <cell r="H289">
            <v>15.92</v>
          </cell>
        </row>
        <row r="290">
          <cell r="A290">
            <v>43159</v>
          </cell>
          <cell r="B290">
            <v>10488.95</v>
          </cell>
          <cell r="C290">
            <v>10535.5</v>
          </cell>
          <cell r="D290">
            <v>10461.549999999999</v>
          </cell>
          <cell r="E290">
            <v>10492.85</v>
          </cell>
          <cell r="F290">
            <v>294794221</v>
          </cell>
          <cell r="G290">
            <v>162991100000</v>
          </cell>
          <cell r="H290">
            <v>14.8325</v>
          </cell>
        </row>
        <row r="291">
          <cell r="A291">
            <v>43160</v>
          </cell>
          <cell r="B291">
            <v>10479.950000000001</v>
          </cell>
          <cell r="C291">
            <v>10525.5</v>
          </cell>
          <cell r="D291">
            <v>10447.15</v>
          </cell>
          <cell r="E291">
            <v>10458.35</v>
          </cell>
          <cell r="F291">
            <v>181378504</v>
          </cell>
          <cell r="G291">
            <v>101794800000</v>
          </cell>
          <cell r="H291">
            <v>14.202500000000001</v>
          </cell>
        </row>
        <row r="292">
          <cell r="A292">
            <v>43164</v>
          </cell>
          <cell r="B292">
            <v>10428.299999999999</v>
          </cell>
          <cell r="C292">
            <v>10428.700000000001</v>
          </cell>
          <cell r="D292">
            <v>10323.9</v>
          </cell>
          <cell r="E292">
            <v>10358.85</v>
          </cell>
          <cell r="F292">
            <v>199975720</v>
          </cell>
          <cell r="G292">
            <v>106739200000</v>
          </cell>
          <cell r="H292">
            <v>13.695</v>
          </cell>
        </row>
        <row r="293">
          <cell r="A293">
            <v>43165</v>
          </cell>
          <cell r="B293">
            <v>10420.5</v>
          </cell>
          <cell r="C293">
            <v>10441.35</v>
          </cell>
          <cell r="D293">
            <v>10215.9</v>
          </cell>
          <cell r="E293">
            <v>10249.25</v>
          </cell>
          <cell r="F293">
            <v>229782297</v>
          </cell>
          <cell r="G293">
            <v>121439500000</v>
          </cell>
          <cell r="H293">
            <v>13.922499999999999</v>
          </cell>
        </row>
        <row r="294">
          <cell r="A294">
            <v>43166</v>
          </cell>
          <cell r="B294">
            <v>10232.950000000001</v>
          </cell>
          <cell r="C294">
            <v>10243.35</v>
          </cell>
          <cell r="D294">
            <v>10141.549999999999</v>
          </cell>
          <cell r="E294">
            <v>10154.200000000001</v>
          </cell>
          <cell r="F294">
            <v>257200599</v>
          </cell>
          <cell r="G294">
            <v>121288800000</v>
          </cell>
          <cell r="H294">
            <v>13.805</v>
          </cell>
        </row>
        <row r="295">
          <cell r="A295">
            <v>43167</v>
          </cell>
          <cell r="B295">
            <v>10216.25</v>
          </cell>
          <cell r="C295">
            <v>10270.35</v>
          </cell>
          <cell r="D295">
            <v>10146.4</v>
          </cell>
          <cell r="E295">
            <v>10242.65</v>
          </cell>
          <cell r="F295">
            <v>233377712</v>
          </cell>
          <cell r="G295">
            <v>114795100000</v>
          </cell>
          <cell r="H295">
            <v>14.0725</v>
          </cell>
        </row>
        <row r="296">
          <cell r="A296">
            <v>43168</v>
          </cell>
          <cell r="B296">
            <v>10271.299999999999</v>
          </cell>
          <cell r="C296">
            <v>10296.700000000001</v>
          </cell>
          <cell r="D296">
            <v>10211.9</v>
          </cell>
          <cell r="E296">
            <v>10226.85</v>
          </cell>
          <cell r="F296">
            <v>192333334</v>
          </cell>
          <cell r="G296">
            <v>98748100000</v>
          </cell>
          <cell r="H296">
            <v>15.395</v>
          </cell>
        </row>
        <row r="297">
          <cell r="A297">
            <v>43171</v>
          </cell>
          <cell r="B297">
            <v>10301.6</v>
          </cell>
          <cell r="C297">
            <v>10433.65</v>
          </cell>
          <cell r="D297">
            <v>10295.450000000001</v>
          </cell>
          <cell r="E297">
            <v>10421.4</v>
          </cell>
          <cell r="F297">
            <v>223135459</v>
          </cell>
          <cell r="G297">
            <v>109689500000</v>
          </cell>
          <cell r="H297">
            <v>16.245000000000001</v>
          </cell>
        </row>
        <row r="298">
          <cell r="A298">
            <v>43172</v>
          </cell>
          <cell r="B298">
            <v>10389.5</v>
          </cell>
          <cell r="C298">
            <v>10478.6</v>
          </cell>
          <cell r="D298">
            <v>10377.85</v>
          </cell>
          <cell r="E298">
            <v>10426.85</v>
          </cell>
          <cell r="F298">
            <v>274852794</v>
          </cell>
          <cell r="G298">
            <v>239652500000</v>
          </cell>
          <cell r="H298">
            <v>15.7</v>
          </cell>
        </row>
        <row r="299">
          <cell r="A299">
            <v>43173</v>
          </cell>
          <cell r="B299">
            <v>10393.049999999999</v>
          </cell>
          <cell r="C299">
            <v>10420.35</v>
          </cell>
          <cell r="D299">
            <v>10336.299999999999</v>
          </cell>
          <cell r="E299">
            <v>10410.9</v>
          </cell>
          <cell r="F299">
            <v>186991169</v>
          </cell>
          <cell r="G299">
            <v>95646800000</v>
          </cell>
          <cell r="H299">
            <v>14.585000000000001</v>
          </cell>
        </row>
        <row r="300">
          <cell r="A300">
            <v>43174</v>
          </cell>
          <cell r="B300">
            <v>10405.450000000001</v>
          </cell>
          <cell r="C300">
            <v>10420</v>
          </cell>
          <cell r="D300">
            <v>10346.200000000001</v>
          </cell>
          <cell r="E300">
            <v>10360.15</v>
          </cell>
          <cell r="F300">
            <v>179308593</v>
          </cell>
          <cell r="G300">
            <v>85880100000</v>
          </cell>
          <cell r="H300">
            <v>14.525</v>
          </cell>
        </row>
        <row r="301">
          <cell r="A301">
            <v>43175</v>
          </cell>
          <cell r="B301">
            <v>10345.15</v>
          </cell>
          <cell r="C301">
            <v>10346.299999999999</v>
          </cell>
          <cell r="D301">
            <v>10180.25</v>
          </cell>
          <cell r="E301">
            <v>10195.15</v>
          </cell>
          <cell r="F301">
            <v>338702439</v>
          </cell>
          <cell r="G301">
            <v>188119700000</v>
          </cell>
          <cell r="H301">
            <v>14.4925</v>
          </cell>
        </row>
        <row r="302">
          <cell r="A302">
            <v>43178</v>
          </cell>
          <cell r="B302">
            <v>10215.35</v>
          </cell>
          <cell r="C302">
            <v>10224.549999999999</v>
          </cell>
          <cell r="D302">
            <v>10075.299999999999</v>
          </cell>
          <cell r="E302">
            <v>10094.25</v>
          </cell>
          <cell r="F302">
            <v>216670033</v>
          </cell>
          <cell r="G302">
            <v>111114300000</v>
          </cell>
          <cell r="H302">
            <v>14.4625</v>
          </cell>
        </row>
        <row r="303">
          <cell r="A303">
            <v>43179</v>
          </cell>
          <cell r="B303">
            <v>10051.549999999999</v>
          </cell>
          <cell r="C303">
            <v>10155.65</v>
          </cell>
          <cell r="D303">
            <v>10049.1</v>
          </cell>
          <cell r="E303">
            <v>10124.35</v>
          </cell>
          <cell r="F303">
            <v>209327593</v>
          </cell>
          <cell r="G303">
            <v>109471200000</v>
          </cell>
          <cell r="H303">
            <v>14.362500000000001</v>
          </cell>
        </row>
        <row r="304">
          <cell r="A304">
            <v>43180</v>
          </cell>
          <cell r="B304">
            <v>10181.950000000001</v>
          </cell>
          <cell r="C304">
            <v>10227.299999999999</v>
          </cell>
          <cell r="D304">
            <v>10132.950000000001</v>
          </cell>
          <cell r="E304">
            <v>10155.25</v>
          </cell>
          <cell r="F304">
            <v>211060429</v>
          </cell>
          <cell r="G304">
            <v>112697300000</v>
          </cell>
          <cell r="H304">
            <v>14.33</v>
          </cell>
        </row>
        <row r="305">
          <cell r="A305">
            <v>43181</v>
          </cell>
          <cell r="B305">
            <v>10167.5</v>
          </cell>
          <cell r="C305">
            <v>10207.85</v>
          </cell>
          <cell r="D305">
            <v>10105.4</v>
          </cell>
          <cell r="E305">
            <v>10114.75</v>
          </cell>
          <cell r="F305">
            <v>237632983</v>
          </cell>
          <cell r="G305">
            <v>115588800000</v>
          </cell>
          <cell r="H305">
            <v>15.22</v>
          </cell>
        </row>
        <row r="306">
          <cell r="A306">
            <v>43182</v>
          </cell>
          <cell r="B306">
            <v>9968.7999999999993</v>
          </cell>
          <cell r="C306">
            <v>10027.700000000001</v>
          </cell>
          <cell r="D306">
            <v>9951.9</v>
          </cell>
          <cell r="E306">
            <v>9998.0499999999993</v>
          </cell>
          <cell r="F306">
            <v>294515154</v>
          </cell>
          <cell r="G306">
            <v>144351700000</v>
          </cell>
          <cell r="H306">
            <v>15.82</v>
          </cell>
        </row>
        <row r="307">
          <cell r="A307">
            <v>43185</v>
          </cell>
          <cell r="B307">
            <v>9989.15</v>
          </cell>
          <cell r="C307">
            <v>10143.5</v>
          </cell>
          <cell r="D307">
            <v>9958.5499999999993</v>
          </cell>
          <cell r="E307">
            <v>10130.65</v>
          </cell>
          <cell r="F307">
            <v>270665332</v>
          </cell>
          <cell r="G307">
            <v>126954700000</v>
          </cell>
          <cell r="H307">
            <v>15.6075</v>
          </cell>
        </row>
        <row r="308">
          <cell r="A308">
            <v>43186</v>
          </cell>
          <cell r="B308">
            <v>10188</v>
          </cell>
          <cell r="C308">
            <v>10207.9</v>
          </cell>
          <cell r="D308">
            <v>10139.65</v>
          </cell>
          <cell r="E308">
            <v>10184.15</v>
          </cell>
          <cell r="F308">
            <v>232713976</v>
          </cell>
          <cell r="G308">
            <v>111757900000</v>
          </cell>
          <cell r="H308">
            <v>15.1075</v>
          </cell>
        </row>
        <row r="309">
          <cell r="A309">
            <v>43187</v>
          </cell>
          <cell r="B309">
            <v>10143.6</v>
          </cell>
          <cell r="C309">
            <v>10158.35</v>
          </cell>
          <cell r="D309">
            <v>10096.9</v>
          </cell>
          <cell r="E309">
            <v>10113.700000000001</v>
          </cell>
          <cell r="F309">
            <v>354977198</v>
          </cell>
          <cell r="G309">
            <v>188074800000</v>
          </cell>
          <cell r="H309">
            <v>15.2475</v>
          </cell>
        </row>
        <row r="310">
          <cell r="A310">
            <v>43192</v>
          </cell>
          <cell r="B310">
            <v>10151.65</v>
          </cell>
          <cell r="C310">
            <v>10220.1</v>
          </cell>
          <cell r="D310">
            <v>10127.75</v>
          </cell>
          <cell r="E310">
            <v>10211.799999999999</v>
          </cell>
          <cell r="F310">
            <v>223135459</v>
          </cell>
          <cell r="G310">
            <v>109689500000</v>
          </cell>
          <cell r="H310">
            <v>15.545</v>
          </cell>
        </row>
        <row r="311">
          <cell r="A311">
            <v>43193</v>
          </cell>
          <cell r="B311">
            <v>10186.85</v>
          </cell>
          <cell r="C311">
            <v>10255.35</v>
          </cell>
          <cell r="D311">
            <v>10171.049999999999</v>
          </cell>
          <cell r="E311">
            <v>10245</v>
          </cell>
          <cell r="F311">
            <v>211652029</v>
          </cell>
          <cell r="G311">
            <v>101671200000</v>
          </cell>
          <cell r="H311">
            <v>15.195</v>
          </cell>
        </row>
        <row r="312">
          <cell r="A312">
            <v>43194</v>
          </cell>
          <cell r="B312">
            <v>10274.6</v>
          </cell>
          <cell r="C312">
            <v>10279.85</v>
          </cell>
          <cell r="D312">
            <v>10111.299999999999</v>
          </cell>
          <cell r="E312">
            <v>10128.4</v>
          </cell>
          <cell r="F312">
            <v>238182921</v>
          </cell>
          <cell r="G312">
            <v>118617900000</v>
          </cell>
          <cell r="H312">
            <v>15.55</v>
          </cell>
        </row>
        <row r="313">
          <cell r="A313">
            <v>43195</v>
          </cell>
          <cell r="B313">
            <v>10228.450000000001</v>
          </cell>
          <cell r="C313">
            <v>10331.799999999999</v>
          </cell>
          <cell r="D313">
            <v>10227.450000000001</v>
          </cell>
          <cell r="E313">
            <v>10325.15</v>
          </cell>
          <cell r="F313">
            <v>244116235</v>
          </cell>
          <cell r="G313">
            <v>116749200000</v>
          </cell>
          <cell r="H313">
            <v>15.7575</v>
          </cell>
        </row>
        <row r="314">
          <cell r="A314">
            <v>43196</v>
          </cell>
          <cell r="B314">
            <v>10322.75</v>
          </cell>
          <cell r="C314">
            <v>10350.450000000001</v>
          </cell>
          <cell r="D314">
            <v>10290.85</v>
          </cell>
          <cell r="E314">
            <v>10331.6</v>
          </cell>
          <cell r="F314">
            <v>206355691</v>
          </cell>
          <cell r="G314">
            <v>101317400000</v>
          </cell>
          <cell r="H314">
            <v>15.3475</v>
          </cell>
        </row>
        <row r="315">
          <cell r="A315">
            <v>43199</v>
          </cell>
          <cell r="B315">
            <v>10333.700000000001</v>
          </cell>
          <cell r="C315">
            <v>10397.700000000001</v>
          </cell>
          <cell r="D315">
            <v>10328.5</v>
          </cell>
          <cell r="E315">
            <v>10379.35</v>
          </cell>
          <cell r="F315">
            <v>228512954</v>
          </cell>
          <cell r="G315">
            <v>107141300000</v>
          </cell>
          <cell r="H315">
            <v>15.185</v>
          </cell>
        </row>
        <row r="316">
          <cell r="A316">
            <v>43200</v>
          </cell>
          <cell r="B316">
            <v>10412.9</v>
          </cell>
          <cell r="C316">
            <v>10424.85</v>
          </cell>
          <cell r="D316">
            <v>10381.5</v>
          </cell>
          <cell r="E316">
            <v>10402.25</v>
          </cell>
          <cell r="F316">
            <v>259523888</v>
          </cell>
          <cell r="G316">
            <v>119051200000</v>
          </cell>
          <cell r="H316">
            <v>16.34</v>
          </cell>
        </row>
        <row r="317">
          <cell r="A317">
            <v>43201</v>
          </cell>
          <cell r="B317">
            <v>10428.15</v>
          </cell>
          <cell r="C317">
            <v>10428.15</v>
          </cell>
          <cell r="D317">
            <v>10355.6</v>
          </cell>
          <cell r="E317">
            <v>10417.15</v>
          </cell>
          <cell r="F317">
            <v>258077363</v>
          </cell>
          <cell r="G317">
            <v>117905800000</v>
          </cell>
          <cell r="H317">
            <v>14.797499999999999</v>
          </cell>
        </row>
        <row r="318">
          <cell r="A318">
            <v>43202</v>
          </cell>
          <cell r="B318">
            <v>10410.65</v>
          </cell>
          <cell r="C318">
            <v>10469.9</v>
          </cell>
          <cell r="D318">
            <v>10395.25</v>
          </cell>
          <cell r="E318">
            <v>10458.65</v>
          </cell>
          <cell r="F318">
            <v>246027888</v>
          </cell>
          <cell r="G318">
            <v>122496600000</v>
          </cell>
          <cell r="H318">
            <v>14.7475</v>
          </cell>
        </row>
        <row r="319">
          <cell r="A319">
            <v>43203</v>
          </cell>
          <cell r="B319">
            <v>10495.3</v>
          </cell>
          <cell r="C319">
            <v>10519.9</v>
          </cell>
          <cell r="D319">
            <v>10451.450000000001</v>
          </cell>
          <cell r="E319">
            <v>10480.6</v>
          </cell>
          <cell r="F319">
            <v>219724716</v>
          </cell>
          <cell r="G319">
            <v>123545500000</v>
          </cell>
          <cell r="H319">
            <v>14.8675</v>
          </cell>
        </row>
        <row r="320">
          <cell r="A320">
            <v>43206</v>
          </cell>
          <cell r="B320">
            <v>10398.299999999999</v>
          </cell>
          <cell r="C320">
            <v>10540.15</v>
          </cell>
          <cell r="D320">
            <v>10396.35</v>
          </cell>
          <cell r="E320">
            <v>10528.35</v>
          </cell>
          <cell r="F320">
            <v>200950876</v>
          </cell>
          <cell r="G320">
            <v>112420500000</v>
          </cell>
          <cell r="H320">
            <v>14.4975</v>
          </cell>
        </row>
        <row r="321">
          <cell r="A321">
            <v>43207</v>
          </cell>
          <cell r="B321">
            <v>10557.3</v>
          </cell>
          <cell r="C321">
            <v>10560.45</v>
          </cell>
          <cell r="D321">
            <v>10495.65</v>
          </cell>
          <cell r="E321">
            <v>10548.7</v>
          </cell>
          <cell r="F321">
            <v>212449535</v>
          </cell>
          <cell r="G321">
            <v>105017100000</v>
          </cell>
          <cell r="H321">
            <v>14.72</v>
          </cell>
        </row>
        <row r="322">
          <cell r="A322">
            <v>43208</v>
          </cell>
          <cell r="B322">
            <v>10578.9</v>
          </cell>
          <cell r="C322">
            <v>10594.2</v>
          </cell>
          <cell r="D322">
            <v>10509.7</v>
          </cell>
          <cell r="E322">
            <v>10526.2</v>
          </cell>
          <cell r="F322">
            <v>211823044</v>
          </cell>
          <cell r="G322">
            <v>98886500000</v>
          </cell>
          <cell r="H322">
            <v>14.56</v>
          </cell>
        </row>
        <row r="323">
          <cell r="A323">
            <v>43209</v>
          </cell>
          <cell r="B323">
            <v>10563.65</v>
          </cell>
          <cell r="C323">
            <v>10572.2</v>
          </cell>
          <cell r="D323">
            <v>10546.2</v>
          </cell>
          <cell r="E323">
            <v>10565.3</v>
          </cell>
          <cell r="F323">
            <v>270740891</v>
          </cell>
          <cell r="G323">
            <v>125591100000</v>
          </cell>
          <cell r="H323">
            <v>14.14</v>
          </cell>
        </row>
        <row r="324">
          <cell r="A324">
            <v>43210</v>
          </cell>
          <cell r="B324">
            <v>10560.35</v>
          </cell>
          <cell r="C324">
            <v>10582.35</v>
          </cell>
          <cell r="D324">
            <v>10527.45</v>
          </cell>
          <cell r="E324">
            <v>10564.05</v>
          </cell>
          <cell r="F324">
            <v>252227268</v>
          </cell>
          <cell r="G324">
            <v>153726600000</v>
          </cell>
          <cell r="H324">
            <v>14.26</v>
          </cell>
        </row>
        <row r="325">
          <cell r="A325">
            <v>43213</v>
          </cell>
          <cell r="B325">
            <v>10592.8</v>
          </cell>
          <cell r="C325">
            <v>10638.35</v>
          </cell>
          <cell r="D325">
            <v>10514.95</v>
          </cell>
          <cell r="E325">
            <v>10584.7</v>
          </cell>
          <cell r="F325">
            <v>200203196</v>
          </cell>
          <cell r="G325">
            <v>136426700000</v>
          </cell>
          <cell r="H325">
            <v>14.0425</v>
          </cell>
        </row>
        <row r="326">
          <cell r="A326">
            <v>43214</v>
          </cell>
          <cell r="B326">
            <v>10578.1</v>
          </cell>
          <cell r="C326">
            <v>10636.8</v>
          </cell>
          <cell r="D326">
            <v>10569</v>
          </cell>
          <cell r="E326">
            <v>10614.35</v>
          </cell>
          <cell r="F326">
            <v>225972673</v>
          </cell>
          <cell r="G326">
            <v>122815300000</v>
          </cell>
          <cell r="H326">
            <v>14.11</v>
          </cell>
        </row>
        <row r="327">
          <cell r="A327">
            <v>43215</v>
          </cell>
          <cell r="B327">
            <v>10612.4</v>
          </cell>
          <cell r="C327">
            <v>10612.6</v>
          </cell>
          <cell r="D327">
            <v>10536.45</v>
          </cell>
          <cell r="E327">
            <v>10570.55</v>
          </cell>
          <cell r="F327">
            <v>195129613</v>
          </cell>
          <cell r="G327">
            <v>111251100000</v>
          </cell>
          <cell r="H327">
            <v>13.7475</v>
          </cell>
        </row>
        <row r="328">
          <cell r="A328">
            <v>43216</v>
          </cell>
          <cell r="B328">
            <v>10586.5</v>
          </cell>
          <cell r="C328">
            <v>10628.4</v>
          </cell>
          <cell r="D328">
            <v>10559.65</v>
          </cell>
          <cell r="E328">
            <v>10617.8</v>
          </cell>
          <cell r="F328">
            <v>345536167</v>
          </cell>
          <cell r="G328">
            <v>192004100000</v>
          </cell>
          <cell r="H328">
            <v>12.9375</v>
          </cell>
        </row>
        <row r="329">
          <cell r="A329">
            <v>43217</v>
          </cell>
          <cell r="B329">
            <v>10651.65</v>
          </cell>
          <cell r="C329">
            <v>10719.8</v>
          </cell>
          <cell r="D329">
            <v>10647.55</v>
          </cell>
          <cell r="E329">
            <v>10692.3</v>
          </cell>
          <cell r="F329">
            <v>306671172</v>
          </cell>
          <cell r="G329">
            <v>168868900000</v>
          </cell>
          <cell r="H329">
            <v>13.145</v>
          </cell>
        </row>
        <row r="330">
          <cell r="A330">
            <v>43220</v>
          </cell>
          <cell r="B330">
            <v>10705.75</v>
          </cell>
          <cell r="C330">
            <v>10759</v>
          </cell>
          <cell r="D330">
            <v>10704.6</v>
          </cell>
          <cell r="E330">
            <v>10739.35</v>
          </cell>
          <cell r="F330">
            <v>179163468</v>
          </cell>
          <cell r="G330">
            <v>104125700000</v>
          </cell>
          <cell r="H330">
            <v>11.895</v>
          </cell>
        </row>
        <row r="331">
          <cell r="A331">
            <v>43222</v>
          </cell>
          <cell r="B331">
            <v>10783.85</v>
          </cell>
          <cell r="C331">
            <v>10784.65</v>
          </cell>
          <cell r="D331">
            <v>10689.8</v>
          </cell>
          <cell r="E331">
            <v>10718.05</v>
          </cell>
          <cell r="F331">
            <v>236757172</v>
          </cell>
          <cell r="G331">
            <v>148205800000</v>
          </cell>
          <cell r="H331">
            <v>12.395</v>
          </cell>
        </row>
        <row r="332">
          <cell r="A332">
            <v>43223</v>
          </cell>
          <cell r="B332">
            <v>10720.15</v>
          </cell>
          <cell r="C332">
            <v>10720.6</v>
          </cell>
          <cell r="D332">
            <v>10647.45</v>
          </cell>
          <cell r="E332">
            <v>10679.65</v>
          </cell>
          <cell r="F332">
            <v>190869804</v>
          </cell>
          <cell r="G332">
            <v>110182100000</v>
          </cell>
          <cell r="H332">
            <v>12.0375</v>
          </cell>
        </row>
        <row r="333">
          <cell r="A333">
            <v>43224</v>
          </cell>
          <cell r="B333">
            <v>10700.45</v>
          </cell>
          <cell r="C333">
            <v>10700.45</v>
          </cell>
          <cell r="D333">
            <v>10601.6</v>
          </cell>
          <cell r="E333">
            <v>10618.25</v>
          </cell>
          <cell r="F333">
            <v>192296041</v>
          </cell>
          <cell r="G333">
            <v>97215600000</v>
          </cell>
          <cell r="H333">
            <v>12.0175</v>
          </cell>
        </row>
        <row r="334">
          <cell r="A334">
            <v>43227</v>
          </cell>
          <cell r="B334">
            <v>10653.15</v>
          </cell>
          <cell r="C334">
            <v>10725.65</v>
          </cell>
          <cell r="D334">
            <v>10635.65</v>
          </cell>
          <cell r="E334">
            <v>10715.5</v>
          </cell>
          <cell r="F334">
            <v>173620240</v>
          </cell>
          <cell r="G334">
            <v>92394400000</v>
          </cell>
          <cell r="H334">
            <v>12.362500000000001</v>
          </cell>
        </row>
        <row r="335">
          <cell r="A335">
            <v>43228</v>
          </cell>
          <cell r="B335">
            <v>10757.9</v>
          </cell>
          <cell r="C335">
            <v>10758.55</v>
          </cell>
          <cell r="D335">
            <v>10689.4</v>
          </cell>
          <cell r="E335">
            <v>10717.8</v>
          </cell>
          <cell r="F335">
            <v>278118616</v>
          </cell>
          <cell r="G335">
            <v>127834900000</v>
          </cell>
          <cell r="H335">
            <v>12.84</v>
          </cell>
        </row>
        <row r="336">
          <cell r="A336">
            <v>43229</v>
          </cell>
          <cell r="B336">
            <v>10693.35</v>
          </cell>
          <cell r="C336">
            <v>10766.25</v>
          </cell>
          <cell r="D336">
            <v>10689.85</v>
          </cell>
          <cell r="E336">
            <v>10741.7</v>
          </cell>
          <cell r="F336">
            <v>222115640</v>
          </cell>
          <cell r="G336">
            <v>103909200000</v>
          </cell>
          <cell r="H336">
            <v>12.984999999999999</v>
          </cell>
        </row>
        <row r="337">
          <cell r="A337">
            <v>43230</v>
          </cell>
          <cell r="B337">
            <v>10779.65</v>
          </cell>
          <cell r="C337">
            <v>10785.55</v>
          </cell>
          <cell r="D337">
            <v>10705</v>
          </cell>
          <cell r="E337">
            <v>10716.55</v>
          </cell>
          <cell r="F337">
            <v>197988475</v>
          </cell>
          <cell r="G337">
            <v>105263800000</v>
          </cell>
          <cell r="H337">
            <v>13.25</v>
          </cell>
        </row>
        <row r="338">
          <cell r="A338">
            <v>43231</v>
          </cell>
          <cell r="B338">
            <v>10741.95</v>
          </cell>
          <cell r="C338">
            <v>10812.05</v>
          </cell>
          <cell r="D338">
            <v>10724.45</v>
          </cell>
          <cell r="E338">
            <v>10806.5</v>
          </cell>
          <cell r="F338">
            <v>209392114</v>
          </cell>
          <cell r="G338">
            <v>104324300000</v>
          </cell>
          <cell r="H338">
            <v>13.76</v>
          </cell>
        </row>
        <row r="339">
          <cell r="A339">
            <v>43234</v>
          </cell>
          <cell r="B339">
            <v>10815.15</v>
          </cell>
          <cell r="C339">
            <v>10834.85</v>
          </cell>
          <cell r="D339">
            <v>10774.75</v>
          </cell>
          <cell r="E339">
            <v>10806.6</v>
          </cell>
          <cell r="F339">
            <v>176697512</v>
          </cell>
          <cell r="G339">
            <v>90754400000</v>
          </cell>
          <cell r="H339">
            <v>14.055</v>
          </cell>
        </row>
        <row r="340">
          <cell r="A340">
            <v>43235</v>
          </cell>
          <cell r="B340">
            <v>10812.6</v>
          </cell>
          <cell r="C340">
            <v>10929.2</v>
          </cell>
          <cell r="D340">
            <v>10781.4</v>
          </cell>
          <cell r="E340">
            <v>10801.85</v>
          </cell>
          <cell r="F340">
            <v>262202312</v>
          </cell>
          <cell r="G340">
            <v>135827000000</v>
          </cell>
          <cell r="H340">
            <v>14.272500000000001</v>
          </cell>
        </row>
        <row r="341">
          <cell r="A341">
            <v>43236</v>
          </cell>
          <cell r="B341">
            <v>10751.95</v>
          </cell>
          <cell r="C341">
            <v>10790.45</v>
          </cell>
          <cell r="D341">
            <v>10699.7</v>
          </cell>
          <cell r="E341">
            <v>10741.1</v>
          </cell>
          <cell r="F341">
            <v>238221884</v>
          </cell>
          <cell r="G341">
            <v>113594800000</v>
          </cell>
          <cell r="H341">
            <v>14.425000000000001</v>
          </cell>
        </row>
        <row r="342">
          <cell r="A342">
            <v>43237</v>
          </cell>
          <cell r="B342">
            <v>10775.6</v>
          </cell>
          <cell r="C342">
            <v>10777.25</v>
          </cell>
          <cell r="D342">
            <v>10664.5</v>
          </cell>
          <cell r="E342">
            <v>10682.7</v>
          </cell>
          <cell r="F342">
            <v>220738923</v>
          </cell>
          <cell r="G342">
            <v>125063000000</v>
          </cell>
          <cell r="H342">
            <v>13.977499999999999</v>
          </cell>
        </row>
        <row r="343">
          <cell r="A343">
            <v>43238</v>
          </cell>
          <cell r="B343">
            <v>10671.85</v>
          </cell>
          <cell r="C343">
            <v>10674.95</v>
          </cell>
          <cell r="D343">
            <v>10589.1</v>
          </cell>
          <cell r="E343">
            <v>10596.4</v>
          </cell>
          <cell r="F343">
            <v>229908939</v>
          </cell>
          <cell r="G343">
            <v>139084700000</v>
          </cell>
          <cell r="H343">
            <v>14.244999999999999</v>
          </cell>
        </row>
        <row r="344">
          <cell r="A344">
            <v>43241</v>
          </cell>
          <cell r="B344">
            <v>10616.7</v>
          </cell>
          <cell r="C344">
            <v>10621.7</v>
          </cell>
          <cell r="D344">
            <v>10505.8</v>
          </cell>
          <cell r="E344">
            <v>10516.7</v>
          </cell>
          <cell r="F344">
            <v>197294184</v>
          </cell>
          <cell r="G344">
            <v>113461300000</v>
          </cell>
          <cell r="H344">
            <v>13.164999999999999</v>
          </cell>
        </row>
        <row r="345">
          <cell r="A345">
            <v>43242</v>
          </cell>
          <cell r="B345">
            <v>10518.45</v>
          </cell>
          <cell r="C345">
            <v>10558.6</v>
          </cell>
          <cell r="D345">
            <v>10490.55</v>
          </cell>
          <cell r="E345">
            <v>10536.7</v>
          </cell>
          <cell r="F345">
            <v>249236637</v>
          </cell>
          <cell r="G345">
            <v>120173600000</v>
          </cell>
          <cell r="H345">
            <v>13.435</v>
          </cell>
        </row>
        <row r="346">
          <cell r="A346">
            <v>43243</v>
          </cell>
          <cell r="B346">
            <v>10521.1</v>
          </cell>
          <cell r="C346">
            <v>10533.55</v>
          </cell>
          <cell r="D346">
            <v>10417.799999999999</v>
          </cell>
          <cell r="E346">
            <v>10430.35</v>
          </cell>
          <cell r="F346">
            <v>299919120</v>
          </cell>
          <cell r="G346">
            <v>134566000000</v>
          </cell>
          <cell r="H346">
            <v>13.407500000000001</v>
          </cell>
        </row>
        <row r="347">
          <cell r="A347">
            <v>43244</v>
          </cell>
          <cell r="B347">
            <v>10464.85</v>
          </cell>
          <cell r="C347">
            <v>10535.15</v>
          </cell>
          <cell r="D347">
            <v>10419.799999999999</v>
          </cell>
          <cell r="E347">
            <v>10513.85</v>
          </cell>
          <cell r="F347">
            <v>306792497</v>
          </cell>
          <cell r="G347">
            <v>129141600000</v>
          </cell>
          <cell r="H347">
            <v>14.15</v>
          </cell>
        </row>
        <row r="348">
          <cell r="A348">
            <v>43245</v>
          </cell>
          <cell r="B348">
            <v>10533.05</v>
          </cell>
          <cell r="C348">
            <v>10628.05</v>
          </cell>
          <cell r="D348">
            <v>10524</v>
          </cell>
          <cell r="E348">
            <v>10605.15</v>
          </cell>
          <cell r="F348">
            <v>268914888</v>
          </cell>
          <cell r="G348">
            <v>124311600000</v>
          </cell>
          <cell r="H348">
            <v>14.41</v>
          </cell>
        </row>
        <row r="349">
          <cell r="A349">
            <v>43248</v>
          </cell>
          <cell r="B349">
            <v>10648.35</v>
          </cell>
          <cell r="C349">
            <v>10709.8</v>
          </cell>
          <cell r="D349">
            <v>10640.55</v>
          </cell>
          <cell r="E349">
            <v>10688.65</v>
          </cell>
          <cell r="F349">
            <v>239786001</v>
          </cell>
          <cell r="G349">
            <v>117643500000</v>
          </cell>
          <cell r="H349">
            <v>13.602499999999999</v>
          </cell>
        </row>
        <row r="350">
          <cell r="A350">
            <v>43249</v>
          </cell>
          <cell r="B350">
            <v>10689.4</v>
          </cell>
          <cell r="C350">
            <v>10717.25</v>
          </cell>
          <cell r="D350">
            <v>10616.1</v>
          </cell>
          <cell r="E350">
            <v>10633.3</v>
          </cell>
          <cell r="F350">
            <v>232761575</v>
          </cell>
          <cell r="G350">
            <v>118173900000</v>
          </cell>
          <cell r="H350">
            <v>14.157500000000001</v>
          </cell>
        </row>
        <row r="351">
          <cell r="A351">
            <v>43250</v>
          </cell>
          <cell r="B351">
            <v>10579</v>
          </cell>
          <cell r="C351">
            <v>10648.7</v>
          </cell>
          <cell r="D351">
            <v>10558.45</v>
          </cell>
          <cell r="E351">
            <v>10614.35</v>
          </cell>
          <cell r="F351">
            <v>246124259</v>
          </cell>
          <cell r="G351">
            <v>122247600000</v>
          </cell>
          <cell r="H351">
            <v>13.145</v>
          </cell>
        </row>
        <row r="352">
          <cell r="A352">
            <v>43251</v>
          </cell>
          <cell r="B352">
            <v>10670.1</v>
          </cell>
          <cell r="C352">
            <v>10763.8</v>
          </cell>
          <cell r="D352">
            <v>10620.4</v>
          </cell>
          <cell r="E352">
            <v>10736.15</v>
          </cell>
          <cell r="F352">
            <v>629198569</v>
          </cell>
          <cell r="G352">
            <v>294797700000</v>
          </cell>
          <cell r="H352">
            <v>12.645</v>
          </cell>
        </row>
        <row r="353">
          <cell r="A353">
            <v>43252</v>
          </cell>
          <cell r="B353">
            <v>10738.45</v>
          </cell>
          <cell r="C353">
            <v>10764.75</v>
          </cell>
          <cell r="D353">
            <v>10681.5</v>
          </cell>
          <cell r="E353">
            <v>10696.2</v>
          </cell>
          <cell r="F353">
            <v>227355567</v>
          </cell>
          <cell r="G353">
            <v>129650100000</v>
          </cell>
          <cell r="H353">
            <v>13.055</v>
          </cell>
        </row>
        <row r="354">
          <cell r="A354">
            <v>43255</v>
          </cell>
          <cell r="B354">
            <v>10765.95</v>
          </cell>
          <cell r="C354">
            <v>10770.3</v>
          </cell>
          <cell r="D354">
            <v>10618.35</v>
          </cell>
          <cell r="E354">
            <v>10628.5</v>
          </cell>
          <cell r="F354">
            <v>210148313</v>
          </cell>
          <cell r="G354">
            <v>141204900000</v>
          </cell>
          <cell r="H354">
            <v>13.07</v>
          </cell>
        </row>
        <row r="355">
          <cell r="A355">
            <v>43256</v>
          </cell>
          <cell r="B355">
            <v>10630.7</v>
          </cell>
          <cell r="C355">
            <v>10633.15</v>
          </cell>
          <cell r="D355">
            <v>10550.9</v>
          </cell>
          <cell r="E355">
            <v>10593.15</v>
          </cell>
          <cell r="F355">
            <v>172898027</v>
          </cell>
          <cell r="G355">
            <v>100275400000</v>
          </cell>
          <cell r="H355">
            <v>13.41</v>
          </cell>
        </row>
        <row r="356">
          <cell r="A356">
            <v>43257</v>
          </cell>
          <cell r="B356">
            <v>10603.45</v>
          </cell>
          <cell r="C356">
            <v>10698.35</v>
          </cell>
          <cell r="D356">
            <v>10587.5</v>
          </cell>
          <cell r="E356">
            <v>10684.65</v>
          </cell>
          <cell r="F356">
            <v>195761429</v>
          </cell>
          <cell r="G356">
            <v>99207500000</v>
          </cell>
          <cell r="H356">
            <v>13.2225</v>
          </cell>
        </row>
        <row r="357">
          <cell r="A357">
            <v>43258</v>
          </cell>
          <cell r="B357">
            <v>10722.6</v>
          </cell>
          <cell r="C357">
            <v>10818</v>
          </cell>
          <cell r="D357">
            <v>10722.6</v>
          </cell>
          <cell r="E357">
            <v>10768.35</v>
          </cell>
          <cell r="F357">
            <v>227663151</v>
          </cell>
          <cell r="G357">
            <v>113152400000</v>
          </cell>
          <cell r="H357">
            <v>13.57</v>
          </cell>
        </row>
        <row r="358">
          <cell r="A358">
            <v>43259</v>
          </cell>
          <cell r="B358">
            <v>10736.4</v>
          </cell>
          <cell r="C358">
            <v>10779.45</v>
          </cell>
          <cell r="D358">
            <v>10709.05</v>
          </cell>
          <cell r="E358">
            <v>10767.65</v>
          </cell>
          <cell r="F358">
            <v>215942528</v>
          </cell>
          <cell r="G358">
            <v>123608800000</v>
          </cell>
          <cell r="H358">
            <v>13.8825</v>
          </cell>
        </row>
        <row r="359">
          <cell r="A359">
            <v>43262</v>
          </cell>
          <cell r="B359">
            <v>10781.85</v>
          </cell>
          <cell r="C359">
            <v>10850.55</v>
          </cell>
          <cell r="D359">
            <v>10777.05</v>
          </cell>
          <cell r="E359">
            <v>10786.95</v>
          </cell>
          <cell r="F359">
            <v>217849903</v>
          </cell>
          <cell r="G359">
            <v>113849700000</v>
          </cell>
          <cell r="H359">
            <v>13.315</v>
          </cell>
        </row>
        <row r="360">
          <cell r="A360">
            <v>43263</v>
          </cell>
          <cell r="B360">
            <v>10816.15</v>
          </cell>
          <cell r="C360">
            <v>10856.55</v>
          </cell>
          <cell r="D360">
            <v>10789.4</v>
          </cell>
          <cell r="E360">
            <v>10842.85</v>
          </cell>
          <cell r="F360">
            <v>204419184</v>
          </cell>
          <cell r="G360">
            <v>119890700000</v>
          </cell>
          <cell r="H360">
            <v>12.55</v>
          </cell>
        </row>
        <row r="361">
          <cell r="A361">
            <v>43264</v>
          </cell>
          <cell r="B361">
            <v>10887.5</v>
          </cell>
          <cell r="C361">
            <v>10893.25</v>
          </cell>
          <cell r="D361">
            <v>10842.65</v>
          </cell>
          <cell r="E361">
            <v>10856.7</v>
          </cell>
          <cell r="F361">
            <v>220003032</v>
          </cell>
          <cell r="G361">
            <v>129828000000</v>
          </cell>
          <cell r="H361">
            <v>12.7775</v>
          </cell>
        </row>
        <row r="362">
          <cell r="A362">
            <v>43265</v>
          </cell>
          <cell r="B362">
            <v>10832.9</v>
          </cell>
          <cell r="C362">
            <v>10833.7</v>
          </cell>
          <cell r="D362">
            <v>10773.55</v>
          </cell>
          <cell r="E362">
            <v>10808.05</v>
          </cell>
          <cell r="F362">
            <v>190031664</v>
          </cell>
          <cell r="G362">
            <v>116597900000</v>
          </cell>
        </row>
        <row r="363">
          <cell r="A363">
            <v>43266</v>
          </cell>
          <cell r="B363">
            <v>10808.65</v>
          </cell>
          <cell r="C363">
            <v>10834</v>
          </cell>
          <cell r="D363">
            <v>10755.4</v>
          </cell>
          <cell r="E363">
            <v>10817.7</v>
          </cell>
          <cell r="F363">
            <v>314764425</v>
          </cell>
          <cell r="G363">
            <v>192714300000</v>
          </cell>
          <cell r="H363">
            <v>12.6975</v>
          </cell>
        </row>
        <row r="364">
          <cell r="A364">
            <v>43269</v>
          </cell>
          <cell r="B364">
            <v>10830.2</v>
          </cell>
          <cell r="C364">
            <v>10830.2</v>
          </cell>
          <cell r="D364">
            <v>10787.35</v>
          </cell>
          <cell r="E364">
            <v>10799.85</v>
          </cell>
          <cell r="F364">
            <v>202727202</v>
          </cell>
          <cell r="G364">
            <v>111824800000</v>
          </cell>
          <cell r="H364">
            <v>13.18</v>
          </cell>
        </row>
        <row r="365">
          <cell r="A365">
            <v>43270</v>
          </cell>
          <cell r="B365">
            <v>10789.45</v>
          </cell>
          <cell r="C365">
            <v>10789.45</v>
          </cell>
          <cell r="D365">
            <v>10701.2</v>
          </cell>
          <cell r="E365">
            <v>10710.45</v>
          </cell>
          <cell r="F365">
            <v>231382790</v>
          </cell>
          <cell r="G365">
            <v>122901600000</v>
          </cell>
          <cell r="H365">
            <v>12.73</v>
          </cell>
        </row>
        <row r="366">
          <cell r="A366">
            <v>43271</v>
          </cell>
          <cell r="B366">
            <v>10734.65</v>
          </cell>
          <cell r="C366">
            <v>10781.8</v>
          </cell>
          <cell r="D366">
            <v>10724.05</v>
          </cell>
          <cell r="E366">
            <v>10772.05</v>
          </cell>
          <cell r="F366">
            <v>199467082</v>
          </cell>
          <cell r="G366">
            <v>108583500000</v>
          </cell>
          <cell r="H366">
            <v>12.635</v>
          </cell>
        </row>
        <row r="367">
          <cell r="A367">
            <v>43272</v>
          </cell>
          <cell r="B367">
            <v>10808.45</v>
          </cell>
          <cell r="C367">
            <v>10809.6</v>
          </cell>
          <cell r="D367">
            <v>10725.9</v>
          </cell>
          <cell r="E367">
            <v>10741.1</v>
          </cell>
          <cell r="F367">
            <v>230507383</v>
          </cell>
          <cell r="G367">
            <v>122111800000</v>
          </cell>
          <cell r="H367">
            <v>12.095000000000001</v>
          </cell>
        </row>
        <row r="368">
          <cell r="A368">
            <v>43273</v>
          </cell>
          <cell r="B368">
            <v>10742.7</v>
          </cell>
          <cell r="C368">
            <v>10837</v>
          </cell>
          <cell r="D368">
            <v>10710.45</v>
          </cell>
          <cell r="E368">
            <v>10821.85</v>
          </cell>
          <cell r="F368">
            <v>236898415</v>
          </cell>
          <cell r="G368">
            <v>135200100000</v>
          </cell>
          <cell r="H368">
            <v>12.07</v>
          </cell>
        </row>
        <row r="369">
          <cell r="A369">
            <v>43276</v>
          </cell>
          <cell r="B369">
            <v>10822.9</v>
          </cell>
          <cell r="C369">
            <v>10831.05</v>
          </cell>
          <cell r="D369">
            <v>10753.05</v>
          </cell>
          <cell r="E369">
            <v>10762.45</v>
          </cell>
          <cell r="F369">
            <v>236693278</v>
          </cell>
          <cell r="G369">
            <v>120124100000</v>
          </cell>
          <cell r="H369">
            <v>12.38</v>
          </cell>
        </row>
        <row r="370">
          <cell r="A370">
            <v>43277</v>
          </cell>
          <cell r="B370">
            <v>10742.7</v>
          </cell>
          <cell r="C370">
            <v>10805.25</v>
          </cell>
          <cell r="D370">
            <v>10732.55</v>
          </cell>
          <cell r="E370">
            <v>10769.15</v>
          </cell>
          <cell r="F370">
            <v>226846382</v>
          </cell>
          <cell r="G370">
            <v>121135300000</v>
          </cell>
          <cell r="H370">
            <v>12.92</v>
          </cell>
        </row>
        <row r="371">
          <cell r="A371">
            <v>43278</v>
          </cell>
          <cell r="B371">
            <v>10785.5</v>
          </cell>
          <cell r="C371">
            <v>10785.5</v>
          </cell>
          <cell r="D371">
            <v>10652.4</v>
          </cell>
          <cell r="E371">
            <v>10671.4</v>
          </cell>
          <cell r="F371">
            <v>253620792</v>
          </cell>
          <cell r="G371">
            <v>138370300000</v>
          </cell>
          <cell r="H371">
            <v>12.172499999999999</v>
          </cell>
        </row>
        <row r="372">
          <cell r="A372">
            <v>43279</v>
          </cell>
          <cell r="B372">
            <v>10660.8</v>
          </cell>
          <cell r="C372">
            <v>10674.2</v>
          </cell>
          <cell r="D372">
            <v>10557.7</v>
          </cell>
          <cell r="E372">
            <v>10589.1</v>
          </cell>
          <cell r="F372">
            <v>363157327</v>
          </cell>
          <cell r="G372">
            <v>201879800000</v>
          </cell>
          <cell r="H372">
            <v>12.4475</v>
          </cell>
        </row>
        <row r="373">
          <cell r="A373">
            <v>43280</v>
          </cell>
          <cell r="B373">
            <v>10612.85</v>
          </cell>
          <cell r="C373">
            <v>10723.05</v>
          </cell>
          <cell r="D373">
            <v>10612.35</v>
          </cell>
          <cell r="E373">
            <v>10714.3</v>
          </cell>
          <cell r="F373">
            <v>250327878</v>
          </cell>
          <cell r="G373">
            <v>144401700000</v>
          </cell>
          <cell r="H373">
            <v>12.022500000000001</v>
          </cell>
        </row>
        <row r="374">
          <cell r="A374">
            <v>43283</v>
          </cell>
          <cell r="B374">
            <v>10732.35</v>
          </cell>
          <cell r="C374">
            <v>10736.15</v>
          </cell>
          <cell r="D374">
            <v>10604.65</v>
          </cell>
          <cell r="E374">
            <v>10657.3</v>
          </cell>
          <cell r="F374">
            <v>304536687</v>
          </cell>
          <cell r="G374">
            <v>135913000000</v>
          </cell>
          <cell r="H374">
            <v>12.5825</v>
          </cell>
        </row>
        <row r="375">
          <cell r="A375">
            <v>43284</v>
          </cell>
          <cell r="B375">
            <v>10668.6</v>
          </cell>
          <cell r="C375">
            <v>10713.3</v>
          </cell>
          <cell r="D375">
            <v>10630.25</v>
          </cell>
          <cell r="E375">
            <v>10699.9</v>
          </cell>
          <cell r="F375">
            <v>208371545</v>
          </cell>
          <cell r="G375">
            <v>108968900000</v>
          </cell>
          <cell r="H375">
            <v>12.797499999999999</v>
          </cell>
        </row>
        <row r="376">
          <cell r="A376">
            <v>43285</v>
          </cell>
          <cell r="B376">
            <v>10715</v>
          </cell>
          <cell r="C376">
            <v>10777.15</v>
          </cell>
          <cell r="D376">
            <v>10677.75</v>
          </cell>
          <cell r="E376">
            <v>10769.9</v>
          </cell>
          <cell r="F376">
            <v>179268271</v>
          </cell>
          <cell r="G376">
            <v>103886900000</v>
          </cell>
          <cell r="H376">
            <v>13.51</v>
          </cell>
        </row>
        <row r="377">
          <cell r="A377">
            <v>43286</v>
          </cell>
          <cell r="B377">
            <v>10786.05</v>
          </cell>
          <cell r="C377">
            <v>10786.05</v>
          </cell>
          <cell r="D377">
            <v>10726.25</v>
          </cell>
          <cell r="E377">
            <v>10749.75</v>
          </cell>
          <cell r="F377">
            <v>227267176</v>
          </cell>
          <cell r="G377">
            <v>136765800000</v>
          </cell>
          <cell r="H377">
            <v>13.9475</v>
          </cell>
        </row>
        <row r="378">
          <cell r="A378">
            <v>43287</v>
          </cell>
          <cell r="B378">
            <v>10744.15</v>
          </cell>
          <cell r="C378">
            <v>10816.35</v>
          </cell>
          <cell r="D378">
            <v>10735.05</v>
          </cell>
          <cell r="E378">
            <v>10772.65</v>
          </cell>
          <cell r="F378">
            <v>256547706</v>
          </cell>
          <cell r="G378">
            <v>140064800000</v>
          </cell>
          <cell r="H378">
            <v>12.9375</v>
          </cell>
        </row>
        <row r="379">
          <cell r="A379">
            <v>43290</v>
          </cell>
          <cell r="B379">
            <v>10838.3</v>
          </cell>
          <cell r="C379">
            <v>10860.35</v>
          </cell>
          <cell r="D379">
            <v>10807.15</v>
          </cell>
          <cell r="E379">
            <v>10852.9</v>
          </cell>
          <cell r="F379">
            <v>189331016</v>
          </cell>
          <cell r="G379">
            <v>108439200000</v>
          </cell>
          <cell r="H379">
            <v>13.37</v>
          </cell>
        </row>
        <row r="380">
          <cell r="A380">
            <v>43291</v>
          </cell>
          <cell r="B380">
            <v>10902.75</v>
          </cell>
          <cell r="C380">
            <v>10956.9</v>
          </cell>
          <cell r="D380">
            <v>10876.65</v>
          </cell>
          <cell r="E380">
            <v>10947.25</v>
          </cell>
          <cell r="F380">
            <v>203061980</v>
          </cell>
          <cell r="G380">
            <v>128348500000</v>
          </cell>
          <cell r="H380">
            <v>13</v>
          </cell>
        </row>
        <row r="381">
          <cell r="A381">
            <v>43292</v>
          </cell>
          <cell r="B381">
            <v>10956.4</v>
          </cell>
          <cell r="C381">
            <v>10976.65</v>
          </cell>
          <cell r="D381">
            <v>10923</v>
          </cell>
          <cell r="E381">
            <v>10948.3</v>
          </cell>
          <cell r="F381">
            <v>229211999</v>
          </cell>
          <cell r="G381">
            <v>159444500000</v>
          </cell>
          <cell r="H381">
            <v>12.657500000000001</v>
          </cell>
        </row>
        <row r="382">
          <cell r="A382">
            <v>43293</v>
          </cell>
          <cell r="B382">
            <v>11006.95</v>
          </cell>
          <cell r="C382">
            <v>11078.3</v>
          </cell>
          <cell r="D382">
            <v>10999.65</v>
          </cell>
          <cell r="E382">
            <v>11023.2</v>
          </cell>
          <cell r="F382">
            <v>256034815</v>
          </cell>
          <cell r="G382">
            <v>157872800000</v>
          </cell>
          <cell r="H382">
            <v>12.574999999999999</v>
          </cell>
        </row>
        <row r="383">
          <cell r="A383">
            <v>43294</v>
          </cell>
          <cell r="B383">
            <v>11056.9</v>
          </cell>
          <cell r="C383">
            <v>11071.35</v>
          </cell>
          <cell r="D383">
            <v>10999.75</v>
          </cell>
          <cell r="E383">
            <v>11018.9</v>
          </cell>
          <cell r="F383">
            <v>241670818</v>
          </cell>
          <cell r="G383">
            <v>147445600000</v>
          </cell>
          <cell r="H383">
            <v>12.442500000000001</v>
          </cell>
        </row>
        <row r="384">
          <cell r="A384">
            <v>43297</v>
          </cell>
          <cell r="B384">
            <v>11018.95</v>
          </cell>
          <cell r="C384">
            <v>11019.5</v>
          </cell>
          <cell r="D384">
            <v>10926.25</v>
          </cell>
          <cell r="E384">
            <v>10936.85</v>
          </cell>
          <cell r="F384">
            <v>216971413</v>
          </cell>
          <cell r="G384">
            <v>137095700000</v>
          </cell>
          <cell r="H384">
            <v>12.39</v>
          </cell>
        </row>
        <row r="385">
          <cell r="A385">
            <v>43298</v>
          </cell>
          <cell r="B385">
            <v>10939.65</v>
          </cell>
          <cell r="C385">
            <v>11018.5</v>
          </cell>
          <cell r="D385">
            <v>10925.6</v>
          </cell>
          <cell r="E385">
            <v>11008.05</v>
          </cell>
          <cell r="F385">
            <v>217107580</v>
          </cell>
          <cell r="G385">
            <v>126494000000</v>
          </cell>
          <cell r="H385">
            <v>12.395</v>
          </cell>
        </row>
        <row r="386">
          <cell r="A386">
            <v>43299</v>
          </cell>
          <cell r="B386">
            <v>11060.2</v>
          </cell>
          <cell r="C386">
            <v>11076.2</v>
          </cell>
          <cell r="D386">
            <v>10956.3</v>
          </cell>
          <cell r="E386">
            <v>10980.45</v>
          </cell>
          <cell r="F386">
            <v>232502459</v>
          </cell>
          <cell r="G386">
            <v>133202000000</v>
          </cell>
          <cell r="H386">
            <v>12.775</v>
          </cell>
        </row>
        <row r="387">
          <cell r="A387">
            <v>43300</v>
          </cell>
          <cell r="B387">
            <v>10999.5</v>
          </cell>
          <cell r="C387">
            <v>11006.5</v>
          </cell>
          <cell r="D387">
            <v>10935.45</v>
          </cell>
          <cell r="E387">
            <v>10957.1</v>
          </cell>
          <cell r="F387">
            <v>222056399</v>
          </cell>
          <cell r="G387">
            <v>121999800000</v>
          </cell>
          <cell r="H387">
            <v>12.505000000000001</v>
          </cell>
        </row>
        <row r="388">
          <cell r="A388">
            <v>43301</v>
          </cell>
          <cell r="B388">
            <v>10963.5</v>
          </cell>
          <cell r="C388">
            <v>11030.25</v>
          </cell>
          <cell r="D388">
            <v>10946.2</v>
          </cell>
          <cell r="E388">
            <v>11010.2</v>
          </cell>
          <cell r="F388">
            <v>193144113</v>
          </cell>
          <cell r="G388">
            <v>141059400000</v>
          </cell>
          <cell r="H388">
            <v>12.3025</v>
          </cell>
        </row>
        <row r="389">
          <cell r="A389">
            <v>43304</v>
          </cell>
          <cell r="B389">
            <v>11019.85</v>
          </cell>
          <cell r="C389">
            <v>11093.4</v>
          </cell>
          <cell r="D389">
            <v>11010.95</v>
          </cell>
          <cell r="E389">
            <v>11084.75</v>
          </cell>
          <cell r="F389">
            <v>236153085</v>
          </cell>
          <cell r="G389">
            <v>149325100000</v>
          </cell>
          <cell r="H389">
            <v>12.9475</v>
          </cell>
        </row>
        <row r="390">
          <cell r="A390">
            <v>43305</v>
          </cell>
          <cell r="B390">
            <v>11109</v>
          </cell>
          <cell r="C390">
            <v>11143.4</v>
          </cell>
          <cell r="D390">
            <v>11092.5</v>
          </cell>
          <cell r="E390">
            <v>11134.3</v>
          </cell>
          <cell r="F390">
            <v>212247395</v>
          </cell>
          <cell r="G390">
            <v>139311500000</v>
          </cell>
          <cell r="H390">
            <v>12.824999999999999</v>
          </cell>
        </row>
        <row r="391">
          <cell r="A391">
            <v>43306</v>
          </cell>
          <cell r="B391">
            <v>11148.4</v>
          </cell>
          <cell r="C391">
            <v>11157.15</v>
          </cell>
          <cell r="D391">
            <v>11113.25</v>
          </cell>
          <cell r="E391">
            <v>11132</v>
          </cell>
          <cell r="F391">
            <v>212333169</v>
          </cell>
          <cell r="G391">
            <v>125288000000</v>
          </cell>
          <cell r="H391">
            <v>13.682499999999999</v>
          </cell>
        </row>
        <row r="392">
          <cell r="A392">
            <v>43307</v>
          </cell>
          <cell r="B392">
            <v>11132.95</v>
          </cell>
          <cell r="C392">
            <v>11185.85</v>
          </cell>
          <cell r="D392">
            <v>11125.7</v>
          </cell>
          <cell r="E392">
            <v>11167.3</v>
          </cell>
          <cell r="F392">
            <v>376657398</v>
          </cell>
          <cell r="G392">
            <v>215953300000</v>
          </cell>
          <cell r="H392">
            <v>13.592499999999999</v>
          </cell>
        </row>
        <row r="393">
          <cell r="A393">
            <v>43308</v>
          </cell>
          <cell r="B393">
            <v>11232.75</v>
          </cell>
          <cell r="C393">
            <v>11283.4</v>
          </cell>
          <cell r="D393">
            <v>11210.25</v>
          </cell>
          <cell r="E393">
            <v>11278.35</v>
          </cell>
          <cell r="F393">
            <v>324343457</v>
          </cell>
          <cell r="G393">
            <v>152030900000</v>
          </cell>
          <cell r="H393">
            <v>13.535</v>
          </cell>
        </row>
        <row r="394">
          <cell r="A394">
            <v>43311</v>
          </cell>
          <cell r="B394">
            <v>11296.65</v>
          </cell>
          <cell r="C394">
            <v>11328.1</v>
          </cell>
          <cell r="D394">
            <v>11261.45</v>
          </cell>
          <cell r="E394">
            <v>11319.55</v>
          </cell>
          <cell r="F394">
            <v>287435926</v>
          </cell>
          <cell r="G394">
            <v>147166600000</v>
          </cell>
          <cell r="H394">
            <v>13.005000000000001</v>
          </cell>
        </row>
        <row r="395">
          <cell r="A395">
            <v>43312</v>
          </cell>
          <cell r="B395">
            <v>11311.05</v>
          </cell>
          <cell r="C395">
            <v>11366</v>
          </cell>
          <cell r="D395">
            <v>11267.75</v>
          </cell>
          <cell r="E395">
            <v>11356.5</v>
          </cell>
          <cell r="F395">
            <v>264430889</v>
          </cell>
          <cell r="G395">
            <v>152974000000</v>
          </cell>
          <cell r="H395">
            <v>12.467499999999999</v>
          </cell>
        </row>
        <row r="396">
          <cell r="A396">
            <v>43313</v>
          </cell>
          <cell r="B396">
            <v>11359.8</v>
          </cell>
          <cell r="C396">
            <v>11390.55</v>
          </cell>
          <cell r="D396">
            <v>11313.55</v>
          </cell>
          <cell r="E396">
            <v>11346.2</v>
          </cell>
          <cell r="F396">
            <v>278012697</v>
          </cell>
          <cell r="G396">
            <v>144361200000</v>
          </cell>
          <cell r="H396">
            <v>12.2075</v>
          </cell>
        </row>
        <row r="397">
          <cell r="A397">
            <v>43314</v>
          </cell>
          <cell r="B397">
            <v>11328.9</v>
          </cell>
          <cell r="C397">
            <v>11328.9</v>
          </cell>
          <cell r="D397">
            <v>11234.95</v>
          </cell>
          <cell r="E397">
            <v>11244.7</v>
          </cell>
          <cell r="F397">
            <v>216533127</v>
          </cell>
          <cell r="G397">
            <v>122676600000</v>
          </cell>
          <cell r="H397">
            <v>12.0275</v>
          </cell>
        </row>
        <row r="398">
          <cell r="A398">
            <v>43315</v>
          </cell>
          <cell r="B398">
            <v>11297.8</v>
          </cell>
          <cell r="C398">
            <v>11368</v>
          </cell>
          <cell r="D398">
            <v>11294.55</v>
          </cell>
          <cell r="E398">
            <v>11360.8</v>
          </cell>
          <cell r="F398">
            <v>225146360</v>
          </cell>
          <cell r="G398">
            <v>129846600000</v>
          </cell>
          <cell r="H398">
            <v>12.31</v>
          </cell>
        </row>
        <row r="399">
          <cell r="A399">
            <v>43318</v>
          </cell>
          <cell r="B399">
            <v>11401.5</v>
          </cell>
          <cell r="C399">
            <v>11427.65</v>
          </cell>
          <cell r="D399">
            <v>11370.6</v>
          </cell>
          <cell r="E399">
            <v>11387.1</v>
          </cell>
          <cell r="F399">
            <v>210002582</v>
          </cell>
          <cell r="G399">
            <v>113215500000</v>
          </cell>
          <cell r="H399">
            <v>12.585000000000001</v>
          </cell>
        </row>
        <row r="400">
          <cell r="A400">
            <v>43319</v>
          </cell>
          <cell r="B400">
            <v>11423.15</v>
          </cell>
          <cell r="C400">
            <v>11428.95</v>
          </cell>
          <cell r="D400">
            <v>11359.7</v>
          </cell>
          <cell r="E400">
            <v>11389.45</v>
          </cell>
          <cell r="F400">
            <v>233409612</v>
          </cell>
          <cell r="G400">
            <v>124577100000</v>
          </cell>
          <cell r="H400">
            <v>12.48</v>
          </cell>
        </row>
        <row r="401">
          <cell r="A401">
            <v>43320</v>
          </cell>
          <cell r="B401">
            <v>11412.5</v>
          </cell>
          <cell r="C401">
            <v>11459.95</v>
          </cell>
          <cell r="D401">
            <v>11379.3</v>
          </cell>
          <cell r="E401">
            <v>11450</v>
          </cell>
          <cell r="F401">
            <v>217047641</v>
          </cell>
          <cell r="G401">
            <v>124226200000</v>
          </cell>
          <cell r="H401">
            <v>12.53</v>
          </cell>
        </row>
        <row r="402">
          <cell r="A402">
            <v>43321</v>
          </cell>
          <cell r="B402">
            <v>11493.25</v>
          </cell>
          <cell r="C402">
            <v>11495.2</v>
          </cell>
          <cell r="D402">
            <v>11454.1</v>
          </cell>
          <cell r="E402">
            <v>11470.7</v>
          </cell>
          <cell r="F402">
            <v>311521403</v>
          </cell>
          <cell r="G402">
            <v>158427600000</v>
          </cell>
          <cell r="H402">
            <v>12.555</v>
          </cell>
        </row>
        <row r="403">
          <cell r="A403">
            <v>43322</v>
          </cell>
          <cell r="B403">
            <v>11474.95</v>
          </cell>
          <cell r="C403">
            <v>11478.75</v>
          </cell>
          <cell r="D403">
            <v>11419.65</v>
          </cell>
          <cell r="E403">
            <v>11429.5</v>
          </cell>
          <cell r="F403">
            <v>336424182</v>
          </cell>
          <cell r="G403">
            <v>157382600000</v>
          </cell>
          <cell r="H403">
            <v>12.077500000000001</v>
          </cell>
        </row>
        <row r="404">
          <cell r="A404">
            <v>43325</v>
          </cell>
          <cell r="B404">
            <v>11369.6</v>
          </cell>
          <cell r="C404">
            <v>11406.3</v>
          </cell>
          <cell r="D404">
            <v>11340.3</v>
          </cell>
          <cell r="E404">
            <v>11355.75</v>
          </cell>
          <cell r="F404">
            <v>254466760</v>
          </cell>
          <cell r="G404">
            <v>128992200000</v>
          </cell>
          <cell r="H404">
            <v>12.5625</v>
          </cell>
        </row>
        <row r="405">
          <cell r="A405">
            <v>43326</v>
          </cell>
          <cell r="B405">
            <v>11381.7</v>
          </cell>
          <cell r="C405">
            <v>11452.45</v>
          </cell>
          <cell r="D405">
            <v>11370.8</v>
          </cell>
          <cell r="E405">
            <v>11435.1</v>
          </cell>
          <cell r="F405">
            <v>239841680</v>
          </cell>
          <cell r="G405">
            <v>139353500000</v>
          </cell>
          <cell r="H405">
            <v>12.577500000000001</v>
          </cell>
        </row>
        <row r="406">
          <cell r="A406">
            <v>43328</v>
          </cell>
          <cell r="B406">
            <v>11397.15</v>
          </cell>
          <cell r="C406">
            <v>11449.85</v>
          </cell>
          <cell r="D406">
            <v>11366.25</v>
          </cell>
          <cell r="E406">
            <v>11385.05</v>
          </cell>
          <cell r="F406">
            <v>299610298</v>
          </cell>
          <cell r="G406">
            <v>170816200000</v>
          </cell>
          <cell r="H406">
            <v>12.54</v>
          </cell>
        </row>
        <row r="407">
          <cell r="A407">
            <v>43329</v>
          </cell>
          <cell r="B407">
            <v>11437.15</v>
          </cell>
          <cell r="C407">
            <v>11486.45</v>
          </cell>
          <cell r="D407">
            <v>11431.8</v>
          </cell>
          <cell r="E407">
            <v>11470.75</v>
          </cell>
          <cell r="F407">
            <v>241985503</v>
          </cell>
          <cell r="G407">
            <v>132753100000</v>
          </cell>
          <cell r="H407">
            <v>12.6775</v>
          </cell>
        </row>
        <row r="408">
          <cell r="A408">
            <v>43332</v>
          </cell>
          <cell r="B408">
            <v>11502.1</v>
          </cell>
          <cell r="C408">
            <v>11565.3</v>
          </cell>
          <cell r="D408">
            <v>11499.65</v>
          </cell>
          <cell r="E408">
            <v>11551.75</v>
          </cell>
          <cell r="F408">
            <v>239843358</v>
          </cell>
          <cell r="G408">
            <v>141199300000</v>
          </cell>
          <cell r="H408">
            <v>12.85</v>
          </cell>
        </row>
        <row r="409">
          <cell r="A409">
            <v>43333</v>
          </cell>
          <cell r="B409">
            <v>11576.2</v>
          </cell>
          <cell r="C409">
            <v>11581.75</v>
          </cell>
          <cell r="D409">
            <v>11539.6</v>
          </cell>
          <cell r="E409">
            <v>11570.9</v>
          </cell>
          <cell r="F409">
            <v>231063669</v>
          </cell>
          <cell r="G409">
            <v>135288300000</v>
          </cell>
          <cell r="H409">
            <v>13.4</v>
          </cell>
        </row>
        <row r="410">
          <cell r="A410">
            <v>43335</v>
          </cell>
          <cell r="B410">
            <v>11620.7</v>
          </cell>
          <cell r="C410">
            <v>11620.7</v>
          </cell>
          <cell r="D410">
            <v>11546.7</v>
          </cell>
          <cell r="E410">
            <v>11582.75</v>
          </cell>
          <cell r="F410">
            <v>256163842</v>
          </cell>
          <cell r="G410">
            <v>161177700000</v>
          </cell>
          <cell r="H410">
            <v>13.282500000000001</v>
          </cell>
        </row>
        <row r="411">
          <cell r="A411">
            <v>43336</v>
          </cell>
          <cell r="B411">
            <v>11566.6</v>
          </cell>
          <cell r="C411">
            <v>11604.6</v>
          </cell>
          <cell r="D411">
            <v>11532</v>
          </cell>
          <cell r="E411">
            <v>11557.1</v>
          </cell>
          <cell r="F411">
            <v>225604574</v>
          </cell>
          <cell r="G411">
            <v>130195500000</v>
          </cell>
          <cell r="H411">
            <v>13.645</v>
          </cell>
        </row>
        <row r="412">
          <cell r="A412">
            <v>43339</v>
          </cell>
          <cell r="B412">
            <v>11605.85</v>
          </cell>
          <cell r="C412">
            <v>11700.95</v>
          </cell>
          <cell r="D412">
            <v>11595.6</v>
          </cell>
          <cell r="E412">
            <v>11691.95</v>
          </cell>
          <cell r="F412">
            <v>205689327</v>
          </cell>
          <cell r="G412">
            <v>117075000000</v>
          </cell>
          <cell r="H412">
            <v>13.16</v>
          </cell>
        </row>
        <row r="413">
          <cell r="A413">
            <v>43340</v>
          </cell>
          <cell r="B413">
            <v>11731.95</v>
          </cell>
          <cell r="C413">
            <v>11760.2</v>
          </cell>
          <cell r="D413">
            <v>11710.5</v>
          </cell>
          <cell r="E413">
            <v>11738.5</v>
          </cell>
          <cell r="F413">
            <v>249420312</v>
          </cell>
          <cell r="G413">
            <v>139467000000</v>
          </cell>
          <cell r="H413">
            <v>13.032500000000001</v>
          </cell>
        </row>
        <row r="414">
          <cell r="A414">
            <v>43341</v>
          </cell>
          <cell r="B414">
            <v>11744.95</v>
          </cell>
          <cell r="C414">
            <v>11753.2</v>
          </cell>
          <cell r="D414">
            <v>11678.85</v>
          </cell>
          <cell r="E414">
            <v>11691.9</v>
          </cell>
          <cell r="F414">
            <v>259351550</v>
          </cell>
          <cell r="G414">
            <v>143246500000</v>
          </cell>
          <cell r="H414">
            <v>12.9025</v>
          </cell>
        </row>
        <row r="415">
          <cell r="A415">
            <v>43342</v>
          </cell>
          <cell r="B415">
            <v>11694.75</v>
          </cell>
          <cell r="C415">
            <v>11698.8</v>
          </cell>
          <cell r="D415">
            <v>11639.7</v>
          </cell>
          <cell r="E415">
            <v>11676.8</v>
          </cell>
          <cell r="F415">
            <v>323450305</v>
          </cell>
          <cell r="G415">
            <v>182755400000</v>
          </cell>
          <cell r="H415">
            <v>12.7575</v>
          </cell>
        </row>
        <row r="416">
          <cell r="A416">
            <v>43343</v>
          </cell>
          <cell r="B416">
            <v>11675.85</v>
          </cell>
          <cell r="C416">
            <v>11727.65</v>
          </cell>
          <cell r="D416">
            <v>11640.1</v>
          </cell>
          <cell r="E416">
            <v>11680.5</v>
          </cell>
          <cell r="F416">
            <v>357230312</v>
          </cell>
          <cell r="G416">
            <v>207557300000</v>
          </cell>
          <cell r="H416">
            <v>12.407500000000001</v>
          </cell>
        </row>
        <row r="417">
          <cell r="A417">
            <v>43346</v>
          </cell>
          <cell r="B417">
            <v>11751.8</v>
          </cell>
          <cell r="C417">
            <v>11751.8</v>
          </cell>
          <cell r="D417">
            <v>11567.4</v>
          </cell>
          <cell r="E417">
            <v>11582.35</v>
          </cell>
          <cell r="F417">
            <v>241726864</v>
          </cell>
          <cell r="G417">
            <v>161395800000</v>
          </cell>
          <cell r="H417">
            <v>12.237500000000001</v>
          </cell>
        </row>
        <row r="418">
          <cell r="A418">
            <v>43347</v>
          </cell>
          <cell r="B418">
            <v>11598.75</v>
          </cell>
          <cell r="C418">
            <v>11602.55</v>
          </cell>
          <cell r="D418">
            <v>11496.85</v>
          </cell>
          <cell r="E418">
            <v>11520.3</v>
          </cell>
          <cell r="F418">
            <v>262701030</v>
          </cell>
          <cell r="G418">
            <v>162547800000</v>
          </cell>
          <cell r="H418">
            <v>12.425000000000001</v>
          </cell>
        </row>
        <row r="419">
          <cell r="A419">
            <v>43348</v>
          </cell>
          <cell r="B419">
            <v>11514.85</v>
          </cell>
          <cell r="C419">
            <v>11542.65</v>
          </cell>
          <cell r="D419">
            <v>11393.85</v>
          </cell>
          <cell r="E419">
            <v>11476.95</v>
          </cell>
          <cell r="F419">
            <v>253689858</v>
          </cell>
          <cell r="G419">
            <v>150782300000</v>
          </cell>
          <cell r="H419">
            <v>12.435</v>
          </cell>
        </row>
        <row r="420">
          <cell r="A420">
            <v>43349</v>
          </cell>
          <cell r="B420">
            <v>11514.15</v>
          </cell>
          <cell r="C420">
            <v>11562.25</v>
          </cell>
          <cell r="D420">
            <v>11436.05</v>
          </cell>
          <cell r="E420">
            <v>11536.9</v>
          </cell>
          <cell r="F420">
            <v>255558129</v>
          </cell>
          <cell r="G420">
            <v>151610000000</v>
          </cell>
          <cell r="H420">
            <v>12.4125</v>
          </cell>
        </row>
        <row r="421">
          <cell r="A421">
            <v>43350</v>
          </cell>
          <cell r="B421">
            <v>11558.25</v>
          </cell>
          <cell r="C421">
            <v>11603</v>
          </cell>
          <cell r="D421">
            <v>11484.4</v>
          </cell>
          <cell r="E421">
            <v>11589.1</v>
          </cell>
          <cell r="F421">
            <v>305029077</v>
          </cell>
          <cell r="G421">
            <v>164410200000</v>
          </cell>
          <cell r="H421">
            <v>12.5975</v>
          </cell>
        </row>
        <row r="422">
          <cell r="A422">
            <v>43353</v>
          </cell>
          <cell r="B422">
            <v>11570.25</v>
          </cell>
          <cell r="C422">
            <v>11573</v>
          </cell>
          <cell r="D422">
            <v>11427.3</v>
          </cell>
          <cell r="E422">
            <v>11438.1</v>
          </cell>
          <cell r="F422">
            <v>295597988</v>
          </cell>
          <cell r="G422">
            <v>165138900000</v>
          </cell>
          <cell r="H422">
            <v>13.3925</v>
          </cell>
        </row>
        <row r="423">
          <cell r="A423">
            <v>43354</v>
          </cell>
          <cell r="B423">
            <v>11476.85</v>
          </cell>
          <cell r="C423">
            <v>11479.4</v>
          </cell>
          <cell r="D423">
            <v>11274</v>
          </cell>
          <cell r="E423">
            <v>11287.5</v>
          </cell>
          <cell r="F423">
            <v>318093125</v>
          </cell>
          <cell r="G423">
            <v>187455400000</v>
          </cell>
          <cell r="H423">
            <v>13.782500000000001</v>
          </cell>
        </row>
        <row r="424">
          <cell r="A424">
            <v>43355</v>
          </cell>
          <cell r="B424">
            <v>11340.1</v>
          </cell>
          <cell r="C424">
            <v>11380.75</v>
          </cell>
          <cell r="D424">
            <v>11250.2</v>
          </cell>
          <cell r="E424">
            <v>11369.9</v>
          </cell>
          <cell r="F424">
            <v>276509748</v>
          </cell>
          <cell r="G424">
            <v>155679000000</v>
          </cell>
          <cell r="H424">
            <v>13.65</v>
          </cell>
        </row>
        <row r="425">
          <cell r="A425">
            <v>43357</v>
          </cell>
          <cell r="B425">
            <v>11443.5</v>
          </cell>
          <cell r="C425">
            <v>11523.25</v>
          </cell>
          <cell r="D425">
            <v>11430.55</v>
          </cell>
          <cell r="E425">
            <v>11515.2</v>
          </cell>
          <cell r="F425">
            <v>285218296</v>
          </cell>
          <cell r="G425">
            <v>164233600000</v>
          </cell>
          <cell r="H425">
            <v>13.7225</v>
          </cell>
        </row>
        <row r="426">
          <cell r="A426">
            <v>43360</v>
          </cell>
          <cell r="B426">
            <v>11464.95</v>
          </cell>
          <cell r="C426">
            <v>11464.95</v>
          </cell>
          <cell r="D426">
            <v>11366.9</v>
          </cell>
          <cell r="E426">
            <v>11377.75</v>
          </cell>
          <cell r="F426">
            <v>207620518</v>
          </cell>
          <cell r="G426">
            <v>112948400000</v>
          </cell>
          <cell r="H426">
            <v>13.89</v>
          </cell>
        </row>
        <row r="427">
          <cell r="A427">
            <v>43361</v>
          </cell>
          <cell r="B427">
            <v>11381.55</v>
          </cell>
          <cell r="C427">
            <v>11411.45</v>
          </cell>
          <cell r="D427">
            <v>11268.95</v>
          </cell>
          <cell r="E427">
            <v>11278.9</v>
          </cell>
          <cell r="F427">
            <v>248298794</v>
          </cell>
          <cell r="G427">
            <v>138141100000</v>
          </cell>
          <cell r="H427">
            <v>15.202500000000001</v>
          </cell>
        </row>
        <row r="428">
          <cell r="A428">
            <v>43362</v>
          </cell>
          <cell r="B428">
            <v>11326.65</v>
          </cell>
          <cell r="C428">
            <v>11332.05</v>
          </cell>
          <cell r="D428">
            <v>11210.9</v>
          </cell>
          <cell r="E428">
            <v>11234.35</v>
          </cell>
          <cell r="F428">
            <v>258424384</v>
          </cell>
          <cell r="G428">
            <v>151166900000</v>
          </cell>
          <cell r="H428">
            <v>15.33</v>
          </cell>
        </row>
        <row r="429">
          <cell r="A429">
            <v>43364</v>
          </cell>
          <cell r="B429">
            <v>11271.3</v>
          </cell>
          <cell r="C429">
            <v>11346.8</v>
          </cell>
          <cell r="D429">
            <v>10866.45</v>
          </cell>
          <cell r="E429">
            <v>11143.1</v>
          </cell>
          <cell r="F429">
            <v>741153209</v>
          </cell>
          <cell r="G429">
            <v>351311900000</v>
          </cell>
          <cell r="H429">
            <v>14.25</v>
          </cell>
        </row>
        <row r="430">
          <cell r="A430">
            <v>43367</v>
          </cell>
          <cell r="B430">
            <v>11164.4</v>
          </cell>
          <cell r="C430">
            <v>11170.15</v>
          </cell>
          <cell r="D430">
            <v>10943.6</v>
          </cell>
          <cell r="E430">
            <v>10967.4</v>
          </cell>
          <cell r="F430">
            <v>398815949</v>
          </cell>
          <cell r="G430">
            <v>230233400000</v>
          </cell>
          <cell r="H430">
            <v>13.842499999999999</v>
          </cell>
        </row>
        <row r="431">
          <cell r="A431">
            <v>43368</v>
          </cell>
          <cell r="B431">
            <v>10969.95</v>
          </cell>
          <cell r="C431">
            <v>11080.6</v>
          </cell>
          <cell r="D431">
            <v>10882.85</v>
          </cell>
          <cell r="E431">
            <v>11067.45</v>
          </cell>
          <cell r="F431">
            <v>417548830</v>
          </cell>
          <cell r="G431">
            <v>228785700000</v>
          </cell>
          <cell r="H431">
            <v>14.494999999999999</v>
          </cell>
        </row>
        <row r="432">
          <cell r="A432">
            <v>43369</v>
          </cell>
          <cell r="B432">
            <v>11145.55</v>
          </cell>
          <cell r="C432">
            <v>11145.55</v>
          </cell>
          <cell r="D432">
            <v>10993.05</v>
          </cell>
          <cell r="E432">
            <v>11053.8</v>
          </cell>
          <cell r="F432">
            <v>351041146</v>
          </cell>
          <cell r="G432">
            <v>178036800000</v>
          </cell>
          <cell r="H432">
            <v>14.414999999999999</v>
          </cell>
        </row>
        <row r="433">
          <cell r="A433">
            <v>43370</v>
          </cell>
          <cell r="B433">
            <v>11079.8</v>
          </cell>
          <cell r="C433">
            <v>11089.45</v>
          </cell>
          <cell r="D433">
            <v>10953.35</v>
          </cell>
          <cell r="E433">
            <v>10977.55</v>
          </cell>
          <cell r="F433">
            <v>418210067</v>
          </cell>
          <cell r="G433">
            <v>225828600000</v>
          </cell>
          <cell r="H433">
            <v>14.005000000000001</v>
          </cell>
        </row>
        <row r="434">
          <cell r="A434">
            <v>43371</v>
          </cell>
          <cell r="B434">
            <v>11008.1</v>
          </cell>
          <cell r="C434">
            <v>11034.1</v>
          </cell>
          <cell r="D434">
            <v>10850.3</v>
          </cell>
          <cell r="E434">
            <v>10930.45</v>
          </cell>
          <cell r="F434">
            <v>492894147</v>
          </cell>
          <cell r="G434">
            <v>232278600000</v>
          </cell>
          <cell r="H434">
            <v>15.535</v>
          </cell>
        </row>
        <row r="435">
          <cell r="A435">
            <v>43374</v>
          </cell>
          <cell r="B435">
            <v>10930.9</v>
          </cell>
          <cell r="C435">
            <v>11035.65</v>
          </cell>
          <cell r="D435">
            <v>10821.55</v>
          </cell>
          <cell r="E435">
            <v>11008.3</v>
          </cell>
          <cell r="F435">
            <v>398987274</v>
          </cell>
          <cell r="G435">
            <v>203917200000</v>
          </cell>
          <cell r="H435">
            <v>17.427499999999998</v>
          </cell>
        </row>
        <row r="436">
          <cell r="A436">
            <v>43376</v>
          </cell>
          <cell r="B436">
            <v>10982.7</v>
          </cell>
          <cell r="C436">
            <v>10989.05</v>
          </cell>
          <cell r="D436">
            <v>10843.75</v>
          </cell>
          <cell r="E436">
            <v>10858.25</v>
          </cell>
          <cell r="F436">
            <v>398756507</v>
          </cell>
          <cell r="G436">
            <v>212255900000</v>
          </cell>
          <cell r="H436">
            <v>16.682500000000001</v>
          </cell>
        </row>
        <row r="437">
          <cell r="A437">
            <v>43377</v>
          </cell>
          <cell r="B437">
            <v>10754.7</v>
          </cell>
          <cell r="C437">
            <v>10754.7</v>
          </cell>
          <cell r="D437">
            <v>10547.25</v>
          </cell>
          <cell r="E437">
            <v>10599.25</v>
          </cell>
          <cell r="F437">
            <v>438202008</v>
          </cell>
          <cell r="G437">
            <v>237115700000</v>
          </cell>
          <cell r="H437">
            <v>17.087499999999999</v>
          </cell>
        </row>
        <row r="438">
          <cell r="A438">
            <v>43378</v>
          </cell>
          <cell r="B438">
            <v>10514.1</v>
          </cell>
          <cell r="C438">
            <v>10540.65</v>
          </cell>
          <cell r="D438">
            <v>10261.9</v>
          </cell>
          <cell r="E438">
            <v>10316.450000000001</v>
          </cell>
          <cell r="F438">
            <v>625153832</v>
          </cell>
          <cell r="G438">
            <v>252542100000</v>
          </cell>
          <cell r="H438">
            <v>16.922499999999999</v>
          </cell>
        </row>
        <row r="439">
          <cell r="A439">
            <v>43381</v>
          </cell>
          <cell r="B439">
            <v>10310.15</v>
          </cell>
          <cell r="C439">
            <v>10398.35</v>
          </cell>
          <cell r="D439">
            <v>10198.4</v>
          </cell>
          <cell r="E439">
            <v>10348.049999999999</v>
          </cell>
          <cell r="F439">
            <v>470279031</v>
          </cell>
          <cell r="G439">
            <v>221309400000</v>
          </cell>
          <cell r="H439">
            <v>16.995000000000001</v>
          </cell>
        </row>
        <row r="440">
          <cell r="A440">
            <v>43382</v>
          </cell>
          <cell r="B440">
            <v>10390.299999999999</v>
          </cell>
          <cell r="C440">
            <v>10397.6</v>
          </cell>
          <cell r="D440">
            <v>10279.35</v>
          </cell>
          <cell r="E440">
            <v>10301.049999999999</v>
          </cell>
          <cell r="F440">
            <v>443795275</v>
          </cell>
          <cell r="G440">
            <v>182854100000</v>
          </cell>
          <cell r="H440">
            <v>16.835000000000001</v>
          </cell>
        </row>
        <row r="441">
          <cell r="A441">
            <v>43383</v>
          </cell>
          <cell r="B441">
            <v>10331.85</v>
          </cell>
          <cell r="C441">
            <v>10482.35</v>
          </cell>
          <cell r="D441">
            <v>10318.25</v>
          </cell>
          <cell r="E441">
            <v>10460.1</v>
          </cell>
          <cell r="F441">
            <v>373844130</v>
          </cell>
          <cell r="G441">
            <v>195925900000</v>
          </cell>
          <cell r="H441">
            <v>18.1175</v>
          </cell>
        </row>
        <row r="442">
          <cell r="A442">
            <v>43384</v>
          </cell>
          <cell r="B442">
            <v>10169.799999999999</v>
          </cell>
          <cell r="C442">
            <v>10335.950000000001</v>
          </cell>
          <cell r="D442">
            <v>10138.6</v>
          </cell>
          <cell r="E442">
            <v>10234.65</v>
          </cell>
          <cell r="F442">
            <v>498509417</v>
          </cell>
          <cell r="G442">
            <v>219071300000</v>
          </cell>
          <cell r="H442">
            <v>18.914999999999999</v>
          </cell>
        </row>
        <row r="443">
          <cell r="A443">
            <v>43385</v>
          </cell>
          <cell r="B443">
            <v>10331.549999999999</v>
          </cell>
          <cell r="C443">
            <v>10492.45</v>
          </cell>
          <cell r="D443">
            <v>10322.15</v>
          </cell>
          <cell r="E443">
            <v>10472.5</v>
          </cell>
          <cell r="F443">
            <v>354056762</v>
          </cell>
          <cell r="G443">
            <v>186060400000</v>
          </cell>
          <cell r="H443">
            <v>19.732500000000002</v>
          </cell>
        </row>
        <row r="444">
          <cell r="A444">
            <v>43388</v>
          </cell>
          <cell r="B444">
            <v>10524.2</v>
          </cell>
          <cell r="C444">
            <v>10526.3</v>
          </cell>
          <cell r="D444">
            <v>10410.15</v>
          </cell>
          <cell r="E444">
            <v>10512.5</v>
          </cell>
          <cell r="F444">
            <v>267517728</v>
          </cell>
          <cell r="G444">
            <v>143721500000</v>
          </cell>
          <cell r="H444">
            <v>20.147500000000001</v>
          </cell>
        </row>
        <row r="445">
          <cell r="A445">
            <v>43389</v>
          </cell>
          <cell r="B445">
            <v>10550.15</v>
          </cell>
          <cell r="C445">
            <v>10604.9</v>
          </cell>
          <cell r="D445">
            <v>10525.3</v>
          </cell>
          <cell r="E445">
            <v>10584.75</v>
          </cell>
          <cell r="F445">
            <v>273444095</v>
          </cell>
          <cell r="G445">
            <v>154530300000</v>
          </cell>
          <cell r="H445">
            <v>19.754999999999999</v>
          </cell>
        </row>
        <row r="446">
          <cell r="A446">
            <v>43390</v>
          </cell>
          <cell r="B446">
            <v>10688.7</v>
          </cell>
          <cell r="C446">
            <v>10710.15</v>
          </cell>
          <cell r="D446">
            <v>10436.450000000001</v>
          </cell>
          <cell r="E446">
            <v>10453.049999999999</v>
          </cell>
          <cell r="F446">
            <v>293586908</v>
          </cell>
          <cell r="G446">
            <v>171731400000</v>
          </cell>
          <cell r="H446">
            <v>17.907499999999999</v>
          </cell>
        </row>
        <row r="447">
          <cell r="A447">
            <v>43392</v>
          </cell>
          <cell r="B447">
            <v>10339.700000000001</v>
          </cell>
          <cell r="C447">
            <v>10380.1</v>
          </cell>
          <cell r="D447">
            <v>10249.6</v>
          </cell>
          <cell r="E447">
            <v>10303.549999999999</v>
          </cell>
          <cell r="F447">
            <v>368552204</v>
          </cell>
          <cell r="G447">
            <v>205056600000</v>
          </cell>
          <cell r="H447">
            <v>20.547499999999999</v>
          </cell>
        </row>
        <row r="448">
          <cell r="A448">
            <v>43395</v>
          </cell>
          <cell r="B448">
            <v>10405.85</v>
          </cell>
          <cell r="C448">
            <v>10408.549999999999</v>
          </cell>
          <cell r="D448">
            <v>10224</v>
          </cell>
          <cell r="E448">
            <v>10245.25</v>
          </cell>
          <cell r="F448">
            <v>306472776</v>
          </cell>
          <cell r="G448">
            <v>172419400000</v>
          </cell>
          <cell r="H448">
            <v>18.627500000000001</v>
          </cell>
        </row>
        <row r="449">
          <cell r="A449">
            <v>43396</v>
          </cell>
          <cell r="B449">
            <v>10152.6</v>
          </cell>
          <cell r="C449">
            <v>10222.1</v>
          </cell>
          <cell r="D449">
            <v>10102.35</v>
          </cell>
          <cell r="E449">
            <v>10146.799999999999</v>
          </cell>
          <cell r="F449">
            <v>312042090</v>
          </cell>
          <cell r="G449">
            <v>181147100000</v>
          </cell>
          <cell r="H449">
            <v>18.885000000000002</v>
          </cell>
        </row>
        <row r="450">
          <cell r="A450">
            <v>43397</v>
          </cell>
          <cell r="B450">
            <v>10278.15</v>
          </cell>
          <cell r="C450">
            <v>10290.65</v>
          </cell>
          <cell r="D450">
            <v>10126.700000000001</v>
          </cell>
          <cell r="E450">
            <v>10224.75</v>
          </cell>
          <cell r="F450">
            <v>362272428</v>
          </cell>
          <cell r="G450">
            <v>194132400000</v>
          </cell>
          <cell r="H450">
            <v>17.372499999999999</v>
          </cell>
        </row>
        <row r="451">
          <cell r="A451">
            <v>43398</v>
          </cell>
          <cell r="B451">
            <v>10135.049999999999</v>
          </cell>
          <cell r="C451">
            <v>10166.6</v>
          </cell>
          <cell r="D451">
            <v>10079.299999999999</v>
          </cell>
          <cell r="E451">
            <v>10124.9</v>
          </cell>
          <cell r="F451">
            <v>522421914</v>
          </cell>
          <cell r="G451">
            <v>235037600000</v>
          </cell>
        </row>
        <row r="452">
          <cell r="A452">
            <v>43399</v>
          </cell>
          <cell r="B452">
            <v>10122.35</v>
          </cell>
          <cell r="C452">
            <v>10128.85</v>
          </cell>
          <cell r="D452">
            <v>10004.549999999999</v>
          </cell>
          <cell r="E452">
            <v>10030</v>
          </cell>
          <cell r="F452">
            <v>375563273</v>
          </cell>
          <cell r="G452">
            <v>161201400000</v>
          </cell>
          <cell r="H452">
            <v>17.98</v>
          </cell>
        </row>
        <row r="453">
          <cell r="A453">
            <v>43402</v>
          </cell>
          <cell r="B453">
            <v>10078.1</v>
          </cell>
          <cell r="C453">
            <v>10275.299999999999</v>
          </cell>
          <cell r="D453">
            <v>10020.35</v>
          </cell>
          <cell r="E453">
            <v>10250.85</v>
          </cell>
          <cell r="F453">
            <v>375749433</v>
          </cell>
          <cell r="G453">
            <v>175148500000</v>
          </cell>
          <cell r="H453">
            <v>19.787500000000001</v>
          </cell>
        </row>
        <row r="454">
          <cell r="A454">
            <v>43403</v>
          </cell>
          <cell r="B454">
            <v>10239.4</v>
          </cell>
          <cell r="C454">
            <v>10285.1</v>
          </cell>
          <cell r="D454">
            <v>10175.35</v>
          </cell>
          <cell r="E454">
            <v>10198.4</v>
          </cell>
          <cell r="F454">
            <v>298753965</v>
          </cell>
          <cell r="G454">
            <v>147895100000</v>
          </cell>
          <cell r="H454">
            <v>21.357500000000002</v>
          </cell>
        </row>
        <row r="455">
          <cell r="A455">
            <v>43404</v>
          </cell>
          <cell r="B455">
            <v>10209.549999999999</v>
          </cell>
          <cell r="C455">
            <v>10396</v>
          </cell>
          <cell r="D455">
            <v>10105.1</v>
          </cell>
          <cell r="E455">
            <v>10386.6</v>
          </cell>
          <cell r="F455">
            <v>386618948</v>
          </cell>
          <cell r="G455">
            <v>215138500000</v>
          </cell>
          <cell r="H455">
            <v>19.037500000000001</v>
          </cell>
        </row>
        <row r="456">
          <cell r="A456">
            <v>43405</v>
          </cell>
          <cell r="B456">
            <v>10441.700000000001</v>
          </cell>
          <cell r="C456">
            <v>10441.9</v>
          </cell>
          <cell r="D456">
            <v>10341.9</v>
          </cell>
          <cell r="E456">
            <v>10380.450000000001</v>
          </cell>
          <cell r="F456">
            <v>359340403</v>
          </cell>
          <cell r="G456">
            <v>181118800000</v>
          </cell>
          <cell r="H456">
            <v>18.88</v>
          </cell>
        </row>
        <row r="457">
          <cell r="A457">
            <v>43406</v>
          </cell>
          <cell r="B457">
            <v>10462.299999999999</v>
          </cell>
          <cell r="C457">
            <v>10606.95</v>
          </cell>
          <cell r="D457">
            <v>10457.700000000001</v>
          </cell>
          <cell r="E457">
            <v>10553</v>
          </cell>
          <cell r="F457">
            <v>434175607</v>
          </cell>
          <cell r="G457">
            <v>217588000000</v>
          </cell>
          <cell r="H457">
            <v>18.962499999999999</v>
          </cell>
        </row>
        <row r="458">
          <cell r="A458">
            <v>43409</v>
          </cell>
          <cell r="B458">
            <v>10558.75</v>
          </cell>
          <cell r="C458">
            <v>10558.8</v>
          </cell>
          <cell r="D458">
            <v>10477</v>
          </cell>
          <cell r="E458">
            <v>10524</v>
          </cell>
          <cell r="F458">
            <v>311176379</v>
          </cell>
          <cell r="G458">
            <v>147611700000</v>
          </cell>
          <cell r="H458">
            <v>19.232500000000002</v>
          </cell>
        </row>
        <row r="459">
          <cell r="A459">
            <v>43410</v>
          </cell>
          <cell r="B459">
            <v>10552</v>
          </cell>
          <cell r="C459">
            <v>10600.25</v>
          </cell>
          <cell r="D459">
            <v>10491.45</v>
          </cell>
          <cell r="E459">
            <v>10530</v>
          </cell>
          <cell r="F459">
            <v>309878810</v>
          </cell>
          <cell r="G459">
            <v>140061900000</v>
          </cell>
          <cell r="H459">
            <v>19.824999999999999</v>
          </cell>
        </row>
        <row r="460">
          <cell r="A460">
            <v>43411</v>
          </cell>
          <cell r="B460">
            <v>10614.45</v>
          </cell>
          <cell r="C460">
            <v>10616.45</v>
          </cell>
          <cell r="D460">
            <v>10582.3</v>
          </cell>
          <cell r="E460">
            <v>10598.4</v>
          </cell>
          <cell r="F460">
            <v>32194181</v>
          </cell>
          <cell r="G460">
            <v>15340800000</v>
          </cell>
          <cell r="H460">
            <v>20.502500000000001</v>
          </cell>
        </row>
        <row r="461">
          <cell r="A461">
            <v>43413</v>
          </cell>
          <cell r="B461">
            <v>10614.7</v>
          </cell>
          <cell r="C461">
            <v>10619.55</v>
          </cell>
          <cell r="D461">
            <v>10544.85</v>
          </cell>
          <cell r="E461">
            <v>10585.2</v>
          </cell>
          <cell r="F461">
            <v>305817331</v>
          </cell>
          <cell r="G461">
            <v>152948300000</v>
          </cell>
          <cell r="H461">
            <v>19.797499999999999</v>
          </cell>
        </row>
        <row r="462">
          <cell r="A462">
            <v>43416</v>
          </cell>
          <cell r="B462">
            <v>10607.8</v>
          </cell>
          <cell r="C462">
            <v>10645.5</v>
          </cell>
          <cell r="D462">
            <v>10464.049999999999</v>
          </cell>
          <cell r="E462">
            <v>10482.200000000001</v>
          </cell>
          <cell r="F462">
            <v>267710127</v>
          </cell>
          <cell r="G462">
            <v>134453300000</v>
          </cell>
          <cell r="H462">
            <v>19.192499999999999</v>
          </cell>
        </row>
        <row r="463">
          <cell r="A463">
            <v>43417</v>
          </cell>
          <cell r="B463">
            <v>10451.9</v>
          </cell>
          <cell r="C463">
            <v>10596.25</v>
          </cell>
          <cell r="D463">
            <v>10440.549999999999</v>
          </cell>
          <cell r="E463">
            <v>10582.5</v>
          </cell>
          <cell r="F463">
            <v>262541595</v>
          </cell>
          <cell r="G463">
            <v>130789800000</v>
          </cell>
          <cell r="H463">
            <v>18.23</v>
          </cell>
        </row>
        <row r="464">
          <cell r="A464">
            <v>43418</v>
          </cell>
          <cell r="B464">
            <v>10634.9</v>
          </cell>
          <cell r="C464">
            <v>10651.6</v>
          </cell>
          <cell r="D464">
            <v>10532.7</v>
          </cell>
          <cell r="E464">
            <v>10576.3</v>
          </cell>
          <cell r="F464">
            <v>396373781</v>
          </cell>
          <cell r="G464">
            <v>193748900000</v>
          </cell>
          <cell r="H464">
            <v>19.482500000000002</v>
          </cell>
        </row>
        <row r="465">
          <cell r="A465">
            <v>43419</v>
          </cell>
          <cell r="B465">
            <v>10580.6</v>
          </cell>
          <cell r="C465">
            <v>10646.5</v>
          </cell>
          <cell r="D465">
            <v>10557.5</v>
          </cell>
          <cell r="E465">
            <v>10616.7</v>
          </cell>
          <cell r="F465">
            <v>306011926</v>
          </cell>
          <cell r="G465">
            <v>149376700000</v>
          </cell>
          <cell r="H465">
            <v>18.504999999999999</v>
          </cell>
        </row>
        <row r="466">
          <cell r="A466">
            <v>43420</v>
          </cell>
          <cell r="B466">
            <v>10644</v>
          </cell>
          <cell r="C466">
            <v>10695.15</v>
          </cell>
          <cell r="D466">
            <v>10631.15</v>
          </cell>
          <cell r="E466">
            <v>10682.2</v>
          </cell>
          <cell r="F466">
            <v>353384918</v>
          </cell>
          <cell r="G466">
            <v>167288800000</v>
          </cell>
          <cell r="H466">
            <v>17.877500000000001</v>
          </cell>
        </row>
        <row r="467">
          <cell r="A467">
            <v>43423</v>
          </cell>
          <cell r="B467">
            <v>10731.25</v>
          </cell>
          <cell r="C467">
            <v>10774.7</v>
          </cell>
          <cell r="D467">
            <v>10688.8</v>
          </cell>
          <cell r="E467">
            <v>10763.4</v>
          </cell>
          <cell r="F467">
            <v>280522364</v>
          </cell>
          <cell r="G467">
            <v>135409000000</v>
          </cell>
          <cell r="H467">
            <v>17.765000000000001</v>
          </cell>
        </row>
        <row r="468">
          <cell r="A468">
            <v>43424</v>
          </cell>
          <cell r="B468">
            <v>10740.1</v>
          </cell>
          <cell r="C468">
            <v>10740.85</v>
          </cell>
          <cell r="D468">
            <v>10640.85</v>
          </cell>
          <cell r="E468">
            <v>10656.2</v>
          </cell>
          <cell r="F468">
            <v>304322623</v>
          </cell>
          <cell r="G468">
            <v>130772400000</v>
          </cell>
          <cell r="H468">
            <v>19.3675</v>
          </cell>
        </row>
        <row r="469">
          <cell r="A469">
            <v>43425</v>
          </cell>
          <cell r="B469">
            <v>10670.95</v>
          </cell>
          <cell r="C469">
            <v>10671.3</v>
          </cell>
          <cell r="D469">
            <v>10562.35</v>
          </cell>
          <cell r="E469">
            <v>10600.05</v>
          </cell>
          <cell r="F469">
            <v>310191008</v>
          </cell>
          <cell r="G469">
            <v>153823200000</v>
          </cell>
          <cell r="H469">
            <v>18.695</v>
          </cell>
        </row>
        <row r="470">
          <cell r="A470">
            <v>43426</v>
          </cell>
          <cell r="B470">
            <v>10612.65</v>
          </cell>
          <cell r="C470">
            <v>10646.25</v>
          </cell>
          <cell r="D470">
            <v>10512</v>
          </cell>
          <cell r="E470">
            <v>10526.75</v>
          </cell>
          <cell r="F470">
            <v>246926671</v>
          </cell>
          <cell r="G470">
            <v>122543600000</v>
          </cell>
          <cell r="H470">
            <v>18.824999999999999</v>
          </cell>
        </row>
        <row r="471">
          <cell r="A471">
            <v>43430</v>
          </cell>
          <cell r="B471">
            <v>10568.3</v>
          </cell>
          <cell r="C471">
            <v>10637.8</v>
          </cell>
          <cell r="D471">
            <v>10489.75</v>
          </cell>
          <cell r="E471">
            <v>10628.6</v>
          </cell>
          <cell r="F471">
            <v>332863041</v>
          </cell>
          <cell r="G471">
            <v>159272500000</v>
          </cell>
          <cell r="H471">
            <v>18.454999999999998</v>
          </cell>
        </row>
        <row r="472">
          <cell r="A472">
            <v>43431</v>
          </cell>
          <cell r="B472">
            <v>10621.45</v>
          </cell>
          <cell r="C472">
            <v>10695.15</v>
          </cell>
          <cell r="D472">
            <v>10596.35</v>
          </cell>
          <cell r="E472">
            <v>10685.6</v>
          </cell>
          <cell r="F472">
            <v>382834178</v>
          </cell>
          <cell r="G472">
            <v>172962800000</v>
          </cell>
          <cell r="H472">
            <v>18.350000000000001</v>
          </cell>
        </row>
        <row r="473">
          <cell r="A473">
            <v>43432</v>
          </cell>
          <cell r="B473">
            <v>10708.75</v>
          </cell>
          <cell r="C473">
            <v>10757.8</v>
          </cell>
          <cell r="D473">
            <v>10699.85</v>
          </cell>
          <cell r="E473">
            <v>10728.85</v>
          </cell>
          <cell r="F473">
            <v>437627174</v>
          </cell>
          <cell r="G473">
            <v>177372800000</v>
          </cell>
          <cell r="H473">
            <v>19.254999999999999</v>
          </cell>
        </row>
        <row r="474">
          <cell r="A474">
            <v>43433</v>
          </cell>
          <cell r="B474">
            <v>10808.7</v>
          </cell>
          <cell r="C474">
            <v>10883.05</v>
          </cell>
          <cell r="D474">
            <v>10782.35</v>
          </cell>
          <cell r="E474">
            <v>10858.7</v>
          </cell>
          <cell r="F474">
            <v>712650890</v>
          </cell>
          <cell r="G474">
            <v>262834300000</v>
          </cell>
          <cell r="H474">
            <v>19.327500000000001</v>
          </cell>
        </row>
        <row r="475">
          <cell r="A475">
            <v>43434</v>
          </cell>
          <cell r="B475">
            <v>10892.1</v>
          </cell>
          <cell r="C475">
            <v>10922.45</v>
          </cell>
          <cell r="D475">
            <v>10835.1</v>
          </cell>
          <cell r="E475">
            <v>10876.75</v>
          </cell>
          <cell r="F475">
            <v>467857329</v>
          </cell>
          <cell r="G475">
            <v>199643300000</v>
          </cell>
          <cell r="H475">
            <v>19.555</v>
          </cell>
        </row>
        <row r="476">
          <cell r="A476">
            <v>43437</v>
          </cell>
          <cell r="B476">
            <v>10930.7</v>
          </cell>
          <cell r="C476">
            <v>10941.2</v>
          </cell>
          <cell r="D476">
            <v>10845.35</v>
          </cell>
          <cell r="E476">
            <v>10883.75</v>
          </cell>
          <cell r="F476">
            <v>422358631</v>
          </cell>
          <cell r="G476">
            <v>184849100000</v>
          </cell>
          <cell r="H476">
            <v>19.16</v>
          </cell>
        </row>
        <row r="477">
          <cell r="A477">
            <v>43438</v>
          </cell>
          <cell r="B477">
            <v>10877.1</v>
          </cell>
          <cell r="C477">
            <v>10890.95</v>
          </cell>
          <cell r="D477">
            <v>10833.35</v>
          </cell>
          <cell r="E477">
            <v>10869.5</v>
          </cell>
          <cell r="F477">
            <v>332137359</v>
          </cell>
          <cell r="G477">
            <v>158571600000</v>
          </cell>
          <cell r="H477">
            <v>20.4025</v>
          </cell>
        </row>
        <row r="478">
          <cell r="A478">
            <v>43439</v>
          </cell>
          <cell r="B478">
            <v>10820.45</v>
          </cell>
          <cell r="C478">
            <v>10821.05</v>
          </cell>
          <cell r="D478">
            <v>10747.95</v>
          </cell>
          <cell r="E478">
            <v>10782.9</v>
          </cell>
          <cell r="F478">
            <v>322019985</v>
          </cell>
          <cell r="G478">
            <v>151762600000</v>
          </cell>
          <cell r="H478">
            <v>18.315000000000001</v>
          </cell>
        </row>
        <row r="479">
          <cell r="A479">
            <v>43440</v>
          </cell>
          <cell r="B479">
            <v>10718.15</v>
          </cell>
          <cell r="C479">
            <v>10722.65</v>
          </cell>
          <cell r="D479">
            <v>10588.25</v>
          </cell>
          <cell r="E479">
            <v>10601.15</v>
          </cell>
          <cell r="F479">
            <v>328275196</v>
          </cell>
          <cell r="G479">
            <v>164888700000</v>
          </cell>
          <cell r="H479">
            <v>17.96</v>
          </cell>
        </row>
        <row r="480">
          <cell r="A480">
            <v>43441</v>
          </cell>
          <cell r="B480">
            <v>10644.8</v>
          </cell>
          <cell r="C480">
            <v>10704.55</v>
          </cell>
          <cell r="D480">
            <v>10599.35</v>
          </cell>
          <cell r="E480">
            <v>10693.7</v>
          </cell>
          <cell r="F480">
            <v>335849636</v>
          </cell>
          <cell r="G480">
            <v>185978300000</v>
          </cell>
          <cell r="H480">
            <v>18.697500000000002</v>
          </cell>
        </row>
        <row r="481">
          <cell r="A481">
            <v>43444</v>
          </cell>
          <cell r="B481">
            <v>10508.7</v>
          </cell>
          <cell r="C481">
            <v>10558.85</v>
          </cell>
          <cell r="D481">
            <v>10474.950000000001</v>
          </cell>
          <cell r="E481">
            <v>10488.45</v>
          </cell>
          <cell r="F481">
            <v>393097292</v>
          </cell>
          <cell r="G481">
            <v>165243600000</v>
          </cell>
          <cell r="H481">
            <v>19.162500000000001</v>
          </cell>
        </row>
        <row r="482">
          <cell r="A482">
            <v>43445</v>
          </cell>
          <cell r="B482">
            <v>10350.049999999999</v>
          </cell>
          <cell r="C482">
            <v>10567.15</v>
          </cell>
          <cell r="D482">
            <v>10333.85</v>
          </cell>
          <cell r="E482">
            <v>10549.15</v>
          </cell>
          <cell r="F482">
            <v>438699334</v>
          </cell>
          <cell r="G482">
            <v>201129100000</v>
          </cell>
          <cell r="H482">
            <v>18.2225</v>
          </cell>
        </row>
        <row r="483">
          <cell r="A483">
            <v>43446</v>
          </cell>
          <cell r="B483">
            <v>10591</v>
          </cell>
          <cell r="C483">
            <v>10752.2</v>
          </cell>
          <cell r="D483">
            <v>10560.8</v>
          </cell>
          <cell r="E483">
            <v>10737.6</v>
          </cell>
          <cell r="F483">
            <v>371697496</v>
          </cell>
          <cell r="G483">
            <v>174474500000</v>
          </cell>
          <cell r="H483">
            <v>18.107500000000002</v>
          </cell>
        </row>
        <row r="484">
          <cell r="A484">
            <v>43447</v>
          </cell>
          <cell r="B484">
            <v>10810.75</v>
          </cell>
          <cell r="C484">
            <v>10838.6</v>
          </cell>
          <cell r="D484">
            <v>10749.5</v>
          </cell>
          <cell r="E484">
            <v>10791.55</v>
          </cell>
          <cell r="F484">
            <v>387810061</v>
          </cell>
          <cell r="G484">
            <v>175828000000</v>
          </cell>
          <cell r="H484">
            <v>18.39</v>
          </cell>
        </row>
        <row r="485">
          <cell r="A485">
            <v>43448</v>
          </cell>
          <cell r="B485">
            <v>10784.5</v>
          </cell>
          <cell r="C485">
            <v>10815.75</v>
          </cell>
          <cell r="D485">
            <v>10752.1</v>
          </cell>
          <cell r="E485">
            <v>10805.45</v>
          </cell>
          <cell r="F485">
            <v>350579275</v>
          </cell>
          <cell r="G485">
            <v>144861000000</v>
          </cell>
          <cell r="H485">
            <v>19.305</v>
          </cell>
        </row>
        <row r="486">
          <cell r="A486">
            <v>43451</v>
          </cell>
          <cell r="B486">
            <v>10853.2</v>
          </cell>
          <cell r="C486">
            <v>10900.35</v>
          </cell>
          <cell r="D486">
            <v>10844.85</v>
          </cell>
          <cell r="E486">
            <v>10888.35</v>
          </cell>
          <cell r="F486">
            <v>306145514</v>
          </cell>
          <cell r="G486">
            <v>125285900000</v>
          </cell>
          <cell r="H486">
            <v>18.59</v>
          </cell>
        </row>
        <row r="487">
          <cell r="A487">
            <v>43452</v>
          </cell>
          <cell r="B487">
            <v>10850.9</v>
          </cell>
          <cell r="C487">
            <v>10915.4</v>
          </cell>
          <cell r="D487">
            <v>10819.1</v>
          </cell>
          <cell r="E487">
            <v>10908.7</v>
          </cell>
          <cell r="F487">
            <v>294942271</v>
          </cell>
          <cell r="G487">
            <v>135564500000</v>
          </cell>
          <cell r="H487">
            <v>20.4375</v>
          </cell>
        </row>
        <row r="488">
          <cell r="A488">
            <v>43453</v>
          </cell>
          <cell r="B488">
            <v>10930.55</v>
          </cell>
          <cell r="C488">
            <v>10985.15</v>
          </cell>
          <cell r="D488">
            <v>10928</v>
          </cell>
          <cell r="E488">
            <v>10967.3</v>
          </cell>
          <cell r="F488">
            <v>321801803</v>
          </cell>
          <cell r="G488">
            <v>171726400000</v>
          </cell>
          <cell r="H488">
            <v>17.945</v>
          </cell>
        </row>
        <row r="489">
          <cell r="A489">
            <v>43454</v>
          </cell>
          <cell r="B489">
            <v>10885.2</v>
          </cell>
          <cell r="C489">
            <v>10962.55</v>
          </cell>
          <cell r="D489">
            <v>10880.05</v>
          </cell>
          <cell r="E489">
            <v>10951.7</v>
          </cell>
          <cell r="F489">
            <v>328802751</v>
          </cell>
          <cell r="G489">
            <v>149459400000</v>
          </cell>
          <cell r="H489">
            <v>15.81</v>
          </cell>
        </row>
        <row r="490">
          <cell r="A490">
            <v>43455</v>
          </cell>
          <cell r="B490">
            <v>10944.25</v>
          </cell>
          <cell r="C490">
            <v>10963.65</v>
          </cell>
          <cell r="D490">
            <v>10738.65</v>
          </cell>
          <cell r="E490">
            <v>10754</v>
          </cell>
          <cell r="F490">
            <v>389235107</v>
          </cell>
          <cell r="G490">
            <v>186638500000</v>
          </cell>
          <cell r="H490">
            <v>15.55</v>
          </cell>
        </row>
        <row r="491">
          <cell r="A491">
            <v>43458</v>
          </cell>
          <cell r="B491">
            <v>10780.9</v>
          </cell>
          <cell r="C491">
            <v>10782.3</v>
          </cell>
          <cell r="D491">
            <v>10649.25</v>
          </cell>
          <cell r="E491">
            <v>10663.5</v>
          </cell>
          <cell r="F491">
            <v>230291344</v>
          </cell>
          <cell r="G491">
            <v>106956000000</v>
          </cell>
          <cell r="H491">
            <v>15.157500000000001</v>
          </cell>
        </row>
        <row r="492">
          <cell r="A492">
            <v>43460</v>
          </cell>
          <cell r="B492">
            <v>10635.45</v>
          </cell>
          <cell r="C492">
            <v>10747.5</v>
          </cell>
          <cell r="D492">
            <v>10534.55</v>
          </cell>
          <cell r="E492">
            <v>10729.85</v>
          </cell>
          <cell r="F492">
            <v>271942701</v>
          </cell>
          <cell r="G492">
            <v>128319900000</v>
          </cell>
          <cell r="H492">
            <v>14.54</v>
          </cell>
        </row>
        <row r="493">
          <cell r="A493">
            <v>43461</v>
          </cell>
          <cell r="B493">
            <v>10817.9</v>
          </cell>
          <cell r="C493">
            <v>10834.2</v>
          </cell>
          <cell r="D493">
            <v>10764.45</v>
          </cell>
          <cell r="E493">
            <v>10779.8</v>
          </cell>
          <cell r="F493">
            <v>470160392</v>
          </cell>
          <cell r="G493">
            <v>191198800000</v>
          </cell>
          <cell r="H493">
            <v>14.577500000000001</v>
          </cell>
        </row>
        <row r="494">
          <cell r="A494">
            <v>43462</v>
          </cell>
          <cell r="B494">
            <v>10820.95</v>
          </cell>
          <cell r="C494">
            <v>10893.6</v>
          </cell>
          <cell r="D494">
            <v>10817.15</v>
          </cell>
          <cell r="E494">
            <v>10859.9</v>
          </cell>
          <cell r="F494">
            <v>253086507</v>
          </cell>
          <cell r="G494">
            <v>126150100000</v>
          </cell>
          <cell r="H494">
            <v>14.66</v>
          </cell>
        </row>
        <row r="495">
          <cell r="A495">
            <v>43465</v>
          </cell>
          <cell r="B495">
            <v>10913.2</v>
          </cell>
          <cell r="C495">
            <v>10923.55</v>
          </cell>
          <cell r="D495">
            <v>10853.2</v>
          </cell>
          <cell r="E495">
            <v>10862.55</v>
          </cell>
          <cell r="F495">
            <v>186494657</v>
          </cell>
          <cell r="G495">
            <v>101761300000</v>
          </cell>
          <cell r="H495">
            <v>14.3325</v>
          </cell>
        </row>
        <row r="496">
          <cell r="A496">
            <v>43466</v>
          </cell>
          <cell r="B496">
            <v>10881.7</v>
          </cell>
          <cell r="C496">
            <v>10923.6</v>
          </cell>
          <cell r="D496">
            <v>10807.1</v>
          </cell>
          <cell r="E496">
            <v>10910.1</v>
          </cell>
          <cell r="F496">
            <v>159404542</v>
          </cell>
          <cell r="G496">
            <v>86882600000</v>
          </cell>
          <cell r="H496">
            <v>15.9925</v>
          </cell>
        </row>
        <row r="497">
          <cell r="A497">
            <v>43467</v>
          </cell>
          <cell r="B497">
            <v>10868.85</v>
          </cell>
          <cell r="C497">
            <v>10895.35</v>
          </cell>
          <cell r="D497">
            <v>10735.05</v>
          </cell>
          <cell r="E497">
            <v>10792.5</v>
          </cell>
          <cell r="F497">
            <v>309665939</v>
          </cell>
          <cell r="G497">
            <v>153522500000</v>
          </cell>
          <cell r="H497">
            <v>15.75</v>
          </cell>
        </row>
        <row r="498">
          <cell r="A498">
            <v>43468</v>
          </cell>
          <cell r="B498">
            <v>10796.8</v>
          </cell>
          <cell r="C498">
            <v>10814.05</v>
          </cell>
          <cell r="D498">
            <v>10661.25</v>
          </cell>
          <cell r="E498">
            <v>10672.25</v>
          </cell>
          <cell r="F498">
            <v>286241745</v>
          </cell>
          <cell r="G498">
            <v>150304500000</v>
          </cell>
          <cell r="H498">
            <v>15.92</v>
          </cell>
        </row>
        <row r="499">
          <cell r="A499">
            <v>43469</v>
          </cell>
          <cell r="B499">
            <v>10699.7</v>
          </cell>
          <cell r="C499">
            <v>10741.05</v>
          </cell>
          <cell r="D499">
            <v>10628.65</v>
          </cell>
          <cell r="E499">
            <v>10727.35</v>
          </cell>
          <cell r="F499">
            <v>296596655</v>
          </cell>
          <cell r="G499">
            <v>145167400000</v>
          </cell>
          <cell r="H499">
            <v>16.072500000000002</v>
          </cell>
        </row>
        <row r="500">
          <cell r="A500">
            <v>43472</v>
          </cell>
          <cell r="B500">
            <v>10804.85</v>
          </cell>
          <cell r="C500">
            <v>10835.95</v>
          </cell>
          <cell r="D500">
            <v>10750.15</v>
          </cell>
          <cell r="E500">
            <v>10771.8</v>
          </cell>
          <cell r="F500">
            <v>269371080</v>
          </cell>
          <cell r="G500">
            <v>127312900000</v>
          </cell>
          <cell r="H500">
            <v>15.27</v>
          </cell>
        </row>
        <row r="501">
          <cell r="A501">
            <v>43473</v>
          </cell>
          <cell r="B501">
            <v>10786.25</v>
          </cell>
          <cell r="C501">
            <v>10818.45</v>
          </cell>
          <cell r="D501">
            <v>10733.25</v>
          </cell>
          <cell r="E501">
            <v>10802.15</v>
          </cell>
          <cell r="F501">
            <v>277697672</v>
          </cell>
          <cell r="G501">
            <v>134334800000</v>
          </cell>
          <cell r="H501">
            <v>16</v>
          </cell>
        </row>
        <row r="502">
          <cell r="A502">
            <v>43474</v>
          </cell>
          <cell r="B502">
            <v>10862.4</v>
          </cell>
          <cell r="C502">
            <v>10870.4</v>
          </cell>
          <cell r="D502">
            <v>10749.4</v>
          </cell>
          <cell r="E502">
            <v>10855.15</v>
          </cell>
          <cell r="F502">
            <v>333010535</v>
          </cell>
          <cell r="G502">
            <v>162133000000</v>
          </cell>
          <cell r="H502">
            <v>15.324999999999999</v>
          </cell>
        </row>
        <row r="503">
          <cell r="A503">
            <v>43475</v>
          </cell>
          <cell r="B503">
            <v>10859.35</v>
          </cell>
          <cell r="C503">
            <v>10859.35</v>
          </cell>
          <cell r="D503">
            <v>10801.8</v>
          </cell>
          <cell r="E503">
            <v>10821.6</v>
          </cell>
          <cell r="F503">
            <v>254365477</v>
          </cell>
          <cell r="G503">
            <v>120312600000</v>
          </cell>
          <cell r="H503">
            <v>16.387499999999999</v>
          </cell>
        </row>
        <row r="504">
          <cell r="A504">
            <v>43476</v>
          </cell>
          <cell r="B504">
            <v>10834.75</v>
          </cell>
          <cell r="C504">
            <v>10850.15</v>
          </cell>
          <cell r="D504">
            <v>10739.4</v>
          </cell>
          <cell r="E504">
            <v>10794.95</v>
          </cell>
          <cell r="F504">
            <v>260792200</v>
          </cell>
          <cell r="G504">
            <v>130846000000</v>
          </cell>
          <cell r="H504">
            <v>16.79</v>
          </cell>
        </row>
        <row r="505">
          <cell r="A505">
            <v>43479</v>
          </cell>
          <cell r="B505">
            <v>10807</v>
          </cell>
          <cell r="C505">
            <v>10808</v>
          </cell>
          <cell r="D505">
            <v>10692.35</v>
          </cell>
          <cell r="E505">
            <v>10737.6</v>
          </cell>
          <cell r="F505">
            <v>298774178</v>
          </cell>
          <cell r="G505">
            <v>127325700000</v>
          </cell>
          <cell r="H505">
            <v>16.162500000000001</v>
          </cell>
        </row>
        <row r="506">
          <cell r="A506">
            <v>43480</v>
          </cell>
          <cell r="B506">
            <v>10777.55</v>
          </cell>
          <cell r="C506">
            <v>10896.95</v>
          </cell>
          <cell r="D506">
            <v>10777.55</v>
          </cell>
          <cell r="E506">
            <v>10886.8</v>
          </cell>
          <cell r="F506">
            <v>310737078</v>
          </cell>
          <cell r="G506">
            <v>148799100000</v>
          </cell>
          <cell r="H506">
            <v>16.302499999999998</v>
          </cell>
        </row>
        <row r="507">
          <cell r="A507">
            <v>43481</v>
          </cell>
          <cell r="B507">
            <v>10899.65</v>
          </cell>
          <cell r="C507">
            <v>10928.15</v>
          </cell>
          <cell r="D507">
            <v>10876.9</v>
          </cell>
          <cell r="E507">
            <v>10890.3</v>
          </cell>
          <cell r="F507">
            <v>276539042</v>
          </cell>
          <cell r="G507">
            <v>130816300000</v>
          </cell>
          <cell r="H507">
            <v>15.7</v>
          </cell>
        </row>
        <row r="508">
          <cell r="A508">
            <v>43482</v>
          </cell>
          <cell r="B508">
            <v>10920.85</v>
          </cell>
          <cell r="C508">
            <v>10930.65</v>
          </cell>
          <cell r="D508">
            <v>10844.65</v>
          </cell>
          <cell r="E508">
            <v>10905.2</v>
          </cell>
          <cell r="F508">
            <v>271676319</v>
          </cell>
          <cell r="G508">
            <v>132158300000</v>
          </cell>
          <cell r="H508">
            <v>15.27</v>
          </cell>
        </row>
        <row r="509">
          <cell r="A509">
            <v>43483</v>
          </cell>
          <cell r="B509">
            <v>10914.85</v>
          </cell>
          <cell r="C509">
            <v>10928.2</v>
          </cell>
          <cell r="D509">
            <v>10852.2</v>
          </cell>
          <cell r="E509">
            <v>10906.95</v>
          </cell>
          <cell r="F509">
            <v>323814108</v>
          </cell>
          <cell r="G509">
            <v>164088300000</v>
          </cell>
          <cell r="H509">
            <v>15.345000000000001</v>
          </cell>
        </row>
        <row r="510">
          <cell r="A510">
            <v>43486</v>
          </cell>
          <cell r="B510">
            <v>10919.35</v>
          </cell>
          <cell r="C510">
            <v>10987.45</v>
          </cell>
          <cell r="D510">
            <v>10885.75</v>
          </cell>
          <cell r="E510">
            <v>10961.85</v>
          </cell>
          <cell r="F510">
            <v>288829125</v>
          </cell>
          <cell r="G510">
            <v>172897000000</v>
          </cell>
          <cell r="H510">
            <v>15.352499999999999</v>
          </cell>
        </row>
        <row r="511">
          <cell r="A511">
            <v>43487</v>
          </cell>
          <cell r="B511">
            <v>10949.8</v>
          </cell>
          <cell r="C511">
            <v>10949.8</v>
          </cell>
          <cell r="D511">
            <v>10864.15</v>
          </cell>
          <cell r="E511">
            <v>10922.75</v>
          </cell>
          <cell r="F511">
            <v>300768112</v>
          </cell>
          <cell r="G511">
            <v>174836200000</v>
          </cell>
          <cell r="H511">
            <v>16.157499999999999</v>
          </cell>
        </row>
        <row r="512">
          <cell r="A512">
            <v>43488</v>
          </cell>
          <cell r="B512">
            <v>10931.05</v>
          </cell>
          <cell r="C512">
            <v>10944.8</v>
          </cell>
          <cell r="D512">
            <v>10811.95</v>
          </cell>
          <cell r="E512">
            <v>10831.5</v>
          </cell>
          <cell r="F512">
            <v>298876314</v>
          </cell>
          <cell r="G512">
            <v>147369100000</v>
          </cell>
          <cell r="H512">
            <v>15.5825</v>
          </cell>
        </row>
        <row r="513">
          <cell r="A513">
            <v>43489</v>
          </cell>
          <cell r="B513">
            <v>10844.05</v>
          </cell>
          <cell r="C513">
            <v>10866.6</v>
          </cell>
          <cell r="D513">
            <v>10798.65</v>
          </cell>
          <cell r="E513">
            <v>10849.8</v>
          </cell>
          <cell r="F513">
            <v>361082096</v>
          </cell>
          <cell r="G513">
            <v>152984800000</v>
          </cell>
          <cell r="H513">
            <v>16.077500000000001</v>
          </cell>
        </row>
        <row r="514">
          <cell r="A514">
            <v>43490</v>
          </cell>
          <cell r="B514">
            <v>10859.75</v>
          </cell>
          <cell r="C514">
            <v>10931.7</v>
          </cell>
          <cell r="D514">
            <v>10756.45</v>
          </cell>
          <cell r="E514">
            <v>10780.55</v>
          </cell>
          <cell r="F514">
            <v>463444758</v>
          </cell>
          <cell r="G514">
            <v>205423600000</v>
          </cell>
          <cell r="H514">
            <v>16.2425</v>
          </cell>
        </row>
        <row r="515">
          <cell r="A515">
            <v>43493</v>
          </cell>
          <cell r="B515">
            <v>10792.45</v>
          </cell>
          <cell r="C515">
            <v>10804.45</v>
          </cell>
          <cell r="D515">
            <v>10630.95</v>
          </cell>
          <cell r="E515">
            <v>10661.55</v>
          </cell>
          <cell r="F515">
            <v>419682627</v>
          </cell>
          <cell r="G515">
            <v>211443300000</v>
          </cell>
          <cell r="H515">
            <v>16.6175</v>
          </cell>
        </row>
        <row r="516">
          <cell r="A516">
            <v>43494</v>
          </cell>
          <cell r="B516">
            <v>10653.7</v>
          </cell>
          <cell r="C516">
            <v>10690.35</v>
          </cell>
          <cell r="D516">
            <v>10583.65</v>
          </cell>
          <cell r="E516">
            <v>10652.2</v>
          </cell>
          <cell r="F516">
            <v>356908994</v>
          </cell>
          <cell r="G516">
            <v>188320600000</v>
          </cell>
          <cell r="H516">
            <v>18.147500000000001</v>
          </cell>
        </row>
        <row r="517">
          <cell r="A517">
            <v>43495</v>
          </cell>
          <cell r="B517">
            <v>10702.25</v>
          </cell>
          <cell r="C517">
            <v>10710.2</v>
          </cell>
          <cell r="D517">
            <v>10612.85</v>
          </cell>
          <cell r="E517">
            <v>10651.8</v>
          </cell>
          <cell r="F517">
            <v>410107910</v>
          </cell>
          <cell r="G517">
            <v>212148100000</v>
          </cell>
          <cell r="H517">
            <v>17.984999999999999</v>
          </cell>
        </row>
        <row r="518">
          <cell r="A518">
            <v>43496</v>
          </cell>
          <cell r="B518">
            <v>10690.55</v>
          </cell>
          <cell r="C518">
            <v>10838.05</v>
          </cell>
          <cell r="D518">
            <v>10678.55</v>
          </cell>
          <cell r="E518">
            <v>10830.95</v>
          </cell>
          <cell r="F518">
            <v>604818027</v>
          </cell>
          <cell r="G518">
            <v>274711800000</v>
          </cell>
          <cell r="H518">
            <v>18.085000000000001</v>
          </cell>
        </row>
        <row r="519">
          <cell r="A519">
            <v>43497</v>
          </cell>
          <cell r="B519">
            <v>10851.35</v>
          </cell>
          <cell r="C519">
            <v>10983.45</v>
          </cell>
          <cell r="D519">
            <v>10813.45</v>
          </cell>
          <cell r="E519">
            <v>10893.65</v>
          </cell>
          <cell r="F519">
            <v>482272661</v>
          </cell>
          <cell r="G519">
            <v>231123700000</v>
          </cell>
          <cell r="H519">
            <v>17.434999999999999</v>
          </cell>
        </row>
        <row r="520">
          <cell r="A520">
            <v>43500</v>
          </cell>
          <cell r="B520">
            <v>10876.75</v>
          </cell>
          <cell r="C520">
            <v>10927.9</v>
          </cell>
          <cell r="D520">
            <v>10814.15</v>
          </cell>
          <cell r="E520">
            <v>10912.25</v>
          </cell>
          <cell r="F520">
            <v>318300039</v>
          </cell>
          <cell r="G520">
            <v>154788100000</v>
          </cell>
          <cell r="H520">
            <v>17.690000000000001</v>
          </cell>
        </row>
        <row r="521">
          <cell r="A521">
            <v>43501</v>
          </cell>
          <cell r="B521">
            <v>10908.65</v>
          </cell>
          <cell r="C521">
            <v>10956.7</v>
          </cell>
          <cell r="D521">
            <v>10886.7</v>
          </cell>
          <cell r="E521">
            <v>10934.35</v>
          </cell>
          <cell r="F521">
            <v>268095127</v>
          </cell>
          <cell r="G521">
            <v>134351300000</v>
          </cell>
          <cell r="H521">
            <v>18.897500000000001</v>
          </cell>
        </row>
        <row r="522">
          <cell r="A522">
            <v>43502</v>
          </cell>
          <cell r="B522">
            <v>10965.1</v>
          </cell>
          <cell r="C522">
            <v>11072.6</v>
          </cell>
          <cell r="D522">
            <v>10962.7</v>
          </cell>
          <cell r="E522">
            <v>11062.45</v>
          </cell>
          <cell r="F522">
            <v>298510497</v>
          </cell>
          <cell r="G522">
            <v>151728500000</v>
          </cell>
          <cell r="H522">
            <v>18.427499999999998</v>
          </cell>
        </row>
        <row r="523">
          <cell r="A523">
            <v>43503</v>
          </cell>
          <cell r="B523">
            <v>11070.45</v>
          </cell>
          <cell r="C523">
            <v>11118.1</v>
          </cell>
          <cell r="D523">
            <v>11043.6</v>
          </cell>
          <cell r="E523">
            <v>11069.4</v>
          </cell>
          <cell r="F523">
            <v>263544426</v>
          </cell>
          <cell r="G523">
            <v>135426900000</v>
          </cell>
          <cell r="H523">
            <v>17.850000000000001</v>
          </cell>
        </row>
        <row r="524">
          <cell r="A524">
            <v>43504</v>
          </cell>
          <cell r="B524">
            <v>11023.5</v>
          </cell>
          <cell r="C524">
            <v>11041.2</v>
          </cell>
          <cell r="D524">
            <v>10925.45</v>
          </cell>
          <cell r="E524">
            <v>10943.6</v>
          </cell>
          <cell r="F524">
            <v>352787419</v>
          </cell>
          <cell r="G524">
            <v>155070500000</v>
          </cell>
          <cell r="H524">
            <v>17.122499999999999</v>
          </cell>
        </row>
        <row r="525">
          <cell r="A525">
            <v>43507</v>
          </cell>
          <cell r="B525">
            <v>10930.9</v>
          </cell>
          <cell r="C525">
            <v>10930.9</v>
          </cell>
          <cell r="D525">
            <v>10857.1</v>
          </cell>
          <cell r="E525">
            <v>10888.8</v>
          </cell>
          <cell r="F525">
            <v>285985383</v>
          </cell>
          <cell r="G525">
            <v>138189200000</v>
          </cell>
          <cell r="H525">
            <v>15.72</v>
          </cell>
        </row>
        <row r="526">
          <cell r="A526">
            <v>43508</v>
          </cell>
          <cell r="B526">
            <v>10879.7</v>
          </cell>
          <cell r="C526">
            <v>10910.9</v>
          </cell>
          <cell r="D526">
            <v>10823.8</v>
          </cell>
          <cell r="E526">
            <v>10831.4</v>
          </cell>
          <cell r="F526">
            <v>292314643</v>
          </cell>
          <cell r="G526">
            <v>144247800000</v>
          </cell>
          <cell r="H526">
            <v>15.7225</v>
          </cell>
        </row>
        <row r="527">
          <cell r="A527">
            <v>43509</v>
          </cell>
          <cell r="B527">
            <v>10870.55</v>
          </cell>
          <cell r="C527">
            <v>10891.65</v>
          </cell>
          <cell r="D527">
            <v>10772.1</v>
          </cell>
          <cell r="E527">
            <v>10793.65</v>
          </cell>
          <cell r="F527">
            <v>321958549</v>
          </cell>
          <cell r="G527">
            <v>153609800000</v>
          </cell>
          <cell r="H527">
            <v>15.78</v>
          </cell>
        </row>
        <row r="528">
          <cell r="A528">
            <v>43510</v>
          </cell>
          <cell r="B528">
            <v>10786.1</v>
          </cell>
          <cell r="C528">
            <v>10792.7</v>
          </cell>
          <cell r="D528">
            <v>10718.75</v>
          </cell>
          <cell r="E528">
            <v>10746.05</v>
          </cell>
          <cell r="F528">
            <v>627041405</v>
          </cell>
          <cell r="G528">
            <v>207974100000</v>
          </cell>
          <cell r="H528">
            <v>15.63</v>
          </cell>
        </row>
        <row r="529">
          <cell r="A529">
            <v>43511</v>
          </cell>
          <cell r="B529">
            <v>10780.25</v>
          </cell>
          <cell r="C529">
            <v>10785.75</v>
          </cell>
          <cell r="D529">
            <v>10620.4</v>
          </cell>
          <cell r="E529">
            <v>10724.4</v>
          </cell>
          <cell r="F529">
            <v>521876968</v>
          </cell>
          <cell r="G529">
            <v>207339500000</v>
          </cell>
          <cell r="H529">
            <v>15.435</v>
          </cell>
        </row>
        <row r="530">
          <cell r="A530">
            <v>43514</v>
          </cell>
          <cell r="B530">
            <v>10738.65</v>
          </cell>
          <cell r="C530">
            <v>10759.9</v>
          </cell>
          <cell r="D530">
            <v>10628.4</v>
          </cell>
          <cell r="E530">
            <v>10640.95</v>
          </cell>
          <cell r="F530">
            <v>345440240</v>
          </cell>
          <cell r="G530">
            <v>149031900000</v>
          </cell>
          <cell r="H530">
            <v>15.567500000000001</v>
          </cell>
        </row>
        <row r="531">
          <cell r="A531">
            <v>43515</v>
          </cell>
          <cell r="B531">
            <v>10636.7</v>
          </cell>
          <cell r="C531">
            <v>10722.85</v>
          </cell>
          <cell r="D531">
            <v>10585.65</v>
          </cell>
          <cell r="E531">
            <v>10604.35</v>
          </cell>
          <cell r="F531">
            <v>291507060</v>
          </cell>
          <cell r="G531">
            <v>137650100000</v>
          </cell>
          <cell r="H531">
            <v>15.84</v>
          </cell>
        </row>
        <row r="532">
          <cell r="A532">
            <v>43516</v>
          </cell>
          <cell r="B532">
            <v>10655.45</v>
          </cell>
          <cell r="C532">
            <v>10752.7</v>
          </cell>
          <cell r="D532">
            <v>10646.4</v>
          </cell>
          <cell r="E532">
            <v>10735.45</v>
          </cell>
          <cell r="F532">
            <v>289195306</v>
          </cell>
          <cell r="G532">
            <v>132097100000</v>
          </cell>
          <cell r="H532">
            <v>15.75</v>
          </cell>
        </row>
        <row r="533">
          <cell r="A533">
            <v>43517</v>
          </cell>
          <cell r="B533">
            <v>10744.1</v>
          </cell>
          <cell r="C533">
            <v>10808.85</v>
          </cell>
          <cell r="D533">
            <v>10721.5</v>
          </cell>
          <cell r="E533">
            <v>10789.85</v>
          </cell>
          <cell r="F533">
            <v>279584955</v>
          </cell>
          <cell r="G533">
            <v>147585000000</v>
          </cell>
          <cell r="H533">
            <v>15.73</v>
          </cell>
        </row>
        <row r="534">
          <cell r="A534">
            <v>43518</v>
          </cell>
          <cell r="B534">
            <v>10782.7</v>
          </cell>
          <cell r="C534">
            <v>10801.55</v>
          </cell>
          <cell r="D534">
            <v>10758.4</v>
          </cell>
          <cell r="E534">
            <v>10791.65</v>
          </cell>
          <cell r="F534">
            <v>396846597</v>
          </cell>
          <cell r="G534">
            <v>243864200000</v>
          </cell>
          <cell r="H534">
            <v>15.772500000000001</v>
          </cell>
        </row>
        <row r="535">
          <cell r="A535">
            <v>43521</v>
          </cell>
          <cell r="B535">
            <v>10813.25</v>
          </cell>
          <cell r="C535">
            <v>10887.1</v>
          </cell>
          <cell r="D535">
            <v>10788.05</v>
          </cell>
          <cell r="E535">
            <v>10880.1</v>
          </cell>
          <cell r="F535">
            <v>385905142</v>
          </cell>
          <cell r="G535">
            <v>164660900000</v>
          </cell>
          <cell r="H535">
            <v>16.46</v>
          </cell>
        </row>
        <row r="536">
          <cell r="A536">
            <v>43522</v>
          </cell>
          <cell r="B536">
            <v>10775.3</v>
          </cell>
          <cell r="C536">
            <v>10888.75</v>
          </cell>
          <cell r="D536">
            <v>10729.3</v>
          </cell>
          <cell r="E536">
            <v>10835.3</v>
          </cell>
          <cell r="F536">
            <v>414954476</v>
          </cell>
          <cell r="G536">
            <v>191867500000</v>
          </cell>
          <cell r="H536">
            <v>18</v>
          </cell>
        </row>
        <row r="537">
          <cell r="A537">
            <v>43523</v>
          </cell>
          <cell r="B537">
            <v>10881.2</v>
          </cell>
          <cell r="C537">
            <v>10939.7</v>
          </cell>
          <cell r="D537">
            <v>10751.2</v>
          </cell>
          <cell r="E537">
            <v>10806.65</v>
          </cell>
          <cell r="F537">
            <v>381080073</v>
          </cell>
          <cell r="G537">
            <v>183138500000</v>
          </cell>
          <cell r="H537">
            <v>18.467500000000001</v>
          </cell>
        </row>
        <row r="538">
          <cell r="A538">
            <v>43524</v>
          </cell>
          <cell r="B538">
            <v>10865.7</v>
          </cell>
          <cell r="C538">
            <v>10865.7</v>
          </cell>
          <cell r="D538">
            <v>10784.85</v>
          </cell>
          <cell r="E538">
            <v>10792.5</v>
          </cell>
          <cell r="F538">
            <v>644159018</v>
          </cell>
          <cell r="G538">
            <v>271233400000</v>
          </cell>
          <cell r="H538">
            <v>17.055</v>
          </cell>
        </row>
        <row r="539">
          <cell r="A539">
            <v>43525</v>
          </cell>
          <cell r="B539">
            <v>10842.65</v>
          </cell>
          <cell r="C539">
            <v>10877.9</v>
          </cell>
          <cell r="D539">
            <v>10823.1</v>
          </cell>
          <cell r="E539">
            <v>10863.5</v>
          </cell>
          <cell r="F539">
            <v>308526309</v>
          </cell>
          <cell r="G539">
            <v>150100600000</v>
          </cell>
          <cell r="H539">
            <v>16.052499999999998</v>
          </cell>
        </row>
        <row r="540">
          <cell r="A540">
            <v>43529</v>
          </cell>
          <cell r="B540">
            <v>10864.85</v>
          </cell>
          <cell r="C540">
            <v>10994.9</v>
          </cell>
          <cell r="D540">
            <v>10817</v>
          </cell>
          <cell r="E540">
            <v>10987.45</v>
          </cell>
          <cell r="F540">
            <v>373220239</v>
          </cell>
          <cell r="G540">
            <v>179600300000</v>
          </cell>
          <cell r="H540">
            <v>15.45</v>
          </cell>
        </row>
        <row r="541">
          <cell r="A541">
            <v>43530</v>
          </cell>
          <cell r="B541">
            <v>11024.85</v>
          </cell>
          <cell r="C541">
            <v>11062.3</v>
          </cell>
          <cell r="D541">
            <v>10998.85</v>
          </cell>
          <cell r="E541">
            <v>11053</v>
          </cell>
          <cell r="F541">
            <v>372550850</v>
          </cell>
          <cell r="G541">
            <v>178509300000</v>
          </cell>
        </row>
        <row r="542">
          <cell r="A542">
            <v>43531</v>
          </cell>
          <cell r="B542">
            <v>11077.95</v>
          </cell>
          <cell r="C542">
            <v>11089.05</v>
          </cell>
          <cell r="D542">
            <v>11027.1</v>
          </cell>
          <cell r="E542">
            <v>11058.2</v>
          </cell>
          <cell r="F542">
            <v>321208766</v>
          </cell>
          <cell r="G542">
            <v>153216800000</v>
          </cell>
          <cell r="H542">
            <v>15.3575</v>
          </cell>
        </row>
        <row r="543">
          <cell r="A543">
            <v>43532</v>
          </cell>
          <cell r="B543">
            <v>11038.85</v>
          </cell>
          <cell r="C543">
            <v>11049</v>
          </cell>
          <cell r="D543">
            <v>11008.95</v>
          </cell>
          <cell r="E543">
            <v>11035.4</v>
          </cell>
          <cell r="F543">
            <v>326569833</v>
          </cell>
          <cell r="G543">
            <v>143697700000</v>
          </cell>
          <cell r="H543">
            <v>17.114999999999998</v>
          </cell>
        </row>
        <row r="544">
          <cell r="A544">
            <v>43535</v>
          </cell>
          <cell r="B544">
            <v>11068.75</v>
          </cell>
          <cell r="C544">
            <v>11180.9</v>
          </cell>
          <cell r="D544">
            <v>11059.85</v>
          </cell>
          <cell r="E544">
            <v>11168.05</v>
          </cell>
          <cell r="F544">
            <v>352242287</v>
          </cell>
          <cell r="G544">
            <v>173499500000</v>
          </cell>
          <cell r="H544">
            <v>18.897500000000001</v>
          </cell>
        </row>
        <row r="545">
          <cell r="A545">
            <v>43536</v>
          </cell>
          <cell r="B545">
            <v>11231.35</v>
          </cell>
          <cell r="C545">
            <v>11320.4</v>
          </cell>
          <cell r="D545">
            <v>11227</v>
          </cell>
          <cell r="E545">
            <v>11301.2</v>
          </cell>
          <cell r="F545">
            <v>391310519</v>
          </cell>
          <cell r="G545">
            <v>208613500000</v>
          </cell>
          <cell r="H545">
            <v>18.2775</v>
          </cell>
        </row>
        <row r="546">
          <cell r="A546">
            <v>43537</v>
          </cell>
          <cell r="B546">
            <v>11326.2</v>
          </cell>
          <cell r="C546">
            <v>11352.3</v>
          </cell>
          <cell r="D546">
            <v>11276.6</v>
          </cell>
          <cell r="E546">
            <v>11341.7</v>
          </cell>
          <cell r="F546">
            <v>382996187</v>
          </cell>
          <cell r="G546">
            <v>208516700000</v>
          </cell>
          <cell r="H546">
            <v>16.274999999999999</v>
          </cell>
        </row>
        <row r="547">
          <cell r="A547">
            <v>43538</v>
          </cell>
          <cell r="B547">
            <v>11382.5</v>
          </cell>
          <cell r="C547">
            <v>11383.45</v>
          </cell>
          <cell r="D547">
            <v>11313.75</v>
          </cell>
          <cell r="E547">
            <v>11343.25</v>
          </cell>
          <cell r="F547">
            <v>294480678</v>
          </cell>
          <cell r="G547">
            <v>156610500000</v>
          </cell>
          <cell r="H547">
            <v>15.657500000000001</v>
          </cell>
        </row>
        <row r="548">
          <cell r="A548">
            <v>43539</v>
          </cell>
          <cell r="B548">
            <v>11376.85</v>
          </cell>
          <cell r="C548">
            <v>11487</v>
          </cell>
          <cell r="D548">
            <v>11370.8</v>
          </cell>
          <cell r="E548">
            <v>11426.85</v>
          </cell>
          <cell r="F548">
            <v>463704896</v>
          </cell>
          <cell r="G548">
            <v>251432600000</v>
          </cell>
          <cell r="H548">
            <v>15.61</v>
          </cell>
        </row>
        <row r="549">
          <cell r="A549">
            <v>43542</v>
          </cell>
          <cell r="B549">
            <v>11473.85</v>
          </cell>
          <cell r="C549">
            <v>11530.15</v>
          </cell>
          <cell r="D549">
            <v>11412.5</v>
          </cell>
          <cell r="E549">
            <v>11462.2</v>
          </cell>
          <cell r="F549">
            <v>320250041</v>
          </cell>
          <cell r="G549">
            <v>169422200000</v>
          </cell>
          <cell r="H549">
            <v>15.2925</v>
          </cell>
        </row>
        <row r="550">
          <cell r="A550">
            <v>43543</v>
          </cell>
          <cell r="B550">
            <v>11500.3</v>
          </cell>
          <cell r="C550">
            <v>11543.85</v>
          </cell>
          <cell r="D550">
            <v>11451.25</v>
          </cell>
          <cell r="E550">
            <v>11532.4</v>
          </cell>
          <cell r="F550">
            <v>326099667</v>
          </cell>
          <cell r="G550">
            <v>161799200000</v>
          </cell>
          <cell r="H550">
            <v>14.94</v>
          </cell>
        </row>
        <row r="551">
          <cell r="A551">
            <v>43544</v>
          </cell>
          <cell r="B551">
            <v>11553.35</v>
          </cell>
          <cell r="C551">
            <v>11556.1</v>
          </cell>
          <cell r="D551">
            <v>11503.1</v>
          </cell>
          <cell r="E551">
            <v>11521.05</v>
          </cell>
          <cell r="F551">
            <v>366298049</v>
          </cell>
          <cell r="G551">
            <v>183114400000</v>
          </cell>
          <cell r="H551">
            <v>14.895</v>
          </cell>
        </row>
        <row r="552">
          <cell r="A552">
            <v>43546</v>
          </cell>
          <cell r="B552">
            <v>11549.2</v>
          </cell>
          <cell r="C552">
            <v>11572.8</v>
          </cell>
          <cell r="D552">
            <v>11434.55</v>
          </cell>
          <cell r="E552">
            <v>11456.9</v>
          </cell>
          <cell r="F552">
            <v>386193935</v>
          </cell>
          <cell r="G552">
            <v>197557400000</v>
          </cell>
          <cell r="H552">
            <v>15.0975</v>
          </cell>
        </row>
        <row r="553">
          <cell r="A553">
            <v>43549</v>
          </cell>
          <cell r="B553">
            <v>11395.65</v>
          </cell>
          <cell r="C553">
            <v>11395.65</v>
          </cell>
          <cell r="D553">
            <v>11311.6</v>
          </cell>
          <cell r="E553">
            <v>11354.25</v>
          </cell>
          <cell r="F553">
            <v>294459196</v>
          </cell>
          <cell r="G553">
            <v>141011400000</v>
          </cell>
          <cell r="H553">
            <v>15.2775</v>
          </cell>
        </row>
        <row r="554">
          <cell r="A554">
            <v>43550</v>
          </cell>
          <cell r="B554">
            <v>11375.2</v>
          </cell>
          <cell r="C554">
            <v>11496.75</v>
          </cell>
          <cell r="D554">
            <v>11352.45</v>
          </cell>
          <cell r="E554">
            <v>11483.25</v>
          </cell>
          <cell r="F554">
            <v>282575496</v>
          </cell>
          <cell r="G554">
            <v>146116800000</v>
          </cell>
          <cell r="H554">
            <v>15.15</v>
          </cell>
        </row>
        <row r="555">
          <cell r="A555">
            <v>43551</v>
          </cell>
          <cell r="B555">
            <v>11531.45</v>
          </cell>
          <cell r="C555">
            <v>11546.2</v>
          </cell>
          <cell r="D555">
            <v>11413</v>
          </cell>
          <cell r="E555">
            <v>11445.05</v>
          </cell>
          <cell r="F555">
            <v>350446089</v>
          </cell>
          <cell r="G555">
            <v>183565200000</v>
          </cell>
          <cell r="H555">
            <v>15.865</v>
          </cell>
        </row>
        <row r="556">
          <cell r="A556">
            <v>43552</v>
          </cell>
          <cell r="B556">
            <v>11463.65</v>
          </cell>
          <cell r="C556">
            <v>11588.5</v>
          </cell>
          <cell r="D556">
            <v>11452.45</v>
          </cell>
          <cell r="E556">
            <v>11570</v>
          </cell>
          <cell r="F556">
            <v>527678809</v>
          </cell>
          <cell r="G556">
            <v>257196500000</v>
          </cell>
          <cell r="H556">
            <v>16.899999999999999</v>
          </cell>
        </row>
        <row r="557">
          <cell r="A557">
            <v>43553</v>
          </cell>
          <cell r="B557">
            <v>11625.45</v>
          </cell>
          <cell r="C557">
            <v>11630.35</v>
          </cell>
          <cell r="D557">
            <v>11570.15</v>
          </cell>
          <cell r="E557">
            <v>11623.9</v>
          </cell>
          <cell r="F557">
            <v>416276981</v>
          </cell>
          <cell r="G557">
            <v>205152500000</v>
          </cell>
          <cell r="H557">
            <v>16.4925</v>
          </cell>
        </row>
        <row r="558">
          <cell r="A558">
            <v>43556</v>
          </cell>
          <cell r="B558">
            <v>11665.2</v>
          </cell>
          <cell r="C558">
            <v>11738.1</v>
          </cell>
          <cell r="D558">
            <v>11644.75</v>
          </cell>
          <cell r="E558">
            <v>11669.15</v>
          </cell>
          <cell r="F558">
            <v>379572660</v>
          </cell>
          <cell r="G558">
            <v>189779900000</v>
          </cell>
          <cell r="H558">
            <v>16.032499999999999</v>
          </cell>
        </row>
        <row r="559">
          <cell r="A559">
            <v>43557</v>
          </cell>
          <cell r="B559">
            <v>11711.55</v>
          </cell>
          <cell r="C559">
            <v>11729.35</v>
          </cell>
          <cell r="D559">
            <v>11655.85</v>
          </cell>
          <cell r="E559">
            <v>11713.2</v>
          </cell>
          <cell r="F559">
            <v>386131413</v>
          </cell>
          <cell r="G559">
            <v>186737000000</v>
          </cell>
          <cell r="H559">
            <v>16.274999999999999</v>
          </cell>
        </row>
        <row r="560">
          <cell r="A560">
            <v>43558</v>
          </cell>
          <cell r="B560">
            <v>11735.3</v>
          </cell>
          <cell r="C560">
            <v>11761</v>
          </cell>
          <cell r="D560">
            <v>11629.15</v>
          </cell>
          <cell r="E560">
            <v>11643.95</v>
          </cell>
          <cell r="F560">
            <v>365760070</v>
          </cell>
          <cell r="G560">
            <v>190509500000</v>
          </cell>
          <cell r="H560">
            <v>16.672499999999999</v>
          </cell>
        </row>
        <row r="561">
          <cell r="A561">
            <v>43559</v>
          </cell>
          <cell r="B561">
            <v>11660.2</v>
          </cell>
          <cell r="C561">
            <v>11662.55</v>
          </cell>
          <cell r="D561">
            <v>11559.2</v>
          </cell>
          <cell r="E561">
            <v>11598</v>
          </cell>
          <cell r="F561">
            <v>349029830</v>
          </cell>
          <cell r="G561">
            <v>197130100000</v>
          </cell>
          <cell r="H561">
            <v>16.484999999999999</v>
          </cell>
        </row>
        <row r="562">
          <cell r="A562">
            <v>43560</v>
          </cell>
          <cell r="B562">
            <v>11638.4</v>
          </cell>
          <cell r="C562">
            <v>11689.65</v>
          </cell>
          <cell r="D562">
            <v>11609.5</v>
          </cell>
          <cell r="E562">
            <v>11665.95</v>
          </cell>
          <cell r="F562">
            <v>266665797</v>
          </cell>
          <cell r="G562">
            <v>150003500000</v>
          </cell>
          <cell r="H562">
            <v>17.047499999999999</v>
          </cell>
        </row>
        <row r="563">
          <cell r="A563">
            <v>43563</v>
          </cell>
          <cell r="B563">
            <v>11704.35</v>
          </cell>
          <cell r="C563">
            <v>11710.3</v>
          </cell>
          <cell r="D563">
            <v>11549.1</v>
          </cell>
          <cell r="E563">
            <v>11604.5</v>
          </cell>
          <cell r="F563">
            <v>260932608</v>
          </cell>
          <cell r="G563">
            <v>142039600000</v>
          </cell>
          <cell r="H563">
            <v>16.6525</v>
          </cell>
        </row>
        <row r="564">
          <cell r="A564">
            <v>43564</v>
          </cell>
          <cell r="B564">
            <v>11612.05</v>
          </cell>
          <cell r="C564">
            <v>11683.9</v>
          </cell>
          <cell r="D564">
            <v>11569.7</v>
          </cell>
          <cell r="E564">
            <v>11671.95</v>
          </cell>
          <cell r="F564">
            <v>300467538</v>
          </cell>
          <cell r="G564">
            <v>159843900000</v>
          </cell>
          <cell r="H564">
            <v>17.184999999999999</v>
          </cell>
        </row>
        <row r="565">
          <cell r="A565">
            <v>43565</v>
          </cell>
          <cell r="B565">
            <v>11646.85</v>
          </cell>
          <cell r="C565">
            <v>11680.05</v>
          </cell>
          <cell r="D565">
            <v>11571.75</v>
          </cell>
          <cell r="E565">
            <v>11584.3</v>
          </cell>
          <cell r="F565">
            <v>359941110</v>
          </cell>
          <cell r="G565">
            <v>222584600000</v>
          </cell>
          <cell r="H565">
            <v>18.004999999999999</v>
          </cell>
        </row>
        <row r="566">
          <cell r="A566">
            <v>43566</v>
          </cell>
          <cell r="B566">
            <v>11592.55</v>
          </cell>
          <cell r="C566">
            <v>11606.7</v>
          </cell>
          <cell r="D566">
            <v>11550.55</v>
          </cell>
          <cell r="E566">
            <v>11596.7</v>
          </cell>
          <cell r="F566">
            <v>279775726</v>
          </cell>
          <cell r="G566">
            <v>143322000000</v>
          </cell>
          <cell r="H566">
            <v>18.0825</v>
          </cell>
        </row>
        <row r="567">
          <cell r="A567">
            <v>43567</v>
          </cell>
          <cell r="B567">
            <v>11612.85</v>
          </cell>
          <cell r="C567">
            <v>11657.35</v>
          </cell>
          <cell r="D567">
            <v>11578.8</v>
          </cell>
          <cell r="E567">
            <v>11643.45</v>
          </cell>
          <cell r="F567">
            <v>246006184</v>
          </cell>
          <cell r="G567">
            <v>135986100000</v>
          </cell>
          <cell r="H567">
            <v>18.782499999999999</v>
          </cell>
        </row>
        <row r="568">
          <cell r="A568">
            <v>43570</v>
          </cell>
          <cell r="B568">
            <v>11667</v>
          </cell>
          <cell r="C568">
            <v>11704.6</v>
          </cell>
          <cell r="D568">
            <v>11648.25</v>
          </cell>
          <cell r="E568">
            <v>11690.35</v>
          </cell>
          <cell r="F568">
            <v>289996075</v>
          </cell>
          <cell r="G568">
            <v>156357900000</v>
          </cell>
          <cell r="H568">
            <v>18.649999999999999</v>
          </cell>
        </row>
        <row r="569">
          <cell r="A569">
            <v>43571</v>
          </cell>
          <cell r="B569">
            <v>11736.2</v>
          </cell>
          <cell r="C569">
            <v>11810.95</v>
          </cell>
          <cell r="D569">
            <v>11731.55</v>
          </cell>
          <cell r="E569">
            <v>11787.15</v>
          </cell>
          <cell r="F569">
            <v>354315040</v>
          </cell>
          <cell r="G569">
            <v>175854800000</v>
          </cell>
          <cell r="H569">
            <v>18.392499999999998</v>
          </cell>
        </row>
        <row r="570">
          <cell r="A570">
            <v>43573</v>
          </cell>
          <cell r="B570">
            <v>11856.15</v>
          </cell>
          <cell r="C570">
            <v>11856.15</v>
          </cell>
          <cell r="D570">
            <v>11738.5</v>
          </cell>
          <cell r="E570">
            <v>11752.8</v>
          </cell>
          <cell r="F570">
            <v>339653709</v>
          </cell>
          <cell r="G570">
            <v>182712700000</v>
          </cell>
          <cell r="H570">
            <v>20.1525</v>
          </cell>
        </row>
        <row r="571">
          <cell r="A571">
            <v>43577</v>
          </cell>
          <cell r="B571">
            <v>11727.05</v>
          </cell>
          <cell r="C571">
            <v>11727.05</v>
          </cell>
          <cell r="D571">
            <v>11583.95</v>
          </cell>
          <cell r="E571">
            <v>11594.45</v>
          </cell>
          <cell r="F571">
            <v>260356055</v>
          </cell>
          <cell r="G571">
            <v>137541200000</v>
          </cell>
          <cell r="H571">
            <v>20.28</v>
          </cell>
        </row>
        <row r="572">
          <cell r="A572">
            <v>43578</v>
          </cell>
          <cell r="B572">
            <v>11612.95</v>
          </cell>
          <cell r="C572">
            <v>11645.95</v>
          </cell>
          <cell r="D572">
            <v>11564.8</v>
          </cell>
          <cell r="E572">
            <v>11575.95</v>
          </cell>
          <cell r="F572">
            <v>272544486</v>
          </cell>
          <cell r="G572">
            <v>145005300000</v>
          </cell>
          <cell r="H572">
            <v>21.13</v>
          </cell>
        </row>
        <row r="573">
          <cell r="A573">
            <v>43579</v>
          </cell>
          <cell r="B573">
            <v>11601.5</v>
          </cell>
          <cell r="C573">
            <v>11740.85</v>
          </cell>
          <cell r="D573">
            <v>11578.85</v>
          </cell>
          <cell r="E573">
            <v>11726.15</v>
          </cell>
          <cell r="F573">
            <v>335196513</v>
          </cell>
          <cell r="G573">
            <v>170466600000</v>
          </cell>
          <cell r="H573">
            <v>20.9575</v>
          </cell>
        </row>
        <row r="574">
          <cell r="A574">
            <v>43580</v>
          </cell>
          <cell r="B574">
            <v>11735.7</v>
          </cell>
          <cell r="C574">
            <v>11796.75</v>
          </cell>
          <cell r="D574">
            <v>11624.3</v>
          </cell>
          <cell r="E574">
            <v>11641.8</v>
          </cell>
          <cell r="F574">
            <v>604360395</v>
          </cell>
          <cell r="G574">
            <v>282543000000</v>
          </cell>
          <cell r="H574">
            <v>20.997499999999999</v>
          </cell>
        </row>
        <row r="575">
          <cell r="A575">
            <v>43581</v>
          </cell>
          <cell r="B575">
            <v>11683.75</v>
          </cell>
          <cell r="C575">
            <v>11762.9</v>
          </cell>
          <cell r="D575">
            <v>11661.75</v>
          </cell>
          <cell r="E575">
            <v>11754.65</v>
          </cell>
          <cell r="F575">
            <v>333483764</v>
          </cell>
          <cell r="G575">
            <v>180988300000</v>
          </cell>
          <cell r="H575">
            <v>21.387499999999999</v>
          </cell>
        </row>
        <row r="576">
          <cell r="A576">
            <v>43585</v>
          </cell>
          <cell r="B576">
            <v>11748.75</v>
          </cell>
          <cell r="C576">
            <v>11756.25</v>
          </cell>
          <cell r="D576">
            <v>11655.9</v>
          </cell>
          <cell r="E576">
            <v>11748.15</v>
          </cell>
          <cell r="F576">
            <v>532630874</v>
          </cell>
          <cell r="G576">
            <v>233249800000</v>
          </cell>
          <cell r="H576">
            <v>21.692499999999999</v>
          </cell>
        </row>
        <row r="577">
          <cell r="A577">
            <v>43587</v>
          </cell>
          <cell r="B577">
            <v>11725.55</v>
          </cell>
          <cell r="C577">
            <v>11789.3</v>
          </cell>
          <cell r="D577">
            <v>11699.55</v>
          </cell>
          <cell r="E577">
            <v>11724.75</v>
          </cell>
          <cell r="F577">
            <v>380278045</v>
          </cell>
          <cell r="G577">
            <v>177900600000</v>
          </cell>
          <cell r="H577">
            <v>22.734999999999999</v>
          </cell>
        </row>
        <row r="578">
          <cell r="A578">
            <v>43588</v>
          </cell>
          <cell r="B578">
            <v>11722.6</v>
          </cell>
          <cell r="C578">
            <v>11770.9</v>
          </cell>
          <cell r="D578">
            <v>11699.35</v>
          </cell>
          <cell r="E578">
            <v>11712.25</v>
          </cell>
          <cell r="F578">
            <v>305519934</v>
          </cell>
          <cell r="G578">
            <v>151563200000</v>
          </cell>
          <cell r="H578">
            <v>24.05</v>
          </cell>
        </row>
        <row r="579">
          <cell r="A579">
            <v>43591</v>
          </cell>
          <cell r="B579">
            <v>11605.8</v>
          </cell>
          <cell r="C579">
            <v>11632.55</v>
          </cell>
          <cell r="D579">
            <v>11571.35</v>
          </cell>
          <cell r="E579">
            <v>11598.25</v>
          </cell>
          <cell r="F579">
            <v>299046480</v>
          </cell>
          <cell r="G579">
            <v>147034200000</v>
          </cell>
          <cell r="H579">
            <v>24.645</v>
          </cell>
        </row>
        <row r="580">
          <cell r="A580">
            <v>43592</v>
          </cell>
          <cell r="B580">
            <v>11651.5</v>
          </cell>
          <cell r="C580">
            <v>11657.05</v>
          </cell>
          <cell r="D580">
            <v>11484.45</v>
          </cell>
          <cell r="E580">
            <v>11497.9</v>
          </cell>
          <cell r="F580">
            <v>337495624</v>
          </cell>
          <cell r="G580">
            <v>166328400000</v>
          </cell>
          <cell r="H580">
            <v>23.712499999999999</v>
          </cell>
        </row>
        <row r="581">
          <cell r="A581">
            <v>43593</v>
          </cell>
          <cell r="B581">
            <v>11478.7</v>
          </cell>
          <cell r="C581">
            <v>11479.1</v>
          </cell>
          <cell r="D581">
            <v>11346.95</v>
          </cell>
          <cell r="E581">
            <v>11359.45</v>
          </cell>
          <cell r="F581">
            <v>372826025</v>
          </cell>
          <cell r="G581">
            <v>174400100000</v>
          </cell>
          <cell r="H581">
            <v>23.232500000000002</v>
          </cell>
        </row>
        <row r="582">
          <cell r="A582">
            <v>43594</v>
          </cell>
          <cell r="B582">
            <v>11322.4</v>
          </cell>
          <cell r="C582">
            <v>11357.6</v>
          </cell>
          <cell r="D582">
            <v>11255.05</v>
          </cell>
          <cell r="E582">
            <v>11301.8</v>
          </cell>
          <cell r="F582">
            <v>373028059</v>
          </cell>
          <cell r="G582">
            <v>176028600000</v>
          </cell>
          <cell r="H582">
            <v>21.717500000000001</v>
          </cell>
        </row>
        <row r="583">
          <cell r="A583">
            <v>43595</v>
          </cell>
          <cell r="B583">
            <v>11314.15</v>
          </cell>
          <cell r="C583">
            <v>11345.8</v>
          </cell>
          <cell r="D583">
            <v>11251.05</v>
          </cell>
          <cell r="E583">
            <v>11278.9</v>
          </cell>
          <cell r="F583">
            <v>387323416</v>
          </cell>
          <cell r="G583">
            <v>180851900000</v>
          </cell>
          <cell r="H583">
            <v>21.827500000000001</v>
          </cell>
        </row>
        <row r="584">
          <cell r="A584">
            <v>43598</v>
          </cell>
          <cell r="B584">
            <v>11258.7</v>
          </cell>
          <cell r="C584">
            <v>11300.2</v>
          </cell>
          <cell r="D584">
            <v>11125.6</v>
          </cell>
          <cell r="E584">
            <v>11148.2</v>
          </cell>
          <cell r="F584">
            <v>357586433</v>
          </cell>
          <cell r="G584">
            <v>167229100000</v>
          </cell>
          <cell r="H584">
            <v>22.982500000000002</v>
          </cell>
        </row>
        <row r="585">
          <cell r="A585">
            <v>43599</v>
          </cell>
          <cell r="B585">
            <v>11151.65</v>
          </cell>
          <cell r="C585">
            <v>11294.75</v>
          </cell>
          <cell r="D585">
            <v>11108.3</v>
          </cell>
          <cell r="E585">
            <v>11222.05</v>
          </cell>
          <cell r="F585">
            <v>398122725</v>
          </cell>
          <cell r="G585">
            <v>199063800000</v>
          </cell>
          <cell r="H585">
            <v>24.032499999999999</v>
          </cell>
        </row>
        <row r="586">
          <cell r="A586">
            <v>43600</v>
          </cell>
          <cell r="B586">
            <v>11271.7</v>
          </cell>
          <cell r="C586">
            <v>11286.8</v>
          </cell>
          <cell r="D586">
            <v>11136.95</v>
          </cell>
          <cell r="E586">
            <v>11157</v>
          </cell>
          <cell r="F586">
            <v>414174258</v>
          </cell>
          <cell r="G586">
            <v>179317500000</v>
          </cell>
          <cell r="H586">
            <v>26.432500000000001</v>
          </cell>
        </row>
        <row r="587">
          <cell r="A587">
            <v>43601</v>
          </cell>
          <cell r="B587">
            <v>11180.35</v>
          </cell>
          <cell r="C587">
            <v>11281.55</v>
          </cell>
          <cell r="D587">
            <v>11143.35</v>
          </cell>
          <cell r="E587">
            <v>11257.1</v>
          </cell>
          <cell r="F587">
            <v>350734572</v>
          </cell>
          <cell r="G587">
            <v>156295700000</v>
          </cell>
          <cell r="H587">
            <v>26.477499999999999</v>
          </cell>
        </row>
        <row r="588">
          <cell r="A588">
            <v>43602</v>
          </cell>
          <cell r="B588">
            <v>11261.9</v>
          </cell>
          <cell r="C588">
            <v>11426.15</v>
          </cell>
          <cell r="D588">
            <v>11259.85</v>
          </cell>
          <cell r="E588">
            <v>11407.15</v>
          </cell>
          <cell r="F588">
            <v>412109200</v>
          </cell>
          <cell r="G588">
            <v>201776300000</v>
          </cell>
          <cell r="H588">
            <v>26.364999999999998</v>
          </cell>
        </row>
        <row r="589">
          <cell r="A589">
            <v>43605</v>
          </cell>
          <cell r="B589">
            <v>11651.9</v>
          </cell>
          <cell r="C589">
            <v>11845.2</v>
          </cell>
          <cell r="D589">
            <v>11591.7</v>
          </cell>
          <cell r="E589">
            <v>11828.25</v>
          </cell>
          <cell r="F589">
            <v>452096261</v>
          </cell>
          <cell r="G589">
            <v>252237800000</v>
          </cell>
          <cell r="H589">
            <v>25.484999999999999</v>
          </cell>
        </row>
        <row r="590">
          <cell r="A590">
            <v>43606</v>
          </cell>
          <cell r="B590">
            <v>11863.65</v>
          </cell>
          <cell r="C590">
            <v>11883.55</v>
          </cell>
          <cell r="D590">
            <v>11682.8</v>
          </cell>
          <cell r="E590">
            <v>11709.1</v>
          </cell>
          <cell r="F590">
            <v>381038129</v>
          </cell>
          <cell r="G590">
            <v>203246700000</v>
          </cell>
          <cell r="H590">
            <v>26.335000000000001</v>
          </cell>
        </row>
        <row r="591">
          <cell r="A591">
            <v>43607</v>
          </cell>
          <cell r="B591">
            <v>11727.95</v>
          </cell>
          <cell r="C591">
            <v>11784.8</v>
          </cell>
          <cell r="D591">
            <v>11682.4</v>
          </cell>
          <cell r="E591">
            <v>11737.9</v>
          </cell>
          <cell r="F591">
            <v>355870667</v>
          </cell>
          <cell r="G591">
            <v>195824100000</v>
          </cell>
          <cell r="H591">
            <v>27.3825</v>
          </cell>
        </row>
        <row r="592">
          <cell r="A592">
            <v>43608</v>
          </cell>
          <cell r="B592">
            <v>11901.3</v>
          </cell>
          <cell r="C592">
            <v>12041.15</v>
          </cell>
          <cell r="D592">
            <v>11614.5</v>
          </cell>
          <cell r="E592">
            <v>11657.05</v>
          </cell>
          <cell r="F592">
            <v>569030654</v>
          </cell>
          <cell r="G592">
            <v>311800800000</v>
          </cell>
          <cell r="H592">
            <v>27.1325</v>
          </cell>
        </row>
        <row r="593">
          <cell r="A593">
            <v>43609</v>
          </cell>
          <cell r="B593">
            <v>11748</v>
          </cell>
          <cell r="C593">
            <v>11859</v>
          </cell>
          <cell r="D593">
            <v>11658.1</v>
          </cell>
          <cell r="E593">
            <v>11844.1</v>
          </cell>
          <cell r="F593">
            <v>374637415</v>
          </cell>
          <cell r="G593">
            <v>200284900000</v>
          </cell>
          <cell r="H593">
            <v>28.657499999999999</v>
          </cell>
        </row>
        <row r="594">
          <cell r="A594">
            <v>43612</v>
          </cell>
          <cell r="B594">
            <v>11855.5</v>
          </cell>
          <cell r="C594">
            <v>11957.15</v>
          </cell>
          <cell r="D594">
            <v>11812.4</v>
          </cell>
          <cell r="E594">
            <v>11924.75</v>
          </cell>
          <cell r="F594">
            <v>348356214</v>
          </cell>
          <cell r="G594">
            <v>177353600000</v>
          </cell>
          <cell r="H594">
            <v>28.37</v>
          </cell>
        </row>
        <row r="595">
          <cell r="A595">
            <v>43613</v>
          </cell>
          <cell r="B595">
            <v>11958.35</v>
          </cell>
          <cell r="C595">
            <v>11958.55</v>
          </cell>
          <cell r="D595">
            <v>11864.9</v>
          </cell>
          <cell r="E595">
            <v>11928.75</v>
          </cell>
          <cell r="F595">
            <v>598308334</v>
          </cell>
          <cell r="G595">
            <v>288335400000</v>
          </cell>
          <cell r="H595">
            <v>28.074999999999999</v>
          </cell>
        </row>
        <row r="596">
          <cell r="A596">
            <v>43614</v>
          </cell>
          <cell r="B596">
            <v>11905.8</v>
          </cell>
          <cell r="C596">
            <v>11931.9</v>
          </cell>
          <cell r="D596">
            <v>11836.8</v>
          </cell>
          <cell r="E596">
            <v>11861.1</v>
          </cell>
          <cell r="F596">
            <v>318068673</v>
          </cell>
          <cell r="G596">
            <v>159859200000</v>
          </cell>
          <cell r="H596">
            <v>23.675000000000001</v>
          </cell>
        </row>
        <row r="597">
          <cell r="A597">
            <v>43615</v>
          </cell>
          <cell r="B597">
            <v>11865.3</v>
          </cell>
          <cell r="C597">
            <v>11968.55</v>
          </cell>
          <cell r="D597">
            <v>11859.4</v>
          </cell>
          <cell r="E597">
            <v>11945.9</v>
          </cell>
          <cell r="F597">
            <v>421199867</v>
          </cell>
          <cell r="G597">
            <v>202618500000</v>
          </cell>
          <cell r="H597">
            <v>25.6525</v>
          </cell>
        </row>
        <row r="598">
          <cell r="A598">
            <v>43616</v>
          </cell>
          <cell r="B598">
            <v>11999.8</v>
          </cell>
          <cell r="C598">
            <v>12039.25</v>
          </cell>
          <cell r="D598">
            <v>11829.45</v>
          </cell>
          <cell r="E598">
            <v>11922.8</v>
          </cell>
          <cell r="F598">
            <v>438879129</v>
          </cell>
          <cell r="G598">
            <v>227890000000</v>
          </cell>
          <cell r="H598">
            <v>27.6325</v>
          </cell>
        </row>
        <row r="599">
          <cell r="A599">
            <v>43619</v>
          </cell>
          <cell r="B599">
            <v>11953.75</v>
          </cell>
          <cell r="C599">
            <v>12103.05</v>
          </cell>
          <cell r="D599">
            <v>11920.1</v>
          </cell>
          <cell r="E599">
            <v>12088.55</v>
          </cell>
          <cell r="F599">
            <v>315296955</v>
          </cell>
          <cell r="G599">
            <v>174513600000</v>
          </cell>
          <cell r="H599">
            <v>19.405000000000001</v>
          </cell>
        </row>
        <row r="600">
          <cell r="A600">
            <v>43620</v>
          </cell>
          <cell r="B600">
            <v>12052.65</v>
          </cell>
          <cell r="C600">
            <v>12095.2</v>
          </cell>
          <cell r="D600">
            <v>12005.85</v>
          </cell>
          <cell r="E600">
            <v>12021.65</v>
          </cell>
          <cell r="F600">
            <v>289221904</v>
          </cell>
          <cell r="G600">
            <v>153082800000</v>
          </cell>
          <cell r="H600">
            <v>16.467500000000001</v>
          </cell>
        </row>
        <row r="601">
          <cell r="A601">
            <v>43622</v>
          </cell>
          <cell r="B601">
            <v>12039.8</v>
          </cell>
          <cell r="C601">
            <v>12039.8</v>
          </cell>
          <cell r="D601">
            <v>11830.25</v>
          </cell>
          <cell r="E601">
            <v>11843.75</v>
          </cell>
          <cell r="F601">
            <v>415206942</v>
          </cell>
          <cell r="G601">
            <v>211447700000</v>
          </cell>
          <cell r="H601">
            <v>16.190000000000001</v>
          </cell>
        </row>
        <row r="602">
          <cell r="A602">
            <v>43623</v>
          </cell>
          <cell r="B602">
            <v>11865.2</v>
          </cell>
          <cell r="C602">
            <v>11897.5</v>
          </cell>
          <cell r="D602">
            <v>11769.5</v>
          </cell>
          <cell r="E602">
            <v>11870.65</v>
          </cell>
          <cell r="F602">
            <v>302455910</v>
          </cell>
          <cell r="G602">
            <v>149394000000</v>
          </cell>
          <cell r="H602">
            <v>15.922499999999999</v>
          </cell>
        </row>
        <row r="603">
          <cell r="A603">
            <v>43626</v>
          </cell>
          <cell r="B603">
            <v>11934.9</v>
          </cell>
          <cell r="C603">
            <v>11975.05</v>
          </cell>
          <cell r="D603">
            <v>11871.75</v>
          </cell>
          <cell r="E603">
            <v>11922.7</v>
          </cell>
          <cell r="F603">
            <v>303329445</v>
          </cell>
          <cell r="G603">
            <v>131254100000</v>
          </cell>
          <cell r="H603">
            <v>16.407499999999999</v>
          </cell>
        </row>
        <row r="604">
          <cell r="A604">
            <v>43627</v>
          </cell>
          <cell r="B604">
            <v>11959.85</v>
          </cell>
          <cell r="C604">
            <v>12000.35</v>
          </cell>
          <cell r="D604">
            <v>11904.35</v>
          </cell>
          <cell r="E604">
            <v>11965.6</v>
          </cell>
          <cell r="F604">
            <v>332181958</v>
          </cell>
          <cell r="G604">
            <v>153922800000</v>
          </cell>
          <cell r="H604">
            <v>15.61</v>
          </cell>
        </row>
        <row r="605">
          <cell r="A605">
            <v>43628</v>
          </cell>
          <cell r="B605">
            <v>11962.45</v>
          </cell>
          <cell r="C605">
            <v>11962.45</v>
          </cell>
          <cell r="D605">
            <v>11866.35</v>
          </cell>
          <cell r="E605">
            <v>11906.2</v>
          </cell>
          <cell r="F605">
            <v>283718253</v>
          </cell>
          <cell r="G605">
            <v>141201700000</v>
          </cell>
          <cell r="H605">
            <v>16.067499999999999</v>
          </cell>
        </row>
        <row r="606">
          <cell r="A606">
            <v>43629</v>
          </cell>
          <cell r="B606">
            <v>11873.9</v>
          </cell>
          <cell r="C606">
            <v>11931.35</v>
          </cell>
          <cell r="D606">
            <v>11817.05</v>
          </cell>
          <cell r="E606">
            <v>11914.05</v>
          </cell>
          <cell r="F606">
            <v>447901993</v>
          </cell>
          <cell r="G606">
            <v>186809100000</v>
          </cell>
          <cell r="H606">
            <v>15.967499999999999</v>
          </cell>
        </row>
        <row r="607">
          <cell r="A607">
            <v>43630</v>
          </cell>
          <cell r="B607">
            <v>11910.1</v>
          </cell>
          <cell r="C607">
            <v>11911.85</v>
          </cell>
          <cell r="D607">
            <v>11797.7</v>
          </cell>
          <cell r="E607">
            <v>11823.3</v>
          </cell>
          <cell r="F607">
            <v>390294634</v>
          </cell>
          <cell r="G607">
            <v>162265700000</v>
          </cell>
          <cell r="H607">
            <v>15.6275</v>
          </cell>
        </row>
        <row r="608">
          <cell r="A608">
            <v>43633</v>
          </cell>
          <cell r="B608">
            <v>11844</v>
          </cell>
          <cell r="C608">
            <v>11844.05</v>
          </cell>
          <cell r="D608">
            <v>11657.75</v>
          </cell>
          <cell r="E608">
            <v>11672.15</v>
          </cell>
          <cell r="F608">
            <v>295528399</v>
          </cell>
          <cell r="G608">
            <v>138516700000</v>
          </cell>
          <cell r="H608">
            <v>15.525</v>
          </cell>
        </row>
        <row r="609">
          <cell r="A609">
            <v>43634</v>
          </cell>
          <cell r="B609">
            <v>11677.05</v>
          </cell>
          <cell r="C609">
            <v>11727.2</v>
          </cell>
          <cell r="D609">
            <v>11641.15</v>
          </cell>
          <cell r="E609">
            <v>11691.5</v>
          </cell>
          <cell r="F609">
            <v>365525622</v>
          </cell>
          <cell r="G609">
            <v>161206900000</v>
          </cell>
          <cell r="H609">
            <v>14.8575</v>
          </cell>
        </row>
        <row r="610">
          <cell r="A610">
            <v>43635</v>
          </cell>
          <cell r="B610">
            <v>11744.45</v>
          </cell>
          <cell r="C610">
            <v>11802.5</v>
          </cell>
          <cell r="D610">
            <v>11625.1</v>
          </cell>
          <cell r="E610">
            <v>11691.45</v>
          </cell>
          <cell r="F610">
            <v>446933027</v>
          </cell>
          <cell r="G610">
            <v>187227100000</v>
          </cell>
          <cell r="H610">
            <v>14.975</v>
          </cell>
        </row>
        <row r="611">
          <cell r="A611">
            <v>43636</v>
          </cell>
          <cell r="B611">
            <v>11653.65</v>
          </cell>
          <cell r="C611">
            <v>11843.5</v>
          </cell>
          <cell r="D611">
            <v>11635.05</v>
          </cell>
          <cell r="E611">
            <v>11831.75</v>
          </cell>
          <cell r="F611">
            <v>442016954</v>
          </cell>
          <cell r="G611">
            <v>188391100000</v>
          </cell>
          <cell r="H611">
            <v>14.49</v>
          </cell>
        </row>
        <row r="612">
          <cell r="A612">
            <v>43637</v>
          </cell>
          <cell r="B612">
            <v>11827.6</v>
          </cell>
          <cell r="C612">
            <v>11827.95</v>
          </cell>
          <cell r="D612">
            <v>11705.1</v>
          </cell>
          <cell r="E612">
            <v>11724.1</v>
          </cell>
          <cell r="F612">
            <v>468430388</v>
          </cell>
          <cell r="G612">
            <v>233461300000</v>
          </cell>
          <cell r="H612">
            <v>14.1225</v>
          </cell>
        </row>
        <row r="613">
          <cell r="A613">
            <v>43640</v>
          </cell>
          <cell r="B613">
            <v>11725.8</v>
          </cell>
          <cell r="C613">
            <v>11754</v>
          </cell>
          <cell r="D613">
            <v>11670.2</v>
          </cell>
          <cell r="E613">
            <v>11699.65</v>
          </cell>
          <cell r="F613">
            <v>277620788</v>
          </cell>
          <cell r="G613">
            <v>126313800000</v>
          </cell>
          <cell r="H613">
            <v>13.66</v>
          </cell>
        </row>
        <row r="614">
          <cell r="A614">
            <v>43641</v>
          </cell>
          <cell r="B614">
            <v>11681</v>
          </cell>
          <cell r="C614">
            <v>11814.4</v>
          </cell>
          <cell r="D614">
            <v>11651</v>
          </cell>
          <cell r="E614">
            <v>11796.45</v>
          </cell>
          <cell r="F614">
            <v>300476353</v>
          </cell>
          <cell r="G614">
            <v>138228300000</v>
          </cell>
          <cell r="H614">
            <v>13.895</v>
          </cell>
        </row>
        <row r="615">
          <cell r="A615">
            <v>43642</v>
          </cell>
          <cell r="B615">
            <v>11768.15</v>
          </cell>
          <cell r="C615">
            <v>11871.85</v>
          </cell>
          <cell r="D615">
            <v>11757.55</v>
          </cell>
          <cell r="E615">
            <v>11847.55</v>
          </cell>
          <cell r="F615">
            <v>327885018</v>
          </cell>
          <cell r="G615">
            <v>146508900000</v>
          </cell>
          <cell r="H615">
            <v>14.65</v>
          </cell>
        </row>
        <row r="616">
          <cell r="A616">
            <v>43643</v>
          </cell>
          <cell r="B616">
            <v>11860.85</v>
          </cell>
          <cell r="C616">
            <v>11911.15</v>
          </cell>
          <cell r="D616">
            <v>11821.05</v>
          </cell>
          <cell r="E616">
            <v>11841.55</v>
          </cell>
          <cell r="F616">
            <v>480169350</v>
          </cell>
          <cell r="G616">
            <v>233003000000</v>
          </cell>
          <cell r="H616">
            <v>14.6</v>
          </cell>
        </row>
        <row r="617">
          <cell r="A617">
            <v>43644</v>
          </cell>
          <cell r="B617">
            <v>11861.15</v>
          </cell>
          <cell r="C617">
            <v>11871.7</v>
          </cell>
          <cell r="D617">
            <v>11775.5</v>
          </cell>
          <cell r="E617">
            <v>11788.85</v>
          </cell>
          <cell r="F617">
            <v>303888701</v>
          </cell>
          <cell r="G617">
            <v>151919000000</v>
          </cell>
          <cell r="H617">
            <v>14.73</v>
          </cell>
        </row>
        <row r="618">
          <cell r="A618">
            <v>43647</v>
          </cell>
          <cell r="B618">
            <v>11839.9</v>
          </cell>
          <cell r="C618">
            <v>11884.65</v>
          </cell>
          <cell r="D618">
            <v>11830.8</v>
          </cell>
          <cell r="E618">
            <v>11865.6</v>
          </cell>
          <cell r="F618">
            <v>278415889</v>
          </cell>
          <cell r="G618">
            <v>128749600000</v>
          </cell>
          <cell r="H618">
            <v>14</v>
          </cell>
        </row>
        <row r="619">
          <cell r="A619">
            <v>43648</v>
          </cell>
          <cell r="B619">
            <v>11890.3</v>
          </cell>
          <cell r="C619">
            <v>11917.45</v>
          </cell>
          <cell r="D619">
            <v>11814.7</v>
          </cell>
          <cell r="E619">
            <v>11910.3</v>
          </cell>
          <cell r="F619">
            <v>363197036</v>
          </cell>
          <cell r="G619">
            <v>136159400000</v>
          </cell>
          <cell r="H619">
            <v>14.61</v>
          </cell>
        </row>
        <row r="620">
          <cell r="A620">
            <v>43649</v>
          </cell>
          <cell r="B620">
            <v>11932.15</v>
          </cell>
          <cell r="C620">
            <v>11945.2</v>
          </cell>
          <cell r="D620">
            <v>11887.05</v>
          </cell>
          <cell r="E620">
            <v>11916.75</v>
          </cell>
          <cell r="F620">
            <v>340527508</v>
          </cell>
          <cell r="G620">
            <v>142903300000</v>
          </cell>
          <cell r="H620">
            <v>15.2225</v>
          </cell>
        </row>
        <row r="621">
          <cell r="A621">
            <v>43650</v>
          </cell>
          <cell r="B621">
            <v>11928.8</v>
          </cell>
          <cell r="C621">
            <v>11969.25</v>
          </cell>
          <cell r="D621">
            <v>11923.65</v>
          </cell>
          <cell r="E621">
            <v>11946.75</v>
          </cell>
          <cell r="F621">
            <v>333595172</v>
          </cell>
          <cell r="G621">
            <v>147588700000</v>
          </cell>
          <cell r="H621">
            <v>15.01</v>
          </cell>
        </row>
        <row r="622">
          <cell r="A622">
            <v>43651</v>
          </cell>
          <cell r="B622">
            <v>11964.75</v>
          </cell>
          <cell r="C622">
            <v>11981.75</v>
          </cell>
          <cell r="D622">
            <v>11797.9</v>
          </cell>
          <cell r="E622">
            <v>11811.15</v>
          </cell>
          <cell r="F622">
            <v>530720039</v>
          </cell>
          <cell r="G622">
            <v>188719900000</v>
          </cell>
          <cell r="H622">
            <v>14.75</v>
          </cell>
        </row>
        <row r="623">
          <cell r="A623">
            <v>43654</v>
          </cell>
          <cell r="B623">
            <v>11770.4</v>
          </cell>
          <cell r="C623">
            <v>11771.9</v>
          </cell>
          <cell r="D623">
            <v>11523.3</v>
          </cell>
          <cell r="E623">
            <v>11558.6</v>
          </cell>
          <cell r="F623">
            <v>464029444</v>
          </cell>
          <cell r="G623">
            <v>191462500000</v>
          </cell>
          <cell r="H623">
            <v>14.645</v>
          </cell>
        </row>
        <row r="624">
          <cell r="A624">
            <v>43655</v>
          </cell>
          <cell r="B624">
            <v>11531.6</v>
          </cell>
          <cell r="C624">
            <v>11582.55</v>
          </cell>
          <cell r="D624">
            <v>11461</v>
          </cell>
          <cell r="E624">
            <v>11555.9</v>
          </cell>
          <cell r="F624">
            <v>442520253</v>
          </cell>
          <cell r="G624">
            <v>215779500000</v>
          </cell>
          <cell r="H624">
            <v>14.952500000000001</v>
          </cell>
        </row>
        <row r="625">
          <cell r="A625">
            <v>43656</v>
          </cell>
          <cell r="B625">
            <v>11536.15</v>
          </cell>
          <cell r="C625">
            <v>11593.7</v>
          </cell>
          <cell r="D625">
            <v>11475.65</v>
          </cell>
          <cell r="E625">
            <v>11498.9</v>
          </cell>
          <cell r="F625">
            <v>337571014</v>
          </cell>
          <cell r="G625">
            <v>160985300000</v>
          </cell>
          <cell r="H625">
            <v>14.602499999999999</v>
          </cell>
        </row>
        <row r="626">
          <cell r="A626">
            <v>43657</v>
          </cell>
          <cell r="B626">
            <v>11561.45</v>
          </cell>
          <cell r="C626">
            <v>11599</v>
          </cell>
          <cell r="D626">
            <v>11519.5</v>
          </cell>
          <cell r="E626">
            <v>11582.9</v>
          </cell>
          <cell r="F626">
            <v>317257578</v>
          </cell>
          <cell r="G626">
            <v>145862000000</v>
          </cell>
          <cell r="H626">
            <v>14.25</v>
          </cell>
        </row>
        <row r="627">
          <cell r="A627">
            <v>43658</v>
          </cell>
          <cell r="B627">
            <v>11601.15</v>
          </cell>
          <cell r="C627">
            <v>11639.55</v>
          </cell>
          <cell r="D627">
            <v>11538.6</v>
          </cell>
          <cell r="E627">
            <v>11552.5</v>
          </cell>
          <cell r="F627">
            <v>359421182</v>
          </cell>
          <cell r="G627">
            <v>169475700000</v>
          </cell>
          <cell r="H627">
            <v>13.695</v>
          </cell>
        </row>
        <row r="628">
          <cell r="A628">
            <v>43661</v>
          </cell>
          <cell r="B628">
            <v>11614.75</v>
          </cell>
          <cell r="C628">
            <v>11618.4</v>
          </cell>
          <cell r="D628">
            <v>11532.3</v>
          </cell>
          <cell r="E628">
            <v>11588.35</v>
          </cell>
          <cell r="F628">
            <v>368788782</v>
          </cell>
          <cell r="G628">
            <v>158359900000</v>
          </cell>
          <cell r="H628">
            <v>13.53</v>
          </cell>
        </row>
        <row r="629">
          <cell r="A629">
            <v>43662</v>
          </cell>
          <cell r="B629">
            <v>11596.65</v>
          </cell>
          <cell r="C629">
            <v>11670.05</v>
          </cell>
          <cell r="D629">
            <v>11573.95</v>
          </cell>
          <cell r="E629">
            <v>11662.6</v>
          </cell>
          <cell r="F629">
            <v>480156167</v>
          </cell>
          <cell r="G629">
            <v>159679100000</v>
          </cell>
        </row>
        <row r="630">
          <cell r="A630">
            <v>43663</v>
          </cell>
          <cell r="B630">
            <v>11670.75</v>
          </cell>
          <cell r="C630">
            <v>11706.65</v>
          </cell>
          <cell r="D630">
            <v>11651.15</v>
          </cell>
          <cell r="E630">
            <v>11687.5</v>
          </cell>
          <cell r="F630">
            <v>464827734</v>
          </cell>
          <cell r="G630">
            <v>152505000000</v>
          </cell>
          <cell r="H630">
            <v>13.065</v>
          </cell>
        </row>
        <row r="631">
          <cell r="A631">
            <v>43664</v>
          </cell>
          <cell r="B631">
            <v>11675.6</v>
          </cell>
          <cell r="C631">
            <v>11677.15</v>
          </cell>
          <cell r="D631">
            <v>11582.4</v>
          </cell>
          <cell r="E631">
            <v>11596.9</v>
          </cell>
          <cell r="F631">
            <v>498258158</v>
          </cell>
          <cell r="G631">
            <v>166840300000</v>
          </cell>
          <cell r="H631">
            <v>13.852499999999999</v>
          </cell>
        </row>
        <row r="632">
          <cell r="A632">
            <v>43665</v>
          </cell>
          <cell r="B632">
            <v>11627.95</v>
          </cell>
          <cell r="C632">
            <v>11640.35</v>
          </cell>
          <cell r="D632">
            <v>11399.3</v>
          </cell>
          <cell r="E632">
            <v>11419.25</v>
          </cell>
          <cell r="F632">
            <v>446049198</v>
          </cell>
          <cell r="G632">
            <v>173264000000</v>
          </cell>
          <cell r="H632">
            <v>13.6875</v>
          </cell>
        </row>
        <row r="633">
          <cell r="A633">
            <v>43668</v>
          </cell>
          <cell r="B633">
            <v>11392.85</v>
          </cell>
          <cell r="C633">
            <v>11398.15</v>
          </cell>
          <cell r="D633">
            <v>11301.25</v>
          </cell>
          <cell r="E633">
            <v>11346.2</v>
          </cell>
          <cell r="F633">
            <v>516044335</v>
          </cell>
          <cell r="G633">
            <v>193042300000</v>
          </cell>
          <cell r="H633">
            <v>13.635</v>
          </cell>
        </row>
        <row r="634">
          <cell r="A634">
            <v>43669</v>
          </cell>
          <cell r="B634">
            <v>11372.25</v>
          </cell>
          <cell r="C634">
            <v>11398.15</v>
          </cell>
          <cell r="D634">
            <v>11302.8</v>
          </cell>
          <cell r="E634">
            <v>11331.05</v>
          </cell>
          <cell r="F634">
            <v>458931191</v>
          </cell>
          <cell r="G634">
            <v>191993200000</v>
          </cell>
          <cell r="H634">
            <v>12.47</v>
          </cell>
        </row>
        <row r="635">
          <cell r="A635">
            <v>43670</v>
          </cell>
          <cell r="B635">
            <v>11322.45</v>
          </cell>
          <cell r="C635">
            <v>11359.75</v>
          </cell>
          <cell r="D635">
            <v>11229.8</v>
          </cell>
          <cell r="E635">
            <v>11271.3</v>
          </cell>
          <cell r="F635">
            <v>413202832</v>
          </cell>
          <cell r="G635">
            <v>183531300000</v>
          </cell>
          <cell r="H635">
            <v>11.9975</v>
          </cell>
        </row>
        <row r="636">
          <cell r="A636">
            <v>43671</v>
          </cell>
          <cell r="B636">
            <v>11290.4</v>
          </cell>
          <cell r="C636">
            <v>11361.4</v>
          </cell>
          <cell r="D636">
            <v>11239.35</v>
          </cell>
          <cell r="E636">
            <v>11252.15</v>
          </cell>
          <cell r="F636">
            <v>553676897</v>
          </cell>
          <cell r="G636">
            <v>243292100000</v>
          </cell>
          <cell r="H636">
            <v>12.02</v>
          </cell>
        </row>
        <row r="637">
          <cell r="A637">
            <v>43672</v>
          </cell>
          <cell r="B637">
            <v>11247.45</v>
          </cell>
          <cell r="C637">
            <v>11307.6</v>
          </cell>
          <cell r="D637">
            <v>11210.05</v>
          </cell>
          <cell r="E637">
            <v>11284.3</v>
          </cell>
          <cell r="F637">
            <v>522670420</v>
          </cell>
          <cell r="G637">
            <v>203503800000</v>
          </cell>
          <cell r="H637">
            <v>11.56</v>
          </cell>
        </row>
        <row r="638">
          <cell r="A638">
            <v>43675</v>
          </cell>
          <cell r="B638">
            <v>11307.5</v>
          </cell>
          <cell r="C638">
            <v>11310.95</v>
          </cell>
          <cell r="D638">
            <v>11152.4</v>
          </cell>
          <cell r="E638">
            <v>11189.2</v>
          </cell>
          <cell r="F638">
            <v>482862376</v>
          </cell>
          <cell r="G638">
            <v>187059200000</v>
          </cell>
          <cell r="H638">
            <v>11.8</v>
          </cell>
        </row>
        <row r="639">
          <cell r="A639">
            <v>43676</v>
          </cell>
          <cell r="B639">
            <v>11213.7</v>
          </cell>
          <cell r="C639">
            <v>11267.45</v>
          </cell>
          <cell r="D639">
            <v>11072.65</v>
          </cell>
          <cell r="E639">
            <v>11085.4</v>
          </cell>
          <cell r="F639">
            <v>479059399</v>
          </cell>
          <cell r="G639">
            <v>205457100000</v>
          </cell>
          <cell r="H639">
            <v>11.75</v>
          </cell>
        </row>
        <row r="640">
          <cell r="A640">
            <v>43677</v>
          </cell>
          <cell r="B640">
            <v>11034.05</v>
          </cell>
          <cell r="C640">
            <v>11145.3</v>
          </cell>
          <cell r="D640">
            <v>10999.4</v>
          </cell>
          <cell r="E640">
            <v>11118</v>
          </cell>
          <cell r="F640">
            <v>536694278</v>
          </cell>
          <cell r="G640">
            <v>236812200000</v>
          </cell>
          <cell r="H640">
            <v>12.515000000000001</v>
          </cell>
        </row>
        <row r="641">
          <cell r="A641">
            <v>43678</v>
          </cell>
          <cell r="B641">
            <v>11060.2</v>
          </cell>
          <cell r="C641">
            <v>11076.75</v>
          </cell>
          <cell r="D641">
            <v>10881</v>
          </cell>
          <cell r="E641">
            <v>10980</v>
          </cell>
          <cell r="F641">
            <v>499918953</v>
          </cell>
          <cell r="G641">
            <v>210483200000</v>
          </cell>
          <cell r="H641">
            <v>13.01</v>
          </cell>
        </row>
        <row r="642">
          <cell r="A642">
            <v>43679</v>
          </cell>
          <cell r="B642">
            <v>10930.3</v>
          </cell>
          <cell r="C642">
            <v>11080.15</v>
          </cell>
          <cell r="D642">
            <v>10848.95</v>
          </cell>
          <cell r="E642">
            <v>10997.35</v>
          </cell>
          <cell r="F642">
            <v>547416246</v>
          </cell>
          <cell r="G642">
            <v>239720400000</v>
          </cell>
          <cell r="H642">
            <v>13.4275</v>
          </cell>
        </row>
        <row r="643">
          <cell r="A643">
            <v>43682</v>
          </cell>
          <cell r="B643">
            <v>10895.8</v>
          </cell>
          <cell r="C643">
            <v>10895.8</v>
          </cell>
          <cell r="D643">
            <v>10782.6</v>
          </cell>
          <cell r="E643">
            <v>10862.6</v>
          </cell>
          <cell r="F643">
            <v>506556609</v>
          </cell>
          <cell r="G643">
            <v>208241000000</v>
          </cell>
          <cell r="H643">
            <v>12.76</v>
          </cell>
        </row>
        <row r="644">
          <cell r="A644">
            <v>43683</v>
          </cell>
          <cell r="B644">
            <v>10815.4</v>
          </cell>
          <cell r="C644">
            <v>11018.55</v>
          </cell>
          <cell r="D644">
            <v>10813.8</v>
          </cell>
          <cell r="E644">
            <v>10948.25</v>
          </cell>
          <cell r="F644">
            <v>517891491</v>
          </cell>
          <cell r="G644">
            <v>216764000000</v>
          </cell>
          <cell r="H644">
            <v>12.635</v>
          </cell>
        </row>
        <row r="645">
          <cell r="A645">
            <v>43684</v>
          </cell>
          <cell r="B645">
            <v>10958.1</v>
          </cell>
          <cell r="C645">
            <v>10975.65</v>
          </cell>
          <cell r="D645">
            <v>10835.9</v>
          </cell>
          <cell r="E645">
            <v>10855.5</v>
          </cell>
          <cell r="F645">
            <v>548465787</v>
          </cell>
          <cell r="G645">
            <v>212282800000</v>
          </cell>
          <cell r="H645">
            <v>12.1325</v>
          </cell>
        </row>
        <row r="646">
          <cell r="A646">
            <v>43685</v>
          </cell>
          <cell r="B646">
            <v>10899.2</v>
          </cell>
          <cell r="C646">
            <v>11058.05</v>
          </cell>
          <cell r="D646">
            <v>10842.95</v>
          </cell>
          <cell r="E646">
            <v>11032.45</v>
          </cell>
          <cell r="F646">
            <v>482471622</v>
          </cell>
          <cell r="G646">
            <v>206676000000</v>
          </cell>
          <cell r="H646">
            <v>13.0625</v>
          </cell>
        </row>
        <row r="647">
          <cell r="A647">
            <v>43686</v>
          </cell>
          <cell r="B647">
            <v>11087.9</v>
          </cell>
          <cell r="C647">
            <v>11181.45</v>
          </cell>
          <cell r="D647">
            <v>11062.8</v>
          </cell>
          <cell r="E647">
            <v>11109.65</v>
          </cell>
          <cell r="F647">
            <v>538063563</v>
          </cell>
          <cell r="G647">
            <v>210920500000</v>
          </cell>
          <cell r="H647">
            <v>13.612500000000001</v>
          </cell>
        </row>
        <row r="648">
          <cell r="A648">
            <v>43690</v>
          </cell>
          <cell r="B648">
            <v>11139.4</v>
          </cell>
          <cell r="C648">
            <v>11145.9</v>
          </cell>
          <cell r="D648">
            <v>10901.6</v>
          </cell>
          <cell r="E648">
            <v>10925.85</v>
          </cell>
          <cell r="F648">
            <v>624634647</v>
          </cell>
          <cell r="G648">
            <v>247906700000</v>
          </cell>
          <cell r="H648">
            <v>13.59</v>
          </cell>
        </row>
        <row r="649">
          <cell r="A649">
            <v>43691</v>
          </cell>
          <cell r="B649">
            <v>11003.25</v>
          </cell>
          <cell r="C649">
            <v>11078.15</v>
          </cell>
          <cell r="D649">
            <v>10935.6</v>
          </cell>
          <cell r="E649">
            <v>11029.4</v>
          </cell>
          <cell r="F649">
            <v>511541716</v>
          </cell>
          <cell r="G649">
            <v>197128100000</v>
          </cell>
          <cell r="H649">
            <v>14.557499999999999</v>
          </cell>
        </row>
        <row r="650">
          <cell r="A650">
            <v>43693</v>
          </cell>
          <cell r="B650">
            <v>11043.65</v>
          </cell>
          <cell r="C650">
            <v>11068.65</v>
          </cell>
          <cell r="D650">
            <v>10924.3</v>
          </cell>
          <cell r="E650">
            <v>11047.8</v>
          </cell>
          <cell r="F650">
            <v>470909918</v>
          </cell>
          <cell r="G650">
            <v>192819100000</v>
          </cell>
          <cell r="H650">
            <v>15.1875</v>
          </cell>
        </row>
        <row r="651">
          <cell r="A651">
            <v>43696</v>
          </cell>
          <cell r="B651">
            <v>11094.8</v>
          </cell>
          <cell r="C651">
            <v>11146.9</v>
          </cell>
          <cell r="D651">
            <v>11037.85</v>
          </cell>
          <cell r="E651">
            <v>11053.9</v>
          </cell>
          <cell r="F651">
            <v>369493161</v>
          </cell>
          <cell r="G651">
            <v>141203500000</v>
          </cell>
          <cell r="H651">
            <v>16.585000000000001</v>
          </cell>
        </row>
        <row r="652">
          <cell r="A652">
            <v>43697</v>
          </cell>
          <cell r="B652">
            <v>11063.9</v>
          </cell>
          <cell r="C652">
            <v>11076.3</v>
          </cell>
          <cell r="D652">
            <v>10985.3</v>
          </cell>
          <cell r="E652">
            <v>11017</v>
          </cell>
          <cell r="F652">
            <v>444715679</v>
          </cell>
          <cell r="G652">
            <v>169159600000</v>
          </cell>
          <cell r="H652">
            <v>16.12</v>
          </cell>
        </row>
        <row r="653">
          <cell r="A653">
            <v>43698</v>
          </cell>
          <cell r="B653">
            <v>11018.15</v>
          </cell>
          <cell r="C653">
            <v>11034.2</v>
          </cell>
          <cell r="D653">
            <v>10906.65</v>
          </cell>
          <cell r="E653">
            <v>10918.7</v>
          </cell>
          <cell r="F653">
            <v>557867906</v>
          </cell>
          <cell r="G653">
            <v>167479900000</v>
          </cell>
          <cell r="H653">
            <v>16.739999999999998</v>
          </cell>
        </row>
        <row r="654">
          <cell r="A654">
            <v>43699</v>
          </cell>
          <cell r="B654">
            <v>10905.3</v>
          </cell>
          <cell r="C654">
            <v>10908.25</v>
          </cell>
          <cell r="D654">
            <v>10718.3</v>
          </cell>
          <cell r="E654">
            <v>10741.35</v>
          </cell>
          <cell r="F654">
            <v>668193449</v>
          </cell>
          <cell r="G654">
            <v>187643800000</v>
          </cell>
          <cell r="H654">
            <v>16.092500000000001</v>
          </cell>
        </row>
        <row r="655">
          <cell r="A655">
            <v>43700</v>
          </cell>
          <cell r="B655">
            <v>10699.6</v>
          </cell>
          <cell r="C655">
            <v>10862.55</v>
          </cell>
          <cell r="D655">
            <v>10637.15</v>
          </cell>
          <cell r="E655">
            <v>10829.35</v>
          </cell>
          <cell r="F655">
            <v>667079625</v>
          </cell>
          <cell r="G655">
            <v>209837500000</v>
          </cell>
          <cell r="H655">
            <v>15.845000000000001</v>
          </cell>
        </row>
        <row r="656">
          <cell r="A656">
            <v>43703</v>
          </cell>
          <cell r="B656">
            <v>11000.3</v>
          </cell>
          <cell r="C656">
            <v>11070.3</v>
          </cell>
          <cell r="D656">
            <v>10756.55</v>
          </cell>
          <cell r="E656">
            <v>11057.85</v>
          </cell>
          <cell r="F656">
            <v>684141923</v>
          </cell>
          <cell r="G656">
            <v>223759900000</v>
          </cell>
          <cell r="H656">
            <v>17.7775</v>
          </cell>
        </row>
        <row r="657">
          <cell r="A657">
            <v>43704</v>
          </cell>
          <cell r="B657">
            <v>11106.55</v>
          </cell>
          <cell r="C657">
            <v>11141.75</v>
          </cell>
          <cell r="D657">
            <v>11049.5</v>
          </cell>
          <cell r="E657">
            <v>11105.35</v>
          </cell>
          <cell r="F657">
            <v>685551267</v>
          </cell>
          <cell r="G657">
            <v>274131600000</v>
          </cell>
          <cell r="H657">
            <v>16.357500000000002</v>
          </cell>
        </row>
        <row r="658">
          <cell r="A658">
            <v>43705</v>
          </cell>
          <cell r="B658">
            <v>11101.3</v>
          </cell>
          <cell r="C658">
            <v>11129.65</v>
          </cell>
          <cell r="D658">
            <v>10987.65</v>
          </cell>
          <cell r="E658">
            <v>11046.1</v>
          </cell>
          <cell r="F658">
            <v>549954696</v>
          </cell>
          <cell r="G658">
            <v>167394300000</v>
          </cell>
          <cell r="H658">
            <v>16.647500000000001</v>
          </cell>
        </row>
        <row r="659">
          <cell r="A659">
            <v>43706</v>
          </cell>
          <cell r="B659">
            <v>10996.05</v>
          </cell>
          <cell r="C659">
            <v>11021.1</v>
          </cell>
          <cell r="D659">
            <v>10922.4</v>
          </cell>
          <cell r="E659">
            <v>10948.3</v>
          </cell>
          <cell r="F659">
            <v>649876160</v>
          </cell>
          <cell r="G659">
            <v>201277700000</v>
          </cell>
          <cell r="H659">
            <v>16.747499999999999</v>
          </cell>
        </row>
        <row r="660">
          <cell r="A660">
            <v>43707</v>
          </cell>
          <cell r="B660">
            <v>10987.8</v>
          </cell>
          <cell r="C660">
            <v>11042.6</v>
          </cell>
          <cell r="D660">
            <v>10874.8</v>
          </cell>
          <cell r="E660">
            <v>11023.25</v>
          </cell>
          <cell r="F660">
            <v>628154431</v>
          </cell>
          <cell r="G660">
            <v>210573100000</v>
          </cell>
          <cell r="H660">
            <v>16.6325</v>
          </cell>
        </row>
        <row r="661">
          <cell r="A661">
            <v>43711</v>
          </cell>
          <cell r="B661">
            <v>10960.95</v>
          </cell>
          <cell r="C661">
            <v>10967.5</v>
          </cell>
          <cell r="D661">
            <v>10772.7</v>
          </cell>
          <cell r="E661">
            <v>10797.9</v>
          </cell>
          <cell r="F661">
            <v>483038985</v>
          </cell>
          <cell r="G661">
            <v>165956000000</v>
          </cell>
          <cell r="H661">
            <v>17.022500000000001</v>
          </cell>
        </row>
        <row r="662">
          <cell r="A662">
            <v>43712</v>
          </cell>
          <cell r="B662">
            <v>10790.4</v>
          </cell>
          <cell r="C662">
            <v>10858.75</v>
          </cell>
          <cell r="D662">
            <v>10746.35</v>
          </cell>
          <cell r="E662">
            <v>10844.65</v>
          </cell>
          <cell r="F662">
            <v>508784352</v>
          </cell>
          <cell r="G662">
            <v>191951000000</v>
          </cell>
          <cell r="H662">
            <v>17.852499999999999</v>
          </cell>
        </row>
        <row r="663">
          <cell r="A663">
            <v>43713</v>
          </cell>
          <cell r="B663">
            <v>10860.95</v>
          </cell>
          <cell r="C663">
            <v>10920.1</v>
          </cell>
          <cell r="D663">
            <v>10816</v>
          </cell>
          <cell r="E663">
            <v>10847.9</v>
          </cell>
          <cell r="F663">
            <v>595699267</v>
          </cell>
          <cell r="G663">
            <v>182798800000</v>
          </cell>
          <cell r="H663">
            <v>17.3475</v>
          </cell>
        </row>
        <row r="664">
          <cell r="A664">
            <v>43714</v>
          </cell>
          <cell r="B664">
            <v>10883.8</v>
          </cell>
          <cell r="C664">
            <v>10957.05</v>
          </cell>
          <cell r="D664">
            <v>10867.45</v>
          </cell>
          <cell r="E664">
            <v>10946.2</v>
          </cell>
          <cell r="F664">
            <v>497214445</v>
          </cell>
          <cell r="G664">
            <v>181677800000</v>
          </cell>
          <cell r="H664">
            <v>16.655000000000001</v>
          </cell>
        </row>
        <row r="665">
          <cell r="A665">
            <v>43717</v>
          </cell>
          <cell r="B665">
            <v>10936.7</v>
          </cell>
          <cell r="C665">
            <v>11028.85</v>
          </cell>
          <cell r="D665">
            <v>10889.8</v>
          </cell>
          <cell r="E665">
            <v>11003.05</v>
          </cell>
          <cell r="F665">
            <v>412471067</v>
          </cell>
          <cell r="G665">
            <v>147620700000</v>
          </cell>
          <cell r="H665">
            <v>16.010000000000002</v>
          </cell>
        </row>
        <row r="666">
          <cell r="A666">
            <v>43719</v>
          </cell>
          <cell r="B666">
            <v>11028.5</v>
          </cell>
          <cell r="C666">
            <v>11054.8</v>
          </cell>
          <cell r="D666">
            <v>11011.65</v>
          </cell>
          <cell r="E666">
            <v>11035.7</v>
          </cell>
          <cell r="F666">
            <v>687140326</v>
          </cell>
          <cell r="G666">
            <v>195505900000</v>
          </cell>
          <cell r="H666">
            <v>16.835000000000001</v>
          </cell>
        </row>
        <row r="667">
          <cell r="A667">
            <v>43720</v>
          </cell>
          <cell r="B667">
            <v>11058.3</v>
          </cell>
          <cell r="C667">
            <v>11081.75</v>
          </cell>
          <cell r="D667">
            <v>10964.95</v>
          </cell>
          <cell r="E667">
            <v>10982.8</v>
          </cell>
          <cell r="F667">
            <v>551436050</v>
          </cell>
          <cell r="G667">
            <v>175101700000</v>
          </cell>
          <cell r="H667">
            <v>16.425000000000001</v>
          </cell>
        </row>
        <row r="668">
          <cell r="A668">
            <v>43721</v>
          </cell>
          <cell r="B668">
            <v>10986.8</v>
          </cell>
          <cell r="C668">
            <v>11084.45</v>
          </cell>
          <cell r="D668">
            <v>10945.75</v>
          </cell>
          <cell r="E668">
            <v>11075.9</v>
          </cell>
          <cell r="F668">
            <v>624305151</v>
          </cell>
          <cell r="G668">
            <v>180127600000</v>
          </cell>
          <cell r="H668">
            <v>16.282499999999999</v>
          </cell>
        </row>
        <row r="669">
          <cell r="A669">
            <v>43724</v>
          </cell>
          <cell r="B669">
            <v>10994.85</v>
          </cell>
          <cell r="C669">
            <v>11052.7</v>
          </cell>
          <cell r="D669">
            <v>10968.2</v>
          </cell>
          <cell r="E669">
            <v>11003.5</v>
          </cell>
          <cell r="F669">
            <v>434449776</v>
          </cell>
          <cell r="G669">
            <v>157861700000</v>
          </cell>
          <cell r="H669">
            <v>18.055</v>
          </cell>
        </row>
        <row r="670">
          <cell r="A670">
            <v>43725</v>
          </cell>
          <cell r="B670">
            <v>11000.1</v>
          </cell>
          <cell r="C670">
            <v>11000.1</v>
          </cell>
          <cell r="D670">
            <v>10796.5</v>
          </cell>
          <cell r="E670">
            <v>10817.6</v>
          </cell>
          <cell r="F670">
            <v>482013044</v>
          </cell>
          <cell r="G670">
            <v>177219300000</v>
          </cell>
          <cell r="H670">
            <v>17.234999999999999</v>
          </cell>
        </row>
        <row r="671">
          <cell r="A671">
            <v>43726</v>
          </cell>
          <cell r="B671">
            <v>10872.8</v>
          </cell>
          <cell r="C671">
            <v>10885.15</v>
          </cell>
          <cell r="D671">
            <v>10804.85</v>
          </cell>
          <cell r="E671">
            <v>10840.65</v>
          </cell>
          <cell r="F671">
            <v>519155072</v>
          </cell>
          <cell r="G671">
            <v>167844300000</v>
          </cell>
          <cell r="H671">
            <v>17.272500000000001</v>
          </cell>
        </row>
        <row r="672">
          <cell r="A672">
            <v>43727</v>
          </cell>
          <cell r="B672">
            <v>10845.2</v>
          </cell>
          <cell r="C672">
            <v>10845.2</v>
          </cell>
          <cell r="D672">
            <v>10670.25</v>
          </cell>
          <cell r="E672">
            <v>10704.8</v>
          </cell>
          <cell r="F672">
            <v>642599183</v>
          </cell>
          <cell r="G672">
            <v>166428300000</v>
          </cell>
          <cell r="H672">
            <v>16.274999999999999</v>
          </cell>
        </row>
        <row r="673">
          <cell r="A673">
            <v>43728</v>
          </cell>
          <cell r="B673">
            <v>10746.8</v>
          </cell>
          <cell r="C673">
            <v>11381.9</v>
          </cell>
          <cell r="D673">
            <v>10691</v>
          </cell>
          <cell r="E673">
            <v>11274.2</v>
          </cell>
          <cell r="F673">
            <v>1356767450</v>
          </cell>
          <cell r="G673">
            <v>540815300000</v>
          </cell>
          <cell r="H673">
            <v>15.852499999999999</v>
          </cell>
        </row>
        <row r="674">
          <cell r="A674">
            <v>43731</v>
          </cell>
          <cell r="B674">
            <v>11542.7</v>
          </cell>
          <cell r="C674">
            <v>11694.85</v>
          </cell>
          <cell r="D674">
            <v>11471.35</v>
          </cell>
          <cell r="E674">
            <v>11600.2</v>
          </cell>
          <cell r="F674">
            <v>882826741</v>
          </cell>
          <cell r="G674">
            <v>400050100000</v>
          </cell>
          <cell r="H674">
            <v>15.3725</v>
          </cell>
        </row>
        <row r="675">
          <cell r="A675">
            <v>43732</v>
          </cell>
          <cell r="B675">
            <v>11590.7</v>
          </cell>
          <cell r="C675">
            <v>11655.05</v>
          </cell>
          <cell r="D675">
            <v>11539.2</v>
          </cell>
          <cell r="E675">
            <v>11588.2</v>
          </cell>
          <cell r="F675">
            <v>651722255</v>
          </cell>
          <cell r="G675">
            <v>269300700000</v>
          </cell>
          <cell r="H675">
            <v>14.9</v>
          </cell>
        </row>
        <row r="676">
          <cell r="A676">
            <v>43733</v>
          </cell>
          <cell r="B676">
            <v>11564.85</v>
          </cell>
          <cell r="C676">
            <v>11564.95</v>
          </cell>
          <cell r="D676">
            <v>11416.1</v>
          </cell>
          <cell r="E676">
            <v>11440.2</v>
          </cell>
          <cell r="F676">
            <v>629054640</v>
          </cell>
          <cell r="G676">
            <v>252662400000</v>
          </cell>
          <cell r="H676">
            <v>14.12</v>
          </cell>
        </row>
        <row r="677">
          <cell r="A677">
            <v>43734</v>
          </cell>
          <cell r="B677">
            <v>11469.85</v>
          </cell>
          <cell r="C677">
            <v>11610.85</v>
          </cell>
          <cell r="D677">
            <v>11466.35</v>
          </cell>
          <cell r="E677">
            <v>11571.2</v>
          </cell>
          <cell r="F677">
            <v>844465614</v>
          </cell>
          <cell r="G677">
            <v>307078400000</v>
          </cell>
          <cell r="H677">
            <v>14.952500000000001</v>
          </cell>
        </row>
        <row r="678">
          <cell r="A678">
            <v>43735</v>
          </cell>
          <cell r="B678">
            <v>11556.35</v>
          </cell>
          <cell r="C678">
            <v>11593.6</v>
          </cell>
          <cell r="D678">
            <v>11499.75</v>
          </cell>
          <cell r="E678">
            <v>11512.4</v>
          </cell>
          <cell r="F678">
            <v>650017280</v>
          </cell>
          <cell r="G678">
            <v>190369400000</v>
          </cell>
          <cell r="H678">
            <v>16.017499999999998</v>
          </cell>
        </row>
        <row r="679">
          <cell r="A679">
            <v>43738</v>
          </cell>
          <cell r="B679">
            <v>11491.15</v>
          </cell>
          <cell r="C679">
            <v>11508.25</v>
          </cell>
          <cell r="D679">
            <v>11390.8</v>
          </cell>
          <cell r="E679">
            <v>11474.45</v>
          </cell>
          <cell r="F679">
            <v>756848686</v>
          </cell>
          <cell r="G679">
            <v>237480700000</v>
          </cell>
          <cell r="H679">
            <v>15.352499999999999</v>
          </cell>
        </row>
        <row r="680">
          <cell r="A680">
            <v>43739</v>
          </cell>
          <cell r="B680">
            <v>11515.4</v>
          </cell>
          <cell r="C680">
            <v>11554.2</v>
          </cell>
          <cell r="D680">
            <v>11247.9</v>
          </cell>
          <cell r="E680">
            <v>11359.9</v>
          </cell>
          <cell r="F680">
            <v>1305415159</v>
          </cell>
          <cell r="G680">
            <v>289727200000</v>
          </cell>
          <cell r="H680">
            <v>15.55</v>
          </cell>
        </row>
        <row r="681">
          <cell r="A681">
            <v>43741</v>
          </cell>
          <cell r="B681">
            <v>11322.25</v>
          </cell>
          <cell r="C681">
            <v>11370.4</v>
          </cell>
          <cell r="D681">
            <v>11257.35</v>
          </cell>
          <cell r="E681">
            <v>11314</v>
          </cell>
          <cell r="F681">
            <v>1017479514</v>
          </cell>
          <cell r="G681">
            <v>216583800000</v>
          </cell>
          <cell r="H681">
            <v>15.4</v>
          </cell>
        </row>
        <row r="682">
          <cell r="A682">
            <v>43742</v>
          </cell>
          <cell r="B682">
            <v>11388.45</v>
          </cell>
          <cell r="C682">
            <v>11400.3</v>
          </cell>
          <cell r="D682">
            <v>11158.35</v>
          </cell>
          <cell r="E682">
            <v>11174.75</v>
          </cell>
          <cell r="F682">
            <v>928524450</v>
          </cell>
          <cell r="G682">
            <v>224707600000</v>
          </cell>
          <cell r="H682">
            <v>16.7925</v>
          </cell>
        </row>
        <row r="683">
          <cell r="A683">
            <v>43745</v>
          </cell>
          <cell r="B683">
            <v>11196.2</v>
          </cell>
          <cell r="C683">
            <v>11233.85</v>
          </cell>
          <cell r="D683">
            <v>11112.65</v>
          </cell>
          <cell r="E683">
            <v>11126.4</v>
          </cell>
          <cell r="F683">
            <v>733198763</v>
          </cell>
          <cell r="G683">
            <v>186413700000</v>
          </cell>
          <cell r="H683">
            <v>16.732500000000002</v>
          </cell>
        </row>
        <row r="684">
          <cell r="A684">
            <v>43747</v>
          </cell>
          <cell r="B684">
            <v>11152.95</v>
          </cell>
          <cell r="C684">
            <v>11321.6</v>
          </cell>
          <cell r="D684">
            <v>11090.15</v>
          </cell>
          <cell r="E684">
            <v>11313.3</v>
          </cell>
          <cell r="F684">
            <v>741148639</v>
          </cell>
          <cell r="G684">
            <v>209615400000</v>
          </cell>
          <cell r="H684">
            <v>16.170000000000002</v>
          </cell>
        </row>
        <row r="685">
          <cell r="A685">
            <v>43748</v>
          </cell>
          <cell r="B685">
            <v>11280.5</v>
          </cell>
          <cell r="C685">
            <v>11293.35</v>
          </cell>
          <cell r="D685">
            <v>11208.55</v>
          </cell>
          <cell r="E685">
            <v>11234.55</v>
          </cell>
          <cell r="F685">
            <v>562017945</v>
          </cell>
          <cell r="G685">
            <v>192343100000</v>
          </cell>
          <cell r="H685">
            <v>16.342500000000001</v>
          </cell>
        </row>
        <row r="686">
          <cell r="A686">
            <v>43749</v>
          </cell>
          <cell r="B686">
            <v>11257.7</v>
          </cell>
          <cell r="C686">
            <v>11362.9</v>
          </cell>
          <cell r="D686">
            <v>11189.4</v>
          </cell>
          <cell r="E686">
            <v>11305.05</v>
          </cell>
          <cell r="F686">
            <v>737795150</v>
          </cell>
          <cell r="G686">
            <v>225113900000</v>
          </cell>
          <cell r="H686">
            <v>16.114999999999998</v>
          </cell>
        </row>
        <row r="687">
          <cell r="A687">
            <v>43752</v>
          </cell>
          <cell r="B687">
            <v>11335.9</v>
          </cell>
          <cell r="C687">
            <v>11420.45</v>
          </cell>
          <cell r="D687">
            <v>11290.05</v>
          </cell>
          <cell r="E687">
            <v>11341.15</v>
          </cell>
          <cell r="F687">
            <v>587579191</v>
          </cell>
          <cell r="G687">
            <v>174994800000</v>
          </cell>
          <cell r="H687">
            <v>15.8725</v>
          </cell>
        </row>
        <row r="688">
          <cell r="A688">
            <v>43753</v>
          </cell>
          <cell r="B688">
            <v>11360.85</v>
          </cell>
          <cell r="C688">
            <v>11462.35</v>
          </cell>
          <cell r="D688">
            <v>11342.1</v>
          </cell>
          <cell r="E688">
            <v>11428.3</v>
          </cell>
          <cell r="F688">
            <v>527396180</v>
          </cell>
          <cell r="G688">
            <v>170415500000</v>
          </cell>
          <cell r="H688">
            <v>16.7575</v>
          </cell>
        </row>
        <row r="689">
          <cell r="A689">
            <v>43754</v>
          </cell>
          <cell r="B689">
            <v>11464.95</v>
          </cell>
          <cell r="C689">
            <v>11481.05</v>
          </cell>
          <cell r="D689">
            <v>11411.1</v>
          </cell>
          <cell r="E689">
            <v>11464</v>
          </cell>
          <cell r="F689">
            <v>533468525</v>
          </cell>
          <cell r="G689">
            <v>182660600000</v>
          </cell>
          <cell r="H689">
            <v>17.702500000000001</v>
          </cell>
        </row>
        <row r="690">
          <cell r="A690">
            <v>43755</v>
          </cell>
          <cell r="B690">
            <v>11466.3</v>
          </cell>
          <cell r="C690">
            <v>11599.1</v>
          </cell>
          <cell r="D690">
            <v>11439.65</v>
          </cell>
          <cell r="E690">
            <v>11586.35</v>
          </cell>
          <cell r="F690">
            <v>797572398</v>
          </cell>
          <cell r="G690">
            <v>208392000000</v>
          </cell>
          <cell r="H690">
            <v>17.579999999999998</v>
          </cell>
        </row>
        <row r="691">
          <cell r="A691">
            <v>43756</v>
          </cell>
          <cell r="B691">
            <v>11580.3</v>
          </cell>
          <cell r="C691">
            <v>11684.7</v>
          </cell>
          <cell r="D691">
            <v>11553.15</v>
          </cell>
          <cell r="E691">
            <v>11661.85</v>
          </cell>
          <cell r="F691">
            <v>853440208</v>
          </cell>
          <cell r="G691">
            <v>223159900000</v>
          </cell>
          <cell r="H691">
            <v>17.829999999999998</v>
          </cell>
        </row>
        <row r="692">
          <cell r="A692">
            <v>43760</v>
          </cell>
          <cell r="B692">
            <v>11657.15</v>
          </cell>
          <cell r="C692">
            <v>11714.35</v>
          </cell>
          <cell r="D692">
            <v>11573.65</v>
          </cell>
          <cell r="E692">
            <v>11588.35</v>
          </cell>
          <cell r="F692">
            <v>867601307</v>
          </cell>
          <cell r="G692">
            <v>297262700000</v>
          </cell>
          <cell r="H692">
            <v>17.155000000000001</v>
          </cell>
        </row>
        <row r="693">
          <cell r="A693">
            <v>43761</v>
          </cell>
          <cell r="B693">
            <v>11596.2</v>
          </cell>
          <cell r="C693">
            <v>11651.6</v>
          </cell>
          <cell r="D693">
            <v>11554.4</v>
          </cell>
          <cell r="E693">
            <v>11604.1</v>
          </cell>
          <cell r="F693">
            <v>664159887</v>
          </cell>
          <cell r="G693">
            <v>233976900000</v>
          </cell>
          <cell r="H693">
            <v>17.227499999999999</v>
          </cell>
        </row>
        <row r="694">
          <cell r="A694">
            <v>43762</v>
          </cell>
          <cell r="B694">
            <v>11661.65</v>
          </cell>
          <cell r="C694">
            <v>11679.6</v>
          </cell>
          <cell r="D694">
            <v>11534.65</v>
          </cell>
          <cell r="E694">
            <v>11582.6</v>
          </cell>
          <cell r="F694">
            <v>700481662</v>
          </cell>
          <cell r="G694">
            <v>251774600000</v>
          </cell>
          <cell r="H694">
            <v>17.14</v>
          </cell>
        </row>
        <row r="695">
          <cell r="A695">
            <v>43763</v>
          </cell>
          <cell r="B695">
            <v>11646.15</v>
          </cell>
          <cell r="C695">
            <v>11646.9</v>
          </cell>
          <cell r="D695">
            <v>11490.75</v>
          </cell>
          <cell r="E695">
            <v>11583.9</v>
          </cell>
          <cell r="F695">
            <v>812027840</v>
          </cell>
          <cell r="G695">
            <v>236115100000</v>
          </cell>
          <cell r="H695">
            <v>17.43</v>
          </cell>
        </row>
        <row r="696">
          <cell r="A696">
            <v>43765</v>
          </cell>
          <cell r="B696">
            <v>11662.25</v>
          </cell>
          <cell r="C696">
            <v>11672.4</v>
          </cell>
          <cell r="D696">
            <v>11604.6</v>
          </cell>
          <cell r="E696">
            <v>11627.15</v>
          </cell>
          <cell r="F696">
            <v>161779004</v>
          </cell>
          <cell r="G696">
            <v>35482100000</v>
          </cell>
          <cell r="H696">
            <v>16.850000000000001</v>
          </cell>
        </row>
        <row r="697">
          <cell r="A697">
            <v>43767</v>
          </cell>
          <cell r="B697">
            <v>11643.95</v>
          </cell>
          <cell r="C697">
            <v>11809.4</v>
          </cell>
          <cell r="D697">
            <v>11627.35</v>
          </cell>
          <cell r="E697">
            <v>11786.85</v>
          </cell>
          <cell r="F697">
            <v>951722529</v>
          </cell>
          <cell r="G697">
            <v>270548700000</v>
          </cell>
          <cell r="H697">
            <v>16.36</v>
          </cell>
        </row>
        <row r="698">
          <cell r="A698">
            <v>43768</v>
          </cell>
          <cell r="B698">
            <v>11883.9</v>
          </cell>
          <cell r="C698">
            <v>11883.95</v>
          </cell>
          <cell r="D698">
            <v>11784.45</v>
          </cell>
          <cell r="E698">
            <v>11844.1</v>
          </cell>
          <cell r="F698">
            <v>725219760</v>
          </cell>
          <cell r="G698">
            <v>226721800000</v>
          </cell>
          <cell r="H698">
            <v>15.8775</v>
          </cell>
        </row>
        <row r="699">
          <cell r="A699">
            <v>43769</v>
          </cell>
          <cell r="B699">
            <v>11890.45</v>
          </cell>
          <cell r="C699">
            <v>11945</v>
          </cell>
          <cell r="D699">
            <v>11855.1</v>
          </cell>
          <cell r="E699">
            <v>11877.45</v>
          </cell>
          <cell r="F699">
            <v>1414837250</v>
          </cell>
          <cell r="G699">
            <v>313047300000</v>
          </cell>
          <cell r="H699">
            <v>15.9275</v>
          </cell>
        </row>
        <row r="700">
          <cell r="A700">
            <v>43770</v>
          </cell>
          <cell r="B700">
            <v>11886.6</v>
          </cell>
          <cell r="C700">
            <v>11918.3</v>
          </cell>
          <cell r="D700">
            <v>11843.35</v>
          </cell>
          <cell r="E700">
            <v>11890.6</v>
          </cell>
          <cell r="F700">
            <v>855338495</v>
          </cell>
          <cell r="G700">
            <v>249335500000</v>
          </cell>
          <cell r="H700">
            <v>16.809999999999999</v>
          </cell>
        </row>
        <row r="701">
          <cell r="A701">
            <v>43773</v>
          </cell>
          <cell r="B701">
            <v>11928.9</v>
          </cell>
          <cell r="C701">
            <v>11989.15</v>
          </cell>
          <cell r="D701">
            <v>11905.35</v>
          </cell>
          <cell r="E701">
            <v>11941.3</v>
          </cell>
          <cell r="F701">
            <v>823050457</v>
          </cell>
          <cell r="G701">
            <v>232038800000</v>
          </cell>
          <cell r="H701">
            <v>16.535</v>
          </cell>
        </row>
        <row r="702">
          <cell r="A702">
            <v>43774</v>
          </cell>
          <cell r="B702">
            <v>11974.6</v>
          </cell>
          <cell r="C702">
            <v>11978.95</v>
          </cell>
          <cell r="D702">
            <v>11861.9</v>
          </cell>
          <cell r="E702">
            <v>11917.2</v>
          </cell>
          <cell r="F702">
            <v>631952071</v>
          </cell>
          <cell r="G702">
            <v>209958800000</v>
          </cell>
          <cell r="H702">
            <v>16.239999999999998</v>
          </cell>
        </row>
        <row r="703">
          <cell r="A703">
            <v>43775</v>
          </cell>
          <cell r="B703">
            <v>11911.5</v>
          </cell>
          <cell r="C703">
            <v>12002.9</v>
          </cell>
          <cell r="D703">
            <v>11850.25</v>
          </cell>
          <cell r="E703">
            <v>11966.05</v>
          </cell>
          <cell r="F703">
            <v>603351290</v>
          </cell>
          <cell r="G703">
            <v>233249700000</v>
          </cell>
          <cell r="H703">
            <v>16.239999999999998</v>
          </cell>
        </row>
        <row r="704">
          <cell r="A704">
            <v>43776</v>
          </cell>
          <cell r="B704">
            <v>12021.1</v>
          </cell>
          <cell r="C704">
            <v>12021.4</v>
          </cell>
          <cell r="D704">
            <v>11946.85</v>
          </cell>
          <cell r="E704">
            <v>12012.05</v>
          </cell>
          <cell r="F704">
            <v>562963817</v>
          </cell>
          <cell r="G704">
            <v>208982400000</v>
          </cell>
          <cell r="H704">
            <v>15.585000000000001</v>
          </cell>
        </row>
        <row r="705">
          <cell r="A705">
            <v>43777</v>
          </cell>
          <cell r="B705">
            <v>11987.15</v>
          </cell>
          <cell r="C705">
            <v>12034.15</v>
          </cell>
          <cell r="D705">
            <v>11888.75</v>
          </cell>
          <cell r="E705">
            <v>11908.15</v>
          </cell>
          <cell r="F705">
            <v>789254360</v>
          </cell>
          <cell r="G705">
            <v>229315200000</v>
          </cell>
          <cell r="H705">
            <v>16.420000000000002</v>
          </cell>
        </row>
        <row r="706">
          <cell r="A706">
            <v>43780</v>
          </cell>
          <cell r="B706">
            <v>11879.2</v>
          </cell>
          <cell r="C706">
            <v>11932.65</v>
          </cell>
          <cell r="D706">
            <v>11853.95</v>
          </cell>
          <cell r="E706">
            <v>11913.45</v>
          </cell>
          <cell r="F706">
            <v>548979515</v>
          </cell>
          <cell r="G706">
            <v>165484700000</v>
          </cell>
          <cell r="H706">
            <v>16.657499999999999</v>
          </cell>
        </row>
        <row r="707">
          <cell r="A707">
            <v>43782</v>
          </cell>
          <cell r="B707">
            <v>11908.3</v>
          </cell>
          <cell r="C707">
            <v>11946.8</v>
          </cell>
          <cell r="D707">
            <v>11823.2</v>
          </cell>
          <cell r="E707">
            <v>11840.45</v>
          </cell>
          <cell r="F707">
            <v>659035969</v>
          </cell>
          <cell r="G707">
            <v>204015000000</v>
          </cell>
          <cell r="H707">
            <v>16.28</v>
          </cell>
        </row>
        <row r="708">
          <cell r="A708">
            <v>43783</v>
          </cell>
          <cell r="B708">
            <v>11858.75</v>
          </cell>
          <cell r="C708">
            <v>11895.65</v>
          </cell>
          <cell r="D708">
            <v>11802.65</v>
          </cell>
          <cell r="E708">
            <v>11872.1</v>
          </cell>
          <cell r="F708">
            <v>559494025</v>
          </cell>
          <cell r="G708">
            <v>191148600000</v>
          </cell>
          <cell r="H708">
            <v>15.7325</v>
          </cell>
        </row>
        <row r="709">
          <cell r="A709">
            <v>43784</v>
          </cell>
          <cell r="B709">
            <v>11904.2</v>
          </cell>
          <cell r="C709">
            <v>11973.65</v>
          </cell>
          <cell r="D709">
            <v>11879.25</v>
          </cell>
          <cell r="E709">
            <v>11895.45</v>
          </cell>
          <cell r="F709">
            <v>580154179</v>
          </cell>
          <cell r="G709">
            <v>223506300000</v>
          </cell>
          <cell r="H709">
            <v>15.925000000000001</v>
          </cell>
        </row>
        <row r="710">
          <cell r="A710">
            <v>43787</v>
          </cell>
          <cell r="B710">
            <v>11915.15</v>
          </cell>
          <cell r="C710">
            <v>11946.2</v>
          </cell>
          <cell r="D710">
            <v>11867.6</v>
          </cell>
          <cell r="E710">
            <v>11884.5</v>
          </cell>
          <cell r="F710">
            <v>514352437</v>
          </cell>
          <cell r="G710">
            <v>179914100000</v>
          </cell>
          <cell r="H710">
            <v>15.9175</v>
          </cell>
        </row>
        <row r="711">
          <cell r="A711">
            <v>43788</v>
          </cell>
          <cell r="B711">
            <v>11919.45</v>
          </cell>
          <cell r="C711">
            <v>11958.85</v>
          </cell>
          <cell r="D711">
            <v>11881.75</v>
          </cell>
          <cell r="E711">
            <v>11940.1</v>
          </cell>
          <cell r="F711">
            <v>613909679</v>
          </cell>
          <cell r="G711">
            <v>215748400000</v>
          </cell>
          <cell r="H711">
            <v>15.775</v>
          </cell>
        </row>
        <row r="712">
          <cell r="A712">
            <v>43789</v>
          </cell>
          <cell r="B712">
            <v>12004.75</v>
          </cell>
          <cell r="C712">
            <v>12038.6</v>
          </cell>
          <cell r="D712">
            <v>11966.05</v>
          </cell>
          <cell r="E712">
            <v>11999.1</v>
          </cell>
          <cell r="F712">
            <v>646661147</v>
          </cell>
          <cell r="G712">
            <v>243411400000</v>
          </cell>
          <cell r="H712">
            <v>15.2075</v>
          </cell>
        </row>
        <row r="713">
          <cell r="A713">
            <v>43790</v>
          </cell>
          <cell r="B713">
            <v>12025.65</v>
          </cell>
          <cell r="C713">
            <v>12028.2</v>
          </cell>
          <cell r="D713">
            <v>11956.9</v>
          </cell>
          <cell r="E713">
            <v>11968.4</v>
          </cell>
          <cell r="F713">
            <v>557685781</v>
          </cell>
          <cell r="G713">
            <v>216099900000</v>
          </cell>
          <cell r="H713">
            <v>15.855</v>
          </cell>
        </row>
        <row r="714">
          <cell r="A714">
            <v>43791</v>
          </cell>
          <cell r="B714">
            <v>11967.3</v>
          </cell>
          <cell r="C714">
            <v>11968.1</v>
          </cell>
          <cell r="D714">
            <v>11883.5</v>
          </cell>
          <cell r="E714">
            <v>11914.4</v>
          </cell>
          <cell r="F714">
            <v>486815185</v>
          </cell>
          <cell r="G714">
            <v>192435700000</v>
          </cell>
          <cell r="H714">
            <v>16.25</v>
          </cell>
        </row>
        <row r="715">
          <cell r="A715">
            <v>43794</v>
          </cell>
          <cell r="B715">
            <v>11922.45</v>
          </cell>
          <cell r="C715">
            <v>12084.5</v>
          </cell>
          <cell r="D715">
            <v>11919.75</v>
          </cell>
          <cell r="E715">
            <v>12073.75</v>
          </cell>
          <cell r="F715">
            <v>534289467</v>
          </cell>
          <cell r="G715">
            <v>199904400000</v>
          </cell>
          <cell r="H715">
            <v>16.462499999999999</v>
          </cell>
        </row>
        <row r="716">
          <cell r="A716">
            <v>43795</v>
          </cell>
          <cell r="B716">
            <v>12110.2</v>
          </cell>
          <cell r="C716">
            <v>12132.45</v>
          </cell>
          <cell r="D716">
            <v>12006.35</v>
          </cell>
          <cell r="E716">
            <v>12037.7</v>
          </cell>
          <cell r="F716">
            <v>1201335831</v>
          </cell>
          <cell r="G716">
            <v>460306200000</v>
          </cell>
        </row>
        <row r="717">
          <cell r="A717">
            <v>43796</v>
          </cell>
          <cell r="B717">
            <v>12068.5</v>
          </cell>
          <cell r="C717">
            <v>12114.9</v>
          </cell>
          <cell r="D717">
            <v>12055.15</v>
          </cell>
          <cell r="E717">
            <v>12100.7</v>
          </cell>
          <cell r="F717">
            <v>584226618</v>
          </cell>
          <cell r="G717">
            <v>199374000000</v>
          </cell>
          <cell r="H717">
            <v>15.65</v>
          </cell>
        </row>
        <row r="718">
          <cell r="A718">
            <v>43797</v>
          </cell>
          <cell r="B718">
            <v>12132.1</v>
          </cell>
          <cell r="C718">
            <v>12158.8</v>
          </cell>
          <cell r="D718">
            <v>12099.95</v>
          </cell>
          <cell r="E718">
            <v>12151.15</v>
          </cell>
          <cell r="F718">
            <v>620479403</v>
          </cell>
          <cell r="G718">
            <v>212295800000</v>
          </cell>
          <cell r="H718">
            <v>15.03</v>
          </cell>
        </row>
        <row r="719">
          <cell r="A719">
            <v>43798</v>
          </cell>
          <cell r="B719">
            <v>12146.2</v>
          </cell>
          <cell r="C719">
            <v>12147.4</v>
          </cell>
          <cell r="D719">
            <v>12017.4</v>
          </cell>
          <cell r="E719">
            <v>12056.05</v>
          </cell>
          <cell r="F719">
            <v>804430391</v>
          </cell>
          <cell r="G719">
            <v>218380400000</v>
          </cell>
          <cell r="H719">
            <v>15.755000000000001</v>
          </cell>
        </row>
        <row r="720">
          <cell r="A720">
            <v>43801</v>
          </cell>
          <cell r="B720">
            <v>12137.05</v>
          </cell>
          <cell r="C720">
            <v>12137.15</v>
          </cell>
          <cell r="D720">
            <v>12023.7</v>
          </cell>
          <cell r="E720">
            <v>12048.2</v>
          </cell>
          <cell r="F720">
            <v>720945335</v>
          </cell>
          <cell r="G720">
            <v>231131800000</v>
          </cell>
          <cell r="H720">
            <v>15.4125</v>
          </cell>
        </row>
        <row r="721">
          <cell r="A721">
            <v>43802</v>
          </cell>
          <cell r="B721">
            <v>12067.65</v>
          </cell>
          <cell r="C721">
            <v>12068.6</v>
          </cell>
          <cell r="D721">
            <v>11956.4</v>
          </cell>
          <cell r="E721">
            <v>11994.2</v>
          </cell>
          <cell r="F721">
            <v>605789334</v>
          </cell>
          <cell r="G721">
            <v>182037600000</v>
          </cell>
          <cell r="H721">
            <v>15.16</v>
          </cell>
        </row>
        <row r="722">
          <cell r="A722">
            <v>43803</v>
          </cell>
          <cell r="B722">
            <v>11969.95</v>
          </cell>
          <cell r="C722">
            <v>12054.7</v>
          </cell>
          <cell r="D722">
            <v>11935.3</v>
          </cell>
          <cell r="E722">
            <v>12043.2</v>
          </cell>
          <cell r="F722">
            <v>747193818</v>
          </cell>
          <cell r="G722">
            <v>221328300000</v>
          </cell>
          <cell r="H722">
            <v>14.975</v>
          </cell>
        </row>
        <row r="723">
          <cell r="A723">
            <v>43804</v>
          </cell>
          <cell r="B723">
            <v>12071.25</v>
          </cell>
          <cell r="C723">
            <v>12081.2</v>
          </cell>
          <cell r="D723">
            <v>11998.75</v>
          </cell>
          <cell r="E723">
            <v>12018.4</v>
          </cell>
          <cell r="F723">
            <v>562228745</v>
          </cell>
          <cell r="G723">
            <v>195898100000</v>
          </cell>
          <cell r="H723">
            <v>14.8725</v>
          </cell>
        </row>
        <row r="724">
          <cell r="A724">
            <v>43805</v>
          </cell>
          <cell r="B724">
            <v>12047.35</v>
          </cell>
          <cell r="C724">
            <v>12057.05</v>
          </cell>
          <cell r="D724">
            <v>11888.85</v>
          </cell>
          <cell r="E724">
            <v>11921.5</v>
          </cell>
          <cell r="F724">
            <v>609221205</v>
          </cell>
          <cell r="G724">
            <v>182454900000</v>
          </cell>
          <cell r="H724">
            <v>15.0025</v>
          </cell>
        </row>
        <row r="725">
          <cell r="A725">
            <v>43808</v>
          </cell>
          <cell r="B725">
            <v>11939.1</v>
          </cell>
          <cell r="C725">
            <v>11981.95</v>
          </cell>
          <cell r="D725">
            <v>11888.05</v>
          </cell>
          <cell r="E725">
            <v>11937.5</v>
          </cell>
          <cell r="F725">
            <v>599115748</v>
          </cell>
          <cell r="G725">
            <v>166728700000</v>
          </cell>
          <cell r="H725">
            <v>14.8375</v>
          </cell>
        </row>
        <row r="726">
          <cell r="A726">
            <v>43809</v>
          </cell>
          <cell r="B726">
            <v>11950.5</v>
          </cell>
          <cell r="C726">
            <v>11953.2</v>
          </cell>
          <cell r="D726">
            <v>11844.7</v>
          </cell>
          <cell r="E726">
            <v>11856.8</v>
          </cell>
          <cell r="F726">
            <v>650219487</v>
          </cell>
          <cell r="G726">
            <v>165146300000</v>
          </cell>
          <cell r="H726">
            <v>14.6175</v>
          </cell>
        </row>
        <row r="727">
          <cell r="A727">
            <v>43810</v>
          </cell>
          <cell r="B727">
            <v>11867.35</v>
          </cell>
          <cell r="C727">
            <v>11923.2</v>
          </cell>
          <cell r="D727">
            <v>11832.3</v>
          </cell>
          <cell r="E727">
            <v>11910.15</v>
          </cell>
          <cell r="F727">
            <v>997655048</v>
          </cell>
          <cell r="G727">
            <v>187605700000</v>
          </cell>
          <cell r="H727">
            <v>13.987500000000001</v>
          </cell>
        </row>
        <row r="728">
          <cell r="A728">
            <v>43811</v>
          </cell>
          <cell r="B728">
            <v>11944.3</v>
          </cell>
          <cell r="C728">
            <v>12005.5</v>
          </cell>
          <cell r="D728">
            <v>11934</v>
          </cell>
          <cell r="E728">
            <v>11971.8</v>
          </cell>
          <cell r="F728">
            <v>752617138</v>
          </cell>
          <cell r="G728">
            <v>184012200000</v>
          </cell>
          <cell r="H728">
            <v>13.897500000000001</v>
          </cell>
        </row>
        <row r="729">
          <cell r="A729">
            <v>43812</v>
          </cell>
          <cell r="B729">
            <v>12026.4</v>
          </cell>
          <cell r="C729">
            <v>12098.85</v>
          </cell>
          <cell r="D729">
            <v>12023.6</v>
          </cell>
          <cell r="E729">
            <v>12086.7</v>
          </cell>
          <cell r="F729">
            <v>597712516</v>
          </cell>
          <cell r="G729">
            <v>206268000000</v>
          </cell>
          <cell r="H729">
            <v>14.202500000000001</v>
          </cell>
        </row>
        <row r="730">
          <cell r="A730">
            <v>43815</v>
          </cell>
          <cell r="B730">
            <v>12131.35</v>
          </cell>
          <cell r="C730">
            <v>12134.65</v>
          </cell>
          <cell r="D730">
            <v>12046.3</v>
          </cell>
          <cell r="E730">
            <v>12053.95</v>
          </cell>
          <cell r="F730">
            <v>437703921</v>
          </cell>
          <cell r="G730">
            <v>161103400000</v>
          </cell>
          <cell r="H730">
            <v>14.5625</v>
          </cell>
        </row>
        <row r="731">
          <cell r="A731">
            <v>43816</v>
          </cell>
          <cell r="B731">
            <v>12082.45</v>
          </cell>
          <cell r="C731">
            <v>12182.75</v>
          </cell>
          <cell r="D731">
            <v>12070.35</v>
          </cell>
          <cell r="E731">
            <v>12165</v>
          </cell>
          <cell r="F731">
            <v>499585789</v>
          </cell>
          <cell r="G731">
            <v>209687900000</v>
          </cell>
          <cell r="H731">
            <v>13.3225</v>
          </cell>
        </row>
        <row r="732">
          <cell r="A732">
            <v>43817</v>
          </cell>
          <cell r="B732">
            <v>12197</v>
          </cell>
          <cell r="C732">
            <v>12237.7</v>
          </cell>
          <cell r="D732">
            <v>12163.45</v>
          </cell>
          <cell r="E732">
            <v>12221.65</v>
          </cell>
          <cell r="F732">
            <v>518854651</v>
          </cell>
          <cell r="G732">
            <v>223410600000</v>
          </cell>
          <cell r="H732">
            <v>14.305</v>
          </cell>
        </row>
        <row r="733">
          <cell r="A733">
            <v>43818</v>
          </cell>
          <cell r="B733">
            <v>12223.4</v>
          </cell>
          <cell r="C733">
            <v>12268.35</v>
          </cell>
          <cell r="D733">
            <v>12191.15</v>
          </cell>
          <cell r="E733">
            <v>12259.7</v>
          </cell>
          <cell r="F733">
            <v>623049839</v>
          </cell>
          <cell r="G733">
            <v>197619000000</v>
          </cell>
          <cell r="H733">
            <v>13.64</v>
          </cell>
        </row>
        <row r="734">
          <cell r="A734">
            <v>43819</v>
          </cell>
          <cell r="B734">
            <v>12266.45</v>
          </cell>
          <cell r="C734">
            <v>12293.9</v>
          </cell>
          <cell r="D734">
            <v>12252.75</v>
          </cell>
          <cell r="E734">
            <v>12271.8</v>
          </cell>
          <cell r="F734">
            <v>810676090</v>
          </cell>
          <cell r="G734">
            <v>257502400000</v>
          </cell>
          <cell r="H734">
            <v>14.5975</v>
          </cell>
        </row>
        <row r="735">
          <cell r="A735">
            <v>43822</v>
          </cell>
          <cell r="B735">
            <v>12235.45</v>
          </cell>
          <cell r="C735">
            <v>12287.15</v>
          </cell>
          <cell r="D735">
            <v>12213.25</v>
          </cell>
          <cell r="E735">
            <v>12262.75</v>
          </cell>
          <cell r="F735">
            <v>604782354</v>
          </cell>
          <cell r="G735">
            <v>180782300000</v>
          </cell>
          <cell r="H735">
            <v>14.29</v>
          </cell>
        </row>
        <row r="736">
          <cell r="A736">
            <v>43823</v>
          </cell>
          <cell r="B736">
            <v>12269.25</v>
          </cell>
          <cell r="C736">
            <v>12283.7</v>
          </cell>
          <cell r="D736">
            <v>12202.1</v>
          </cell>
          <cell r="E736">
            <v>12214.55</v>
          </cell>
          <cell r="F736">
            <v>470290298</v>
          </cell>
          <cell r="G736">
            <v>138645600000</v>
          </cell>
          <cell r="H736">
            <v>13.3775</v>
          </cell>
        </row>
        <row r="737">
          <cell r="A737">
            <v>43825</v>
          </cell>
          <cell r="B737">
            <v>12211.85</v>
          </cell>
          <cell r="C737">
            <v>12221.55</v>
          </cell>
          <cell r="D737">
            <v>12118.85</v>
          </cell>
          <cell r="E737">
            <v>12126.55</v>
          </cell>
          <cell r="F737">
            <v>520326632</v>
          </cell>
          <cell r="G737">
            <v>163623100000</v>
          </cell>
          <cell r="H737">
            <v>13.3475</v>
          </cell>
        </row>
        <row r="738">
          <cell r="A738">
            <v>43826</v>
          </cell>
          <cell r="B738">
            <v>12172.9</v>
          </cell>
          <cell r="C738">
            <v>12258.45</v>
          </cell>
          <cell r="D738">
            <v>12157.9</v>
          </cell>
          <cell r="E738">
            <v>12245.8</v>
          </cell>
          <cell r="F738">
            <v>383788556</v>
          </cell>
          <cell r="G738">
            <v>136762000000</v>
          </cell>
          <cell r="H738">
            <v>13.3</v>
          </cell>
        </row>
        <row r="739">
          <cell r="A739">
            <v>43829</v>
          </cell>
          <cell r="B739">
            <v>12274.9</v>
          </cell>
          <cell r="C739">
            <v>12286.45</v>
          </cell>
          <cell r="D739">
            <v>12213.8</v>
          </cell>
          <cell r="E739">
            <v>12255.85</v>
          </cell>
          <cell r="F739">
            <v>411084614</v>
          </cell>
          <cell r="G739">
            <v>145567300000</v>
          </cell>
          <cell r="H739">
            <v>13.414999999999999</v>
          </cell>
        </row>
        <row r="740">
          <cell r="A740">
            <v>43830</v>
          </cell>
          <cell r="B740">
            <v>12247.1</v>
          </cell>
          <cell r="C740">
            <v>12247.1</v>
          </cell>
          <cell r="D740">
            <v>12151.8</v>
          </cell>
          <cell r="E740">
            <v>12168.45</v>
          </cell>
          <cell r="F740">
            <v>426931711</v>
          </cell>
          <cell r="G740">
            <v>148128900000</v>
          </cell>
          <cell r="H740">
            <v>12.5175</v>
          </cell>
        </row>
        <row r="741">
          <cell r="A741">
            <v>43831</v>
          </cell>
          <cell r="B741">
            <v>12202.15</v>
          </cell>
          <cell r="C741">
            <v>12222.2</v>
          </cell>
          <cell r="D741">
            <v>12165.3</v>
          </cell>
          <cell r="E741">
            <v>12182.5</v>
          </cell>
          <cell r="F741">
            <v>304078039</v>
          </cell>
          <cell r="G741">
            <v>104456800000</v>
          </cell>
          <cell r="H741">
            <v>12.3375</v>
          </cell>
        </row>
        <row r="742">
          <cell r="A742">
            <v>43832</v>
          </cell>
          <cell r="B742">
            <v>12198.55</v>
          </cell>
          <cell r="C742">
            <v>12289.9</v>
          </cell>
          <cell r="D742">
            <v>12195.25</v>
          </cell>
          <cell r="E742">
            <v>12282.2</v>
          </cell>
          <cell r="F742">
            <v>407697594</v>
          </cell>
          <cell r="G742">
            <v>152565500000</v>
          </cell>
          <cell r="H742">
            <v>12.1225</v>
          </cell>
        </row>
        <row r="743">
          <cell r="A743">
            <v>43833</v>
          </cell>
          <cell r="B743">
            <v>12261.1</v>
          </cell>
          <cell r="C743">
            <v>12265.6</v>
          </cell>
          <cell r="D743">
            <v>12191.35</v>
          </cell>
          <cell r="E743">
            <v>12226.65</v>
          </cell>
          <cell r="F743">
            <v>428770054</v>
          </cell>
          <cell r="G743">
            <v>168272700000</v>
          </cell>
          <cell r="H743">
            <v>12.324999999999999</v>
          </cell>
        </row>
        <row r="744">
          <cell r="A744">
            <v>43836</v>
          </cell>
          <cell r="B744">
            <v>12170.6</v>
          </cell>
          <cell r="C744">
            <v>12179.1</v>
          </cell>
          <cell r="D744">
            <v>11974.2</v>
          </cell>
          <cell r="E744">
            <v>11993.05</v>
          </cell>
          <cell r="F744">
            <v>396501419</v>
          </cell>
          <cell r="G744">
            <v>168692200000</v>
          </cell>
          <cell r="H744">
            <v>11.9575</v>
          </cell>
        </row>
        <row r="745">
          <cell r="A745">
            <v>43837</v>
          </cell>
          <cell r="B745">
            <v>12079.1</v>
          </cell>
          <cell r="C745">
            <v>12152.15</v>
          </cell>
          <cell r="D745">
            <v>12005.35</v>
          </cell>
          <cell r="E745">
            <v>12052.95</v>
          </cell>
          <cell r="F745">
            <v>447818617</v>
          </cell>
          <cell r="G745">
            <v>177976800000</v>
          </cell>
          <cell r="H745">
            <v>11.625</v>
          </cell>
        </row>
        <row r="746">
          <cell r="A746">
            <v>43838</v>
          </cell>
          <cell r="B746">
            <v>11939.1</v>
          </cell>
          <cell r="C746">
            <v>12044.95</v>
          </cell>
          <cell r="D746">
            <v>11929.6</v>
          </cell>
          <cell r="E746">
            <v>12025.35</v>
          </cell>
          <cell r="F746">
            <v>445991640</v>
          </cell>
          <cell r="G746">
            <v>182811500000</v>
          </cell>
          <cell r="H746">
            <v>11.1225</v>
          </cell>
        </row>
        <row r="747">
          <cell r="A747">
            <v>43839</v>
          </cell>
          <cell r="B747">
            <v>12153.15</v>
          </cell>
          <cell r="C747">
            <v>12224.05</v>
          </cell>
          <cell r="D747">
            <v>12132.55</v>
          </cell>
          <cell r="E747">
            <v>12215.9</v>
          </cell>
          <cell r="F747">
            <v>477469878</v>
          </cell>
          <cell r="G747">
            <v>184566400000</v>
          </cell>
          <cell r="H747">
            <v>10.525</v>
          </cell>
        </row>
        <row r="748">
          <cell r="A748">
            <v>43840</v>
          </cell>
          <cell r="B748">
            <v>12271</v>
          </cell>
          <cell r="C748">
            <v>12311.2</v>
          </cell>
          <cell r="D748">
            <v>12213.2</v>
          </cell>
          <cell r="E748">
            <v>12256.8</v>
          </cell>
          <cell r="F748">
            <v>660627930</v>
          </cell>
          <cell r="G748">
            <v>188186200000</v>
          </cell>
          <cell r="H748">
            <v>11.0075</v>
          </cell>
        </row>
        <row r="749">
          <cell r="A749">
            <v>43843</v>
          </cell>
          <cell r="B749">
            <v>12296.7</v>
          </cell>
          <cell r="C749">
            <v>12337.75</v>
          </cell>
          <cell r="D749">
            <v>12285.8</v>
          </cell>
          <cell r="E749">
            <v>12329.55</v>
          </cell>
          <cell r="F749">
            <v>500968242</v>
          </cell>
          <cell r="G749">
            <v>175221300000</v>
          </cell>
          <cell r="H749">
            <v>11.6675</v>
          </cell>
        </row>
        <row r="750">
          <cell r="A750">
            <v>43844</v>
          </cell>
          <cell r="B750">
            <v>12333.1</v>
          </cell>
          <cell r="C750">
            <v>12374.25</v>
          </cell>
          <cell r="D750">
            <v>12308.7</v>
          </cell>
          <cell r="E750">
            <v>12362.3</v>
          </cell>
          <cell r="F750">
            <v>616260555</v>
          </cell>
          <cell r="G750">
            <v>179489200000</v>
          </cell>
          <cell r="H750">
            <v>11.5975</v>
          </cell>
        </row>
        <row r="751">
          <cell r="A751">
            <v>43845</v>
          </cell>
          <cell r="B751">
            <v>12349.4</v>
          </cell>
          <cell r="C751">
            <v>12355.15</v>
          </cell>
          <cell r="D751">
            <v>12278.75</v>
          </cell>
          <cell r="E751">
            <v>12343.3</v>
          </cell>
          <cell r="F751">
            <v>684352965</v>
          </cell>
          <cell r="G751">
            <v>178825100000</v>
          </cell>
          <cell r="H751">
            <v>11.49</v>
          </cell>
        </row>
        <row r="752">
          <cell r="A752">
            <v>43846</v>
          </cell>
          <cell r="B752">
            <v>12347.1</v>
          </cell>
          <cell r="C752">
            <v>12389.05</v>
          </cell>
          <cell r="D752">
            <v>12315.8</v>
          </cell>
          <cell r="E752">
            <v>12355.5</v>
          </cell>
          <cell r="F752">
            <v>395670245</v>
          </cell>
          <cell r="G752">
            <v>160040600000</v>
          </cell>
          <cell r="H752">
            <v>12.695</v>
          </cell>
        </row>
        <row r="753">
          <cell r="A753">
            <v>43847</v>
          </cell>
          <cell r="B753">
            <v>12328.4</v>
          </cell>
          <cell r="C753">
            <v>12385.45</v>
          </cell>
          <cell r="D753">
            <v>12321.4</v>
          </cell>
          <cell r="E753">
            <v>12352.35</v>
          </cell>
          <cell r="F753">
            <v>502060615</v>
          </cell>
          <cell r="G753">
            <v>213976300000</v>
          </cell>
          <cell r="H753">
            <v>14.7775</v>
          </cell>
        </row>
        <row r="754">
          <cell r="A754">
            <v>43850</v>
          </cell>
          <cell r="B754">
            <v>12430.5</v>
          </cell>
          <cell r="C754">
            <v>12430.5</v>
          </cell>
          <cell r="D754">
            <v>12216.9</v>
          </cell>
          <cell r="E754">
            <v>12224.55</v>
          </cell>
          <cell r="F754">
            <v>491609317</v>
          </cell>
          <cell r="G754">
            <v>214154300000</v>
          </cell>
          <cell r="H754">
            <v>14.61</v>
          </cell>
        </row>
        <row r="755">
          <cell r="A755">
            <v>43851</v>
          </cell>
          <cell r="B755">
            <v>12195.3</v>
          </cell>
          <cell r="C755">
            <v>12230.05</v>
          </cell>
          <cell r="D755">
            <v>12162.3</v>
          </cell>
          <cell r="E755">
            <v>12169.85</v>
          </cell>
          <cell r="F755">
            <v>443976442</v>
          </cell>
          <cell r="G755">
            <v>186826500000</v>
          </cell>
          <cell r="H755">
            <v>15.64</v>
          </cell>
        </row>
        <row r="756">
          <cell r="A756">
            <v>43852</v>
          </cell>
          <cell r="B756">
            <v>12218.35</v>
          </cell>
          <cell r="C756">
            <v>12225.05</v>
          </cell>
          <cell r="D756">
            <v>12087.9</v>
          </cell>
          <cell r="E756">
            <v>12106.9</v>
          </cell>
          <cell r="F756">
            <v>526294513</v>
          </cell>
          <cell r="G756">
            <v>197586800000</v>
          </cell>
          <cell r="H756">
            <v>13.9975</v>
          </cell>
        </row>
        <row r="757">
          <cell r="A757">
            <v>43853</v>
          </cell>
          <cell r="B757">
            <v>12123.75</v>
          </cell>
          <cell r="C757">
            <v>12189</v>
          </cell>
          <cell r="D757">
            <v>12094.1</v>
          </cell>
          <cell r="E757">
            <v>12180.35</v>
          </cell>
          <cell r="F757">
            <v>867653663</v>
          </cell>
          <cell r="G757">
            <v>238293900000</v>
          </cell>
          <cell r="H757">
            <v>14.077500000000001</v>
          </cell>
        </row>
        <row r="758">
          <cell r="A758">
            <v>43854</v>
          </cell>
          <cell r="B758">
            <v>12174.55</v>
          </cell>
          <cell r="C758">
            <v>12272.15</v>
          </cell>
          <cell r="D758">
            <v>12149.65</v>
          </cell>
          <cell r="E758">
            <v>12248.25</v>
          </cell>
          <cell r="F758">
            <v>593237908</v>
          </cell>
          <cell r="G758">
            <v>180322700000</v>
          </cell>
          <cell r="H758">
            <v>14.275</v>
          </cell>
        </row>
        <row r="759">
          <cell r="A759">
            <v>43857</v>
          </cell>
          <cell r="B759">
            <v>12197.1</v>
          </cell>
          <cell r="C759">
            <v>12216.6</v>
          </cell>
          <cell r="D759">
            <v>12107</v>
          </cell>
          <cell r="E759">
            <v>12119</v>
          </cell>
          <cell r="F759">
            <v>441158138</v>
          </cell>
          <cell r="G759">
            <v>179886100000</v>
          </cell>
          <cell r="H759">
            <v>13.9125</v>
          </cell>
        </row>
        <row r="760">
          <cell r="A760">
            <v>43858</v>
          </cell>
          <cell r="B760">
            <v>12148.1</v>
          </cell>
          <cell r="C760">
            <v>12163.55</v>
          </cell>
          <cell r="D760">
            <v>12024.5</v>
          </cell>
          <cell r="E760">
            <v>12055.8</v>
          </cell>
          <cell r="F760">
            <v>478484057</v>
          </cell>
          <cell r="G760">
            <v>209176200000</v>
          </cell>
          <cell r="H760">
            <v>14.12</v>
          </cell>
        </row>
        <row r="761">
          <cell r="A761">
            <v>43859</v>
          </cell>
          <cell r="B761">
            <v>12114.9</v>
          </cell>
          <cell r="C761">
            <v>12169.6</v>
          </cell>
          <cell r="D761">
            <v>12103.8</v>
          </cell>
          <cell r="E761">
            <v>12129.5</v>
          </cell>
          <cell r="F761">
            <v>514362340</v>
          </cell>
          <cell r="G761">
            <v>206461800000</v>
          </cell>
          <cell r="H761">
            <v>14.182499999999999</v>
          </cell>
        </row>
        <row r="762">
          <cell r="A762">
            <v>43860</v>
          </cell>
          <cell r="B762">
            <v>12147.75</v>
          </cell>
          <cell r="C762">
            <v>12150.3</v>
          </cell>
          <cell r="D762">
            <v>12010.6</v>
          </cell>
          <cell r="E762">
            <v>12035.8</v>
          </cell>
          <cell r="F762">
            <v>538138743</v>
          </cell>
          <cell r="G762">
            <v>193726700000</v>
          </cell>
          <cell r="H762">
            <v>14.1275</v>
          </cell>
        </row>
        <row r="763">
          <cell r="A763">
            <v>43861</v>
          </cell>
          <cell r="B763">
            <v>12100.4</v>
          </cell>
          <cell r="C763">
            <v>12103.55</v>
          </cell>
          <cell r="D763">
            <v>11945.85</v>
          </cell>
          <cell r="E763">
            <v>11962.1</v>
          </cell>
          <cell r="F763">
            <v>771278258</v>
          </cell>
          <cell r="G763">
            <v>260449100000</v>
          </cell>
          <cell r="H763">
            <v>15.41</v>
          </cell>
        </row>
        <row r="764">
          <cell r="A764">
            <v>43862</v>
          </cell>
          <cell r="B764">
            <v>11939</v>
          </cell>
          <cell r="C764">
            <v>12017.35</v>
          </cell>
          <cell r="D764">
            <v>11633.3</v>
          </cell>
          <cell r="E764">
            <v>11661.85</v>
          </cell>
          <cell r="F764">
            <v>537634767</v>
          </cell>
          <cell r="G764">
            <v>205981200000</v>
          </cell>
          <cell r="H764">
            <v>15.862500000000001</v>
          </cell>
        </row>
        <row r="765">
          <cell r="A765">
            <v>43864</v>
          </cell>
          <cell r="B765">
            <v>11627.45</v>
          </cell>
          <cell r="C765">
            <v>11749.85</v>
          </cell>
          <cell r="D765">
            <v>11614.5</v>
          </cell>
          <cell r="E765">
            <v>11707.9</v>
          </cell>
          <cell r="F765">
            <v>669815788</v>
          </cell>
          <cell r="G765">
            <v>254152600000</v>
          </cell>
          <cell r="H765">
            <v>16.36</v>
          </cell>
        </row>
        <row r="766">
          <cell r="A766">
            <v>43865</v>
          </cell>
          <cell r="B766">
            <v>11786.25</v>
          </cell>
          <cell r="C766">
            <v>11986.15</v>
          </cell>
          <cell r="D766">
            <v>11783.4</v>
          </cell>
          <cell r="E766">
            <v>11979.65</v>
          </cell>
          <cell r="F766">
            <v>560430291</v>
          </cell>
          <cell r="G766">
            <v>223385000000</v>
          </cell>
          <cell r="H766">
            <v>15.855</v>
          </cell>
        </row>
        <row r="767">
          <cell r="A767">
            <v>43866</v>
          </cell>
          <cell r="B767">
            <v>12005.85</v>
          </cell>
          <cell r="C767">
            <v>12098.15</v>
          </cell>
          <cell r="D767">
            <v>11953.35</v>
          </cell>
          <cell r="E767">
            <v>12089.15</v>
          </cell>
          <cell r="F767">
            <v>758032580</v>
          </cell>
          <cell r="G767">
            <v>229980500000</v>
          </cell>
          <cell r="H767">
            <v>15.56</v>
          </cell>
        </row>
        <row r="768">
          <cell r="A768">
            <v>43867</v>
          </cell>
          <cell r="B768">
            <v>12120</v>
          </cell>
          <cell r="C768">
            <v>12160.6</v>
          </cell>
          <cell r="D768">
            <v>12084.65</v>
          </cell>
          <cell r="E768">
            <v>12137.95</v>
          </cell>
          <cell r="F768">
            <v>565116236</v>
          </cell>
          <cell r="G768">
            <v>217359200000</v>
          </cell>
          <cell r="H768">
            <v>17.175000000000001</v>
          </cell>
        </row>
        <row r="769">
          <cell r="A769">
            <v>43868</v>
          </cell>
          <cell r="B769">
            <v>12151.15</v>
          </cell>
          <cell r="C769">
            <v>12154.7</v>
          </cell>
          <cell r="D769">
            <v>12073.95</v>
          </cell>
          <cell r="E769">
            <v>12098.35</v>
          </cell>
          <cell r="F769">
            <v>473475144</v>
          </cell>
          <cell r="G769">
            <v>163396100000</v>
          </cell>
          <cell r="H769">
            <v>17.297499999999999</v>
          </cell>
        </row>
        <row r="770">
          <cell r="A770">
            <v>43871</v>
          </cell>
          <cell r="B770">
            <v>12102.35</v>
          </cell>
          <cell r="C770">
            <v>12103.55</v>
          </cell>
          <cell r="D770">
            <v>11990.75</v>
          </cell>
          <cell r="E770">
            <v>12031.5</v>
          </cell>
          <cell r="F770">
            <v>525674715</v>
          </cell>
          <cell r="G770">
            <v>171851400000</v>
          </cell>
          <cell r="H770">
            <v>16.497499999999999</v>
          </cell>
        </row>
        <row r="771">
          <cell r="A771">
            <v>43872</v>
          </cell>
          <cell r="B771">
            <v>12108.4</v>
          </cell>
          <cell r="C771">
            <v>12172.3</v>
          </cell>
          <cell r="D771">
            <v>12099</v>
          </cell>
          <cell r="E771">
            <v>12107.9</v>
          </cell>
          <cell r="F771">
            <v>480491557</v>
          </cell>
          <cell r="G771">
            <v>162095200000</v>
          </cell>
          <cell r="H771">
            <v>16.797499999999999</v>
          </cell>
        </row>
        <row r="772">
          <cell r="A772">
            <v>43873</v>
          </cell>
          <cell r="B772">
            <v>12151</v>
          </cell>
          <cell r="C772">
            <v>12231.75</v>
          </cell>
          <cell r="D772">
            <v>12144.3</v>
          </cell>
          <cell r="E772">
            <v>12201.2</v>
          </cell>
          <cell r="F772">
            <v>412399174</v>
          </cell>
          <cell r="G772">
            <v>165983300000</v>
          </cell>
          <cell r="H772">
            <v>17.3675</v>
          </cell>
        </row>
        <row r="773">
          <cell r="A773">
            <v>43874</v>
          </cell>
          <cell r="B773">
            <v>12219.55</v>
          </cell>
          <cell r="C773">
            <v>12225.65</v>
          </cell>
          <cell r="D773">
            <v>12139.8</v>
          </cell>
          <cell r="E773">
            <v>12174.65</v>
          </cell>
          <cell r="F773">
            <v>501510138</v>
          </cell>
          <cell r="G773">
            <v>163152700000</v>
          </cell>
          <cell r="H773">
            <v>16.835000000000001</v>
          </cell>
        </row>
        <row r="774">
          <cell r="A774">
            <v>43875</v>
          </cell>
          <cell r="B774">
            <v>12190.15</v>
          </cell>
          <cell r="C774">
            <v>12246.7</v>
          </cell>
          <cell r="D774">
            <v>12091.2</v>
          </cell>
          <cell r="E774">
            <v>12113.45</v>
          </cell>
          <cell r="F774">
            <v>623053270</v>
          </cell>
          <cell r="G774">
            <v>207595100000</v>
          </cell>
          <cell r="H774">
            <v>15.782500000000001</v>
          </cell>
        </row>
        <row r="775">
          <cell r="A775">
            <v>43878</v>
          </cell>
          <cell r="B775">
            <v>12131.8</v>
          </cell>
          <cell r="C775">
            <v>12159.6</v>
          </cell>
          <cell r="D775">
            <v>12037</v>
          </cell>
          <cell r="E775">
            <v>12045.8</v>
          </cell>
          <cell r="F775">
            <v>455412408</v>
          </cell>
          <cell r="G775">
            <v>154395500000</v>
          </cell>
          <cell r="H775">
            <v>14.38</v>
          </cell>
        </row>
        <row r="776">
          <cell r="A776">
            <v>43879</v>
          </cell>
          <cell r="B776">
            <v>12028.25</v>
          </cell>
          <cell r="C776">
            <v>12030.75</v>
          </cell>
          <cell r="D776">
            <v>11908.05</v>
          </cell>
          <cell r="E776">
            <v>11992.5</v>
          </cell>
          <cell r="F776">
            <v>677307424</v>
          </cell>
          <cell r="G776">
            <v>188530000000</v>
          </cell>
          <cell r="H776">
            <v>14.172499999999999</v>
          </cell>
        </row>
        <row r="777">
          <cell r="A777">
            <v>43880</v>
          </cell>
          <cell r="B777">
            <v>12090.6</v>
          </cell>
          <cell r="C777">
            <v>12134.7</v>
          </cell>
          <cell r="D777">
            <v>12042.1</v>
          </cell>
          <cell r="E777">
            <v>12125.9</v>
          </cell>
          <cell r="F777">
            <v>514030605</v>
          </cell>
          <cell r="G777">
            <v>176108900000</v>
          </cell>
          <cell r="H777">
            <v>13.78</v>
          </cell>
        </row>
        <row r="778">
          <cell r="A778">
            <v>43881</v>
          </cell>
          <cell r="B778">
            <v>12119</v>
          </cell>
          <cell r="C778">
            <v>12152</v>
          </cell>
          <cell r="D778">
            <v>12071.45</v>
          </cell>
          <cell r="E778">
            <v>12080.85</v>
          </cell>
          <cell r="F778">
            <v>502875583</v>
          </cell>
          <cell r="G778">
            <v>188315100000</v>
          </cell>
          <cell r="H778">
            <v>13.7475</v>
          </cell>
        </row>
        <row r="779">
          <cell r="A779">
            <v>43885</v>
          </cell>
          <cell r="B779">
            <v>12012.55</v>
          </cell>
          <cell r="C779">
            <v>12012.55</v>
          </cell>
          <cell r="D779">
            <v>11813.4</v>
          </cell>
          <cell r="E779">
            <v>11829.4</v>
          </cell>
          <cell r="F779">
            <v>491224913</v>
          </cell>
          <cell r="G779">
            <v>194210400000</v>
          </cell>
          <cell r="H779">
            <v>14.21</v>
          </cell>
        </row>
        <row r="780">
          <cell r="A780">
            <v>43886</v>
          </cell>
          <cell r="B780">
            <v>11877.5</v>
          </cell>
          <cell r="C780">
            <v>11883.05</v>
          </cell>
          <cell r="D780">
            <v>11779.9</v>
          </cell>
          <cell r="E780">
            <v>11797.9</v>
          </cell>
          <cell r="F780">
            <v>461349973</v>
          </cell>
          <cell r="G780">
            <v>185108200000</v>
          </cell>
          <cell r="H780">
            <v>13.88</v>
          </cell>
        </row>
        <row r="781">
          <cell r="A781">
            <v>43887</v>
          </cell>
          <cell r="B781">
            <v>11738.55</v>
          </cell>
          <cell r="C781">
            <v>11783.25</v>
          </cell>
          <cell r="D781">
            <v>11639.6</v>
          </cell>
          <cell r="E781">
            <v>11678.5</v>
          </cell>
          <cell r="F781">
            <v>567990976</v>
          </cell>
          <cell r="G781">
            <v>218870700000</v>
          </cell>
          <cell r="H781">
            <v>13.6225</v>
          </cell>
        </row>
        <row r="782">
          <cell r="A782">
            <v>43888</v>
          </cell>
          <cell r="B782">
            <v>11661.25</v>
          </cell>
          <cell r="C782">
            <v>11663.85</v>
          </cell>
          <cell r="D782">
            <v>11536.7</v>
          </cell>
          <cell r="E782">
            <v>11633.3</v>
          </cell>
          <cell r="F782">
            <v>609266324</v>
          </cell>
          <cell r="G782">
            <v>216234700000</v>
          </cell>
          <cell r="H782">
            <v>13.37</v>
          </cell>
        </row>
        <row r="783">
          <cell r="A783">
            <v>43889</v>
          </cell>
          <cell r="B783">
            <v>11382</v>
          </cell>
          <cell r="C783">
            <v>11384.8</v>
          </cell>
          <cell r="D783">
            <v>11175.05</v>
          </cell>
          <cell r="E783">
            <v>11201.75</v>
          </cell>
          <cell r="F783">
            <v>810523106</v>
          </cell>
          <cell r="G783">
            <v>322971500000</v>
          </cell>
          <cell r="H783">
            <v>13.615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brilliant.org/wiki/straddle-approximation-formula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investexcel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N1090"/>
  <sheetViews>
    <sheetView tabSelected="1" topLeftCell="V1" zoomScale="55" zoomScaleNormal="55" workbookViewId="0">
      <pane ySplit="1" topLeftCell="A2" activePane="bottomLeft" state="frozen"/>
      <selection pane="bottomLeft" activeCell="AM19" sqref="AM19"/>
    </sheetView>
  </sheetViews>
  <sheetFormatPr defaultRowHeight="14.5" x14ac:dyDescent="0.35"/>
  <cols>
    <col min="1" max="1" width="11.6328125" customWidth="1"/>
    <col min="3" max="3" width="12.26953125" customWidth="1"/>
    <col min="8" max="8" width="14.7265625" customWidth="1"/>
    <col min="9" max="9" width="12.6328125" customWidth="1"/>
    <col min="10" max="12" width="14" customWidth="1"/>
    <col min="13" max="13" width="6.90625" customWidth="1"/>
    <col min="14" max="14" width="10.7265625" customWidth="1"/>
    <col min="15" max="15" width="14.36328125" customWidth="1"/>
    <col min="16" max="16" width="17.90625" customWidth="1"/>
    <col min="17" max="20" width="14.36328125" customWidth="1"/>
    <col min="21" max="21" width="10.7265625" customWidth="1"/>
    <col min="22" max="22" width="11.90625" customWidth="1"/>
    <col min="23" max="23" width="11.54296875" customWidth="1"/>
    <col min="24" max="24" width="11.90625" customWidth="1"/>
    <col min="25" max="25" width="10.08984375" customWidth="1"/>
    <col min="26" max="26" width="9.1796875" customWidth="1"/>
    <col min="27" max="27" width="8.7265625" customWidth="1"/>
    <col min="28" max="28" width="10.54296875" customWidth="1"/>
    <col min="29" max="29" width="9.54296875" customWidth="1"/>
    <col min="30" max="30" width="10.36328125" customWidth="1"/>
    <col min="31" max="31" width="8" bestFit="1" customWidth="1"/>
    <col min="32" max="32" width="12.1796875" customWidth="1"/>
    <col min="33" max="33" width="12.08984375" customWidth="1"/>
    <col min="34" max="34" width="12.54296875" customWidth="1"/>
    <col min="35" max="35" width="13.453125" customWidth="1"/>
    <col min="36" max="36" width="13" customWidth="1"/>
    <col min="37" max="37" width="9.54296875" bestFit="1" customWidth="1"/>
    <col min="39" max="39" width="21.08984375" customWidth="1"/>
    <col min="40" max="40" width="15.7265625" customWidth="1"/>
  </cols>
  <sheetData>
    <row r="1" spans="1:40" x14ac:dyDescent="0.35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35</v>
      </c>
      <c r="L1" s="1" t="s">
        <v>25</v>
      </c>
      <c r="M1" s="1" t="s">
        <v>11</v>
      </c>
      <c r="N1" s="1" t="s">
        <v>19</v>
      </c>
      <c r="O1" s="4" t="s">
        <v>23</v>
      </c>
      <c r="P1" s="55" t="s">
        <v>61</v>
      </c>
      <c r="Q1" s="52" t="s">
        <v>62</v>
      </c>
      <c r="R1" s="52" t="s">
        <v>12</v>
      </c>
      <c r="S1" s="52" t="s">
        <v>13</v>
      </c>
      <c r="T1" s="52" t="s">
        <v>63</v>
      </c>
      <c r="U1" s="14" t="s">
        <v>27</v>
      </c>
      <c r="V1" s="15" t="s">
        <v>12</v>
      </c>
      <c r="W1" s="14" t="s">
        <v>13</v>
      </c>
      <c r="X1" s="14" t="s">
        <v>26</v>
      </c>
      <c r="Y1" s="9" t="s">
        <v>14</v>
      </c>
      <c r="Z1" s="9" t="s">
        <v>15</v>
      </c>
      <c r="AA1" s="9" t="s">
        <v>16</v>
      </c>
      <c r="AB1" s="9" t="s">
        <v>17</v>
      </c>
      <c r="AC1" s="9" t="s">
        <v>18</v>
      </c>
      <c r="AD1" s="9" t="s">
        <v>20</v>
      </c>
      <c r="AE1" s="9" t="s">
        <v>21</v>
      </c>
      <c r="AF1" s="8" t="s">
        <v>12</v>
      </c>
      <c r="AG1" s="9" t="s">
        <v>13</v>
      </c>
      <c r="AH1" s="9" t="s">
        <v>22</v>
      </c>
      <c r="AI1" s="5" t="s">
        <v>12</v>
      </c>
      <c r="AJ1" s="5" t="s">
        <v>13</v>
      </c>
      <c r="AK1" s="5" t="s">
        <v>24</v>
      </c>
      <c r="AM1" s="59" t="s">
        <v>77</v>
      </c>
      <c r="AN1" s="59"/>
    </row>
    <row r="2" spans="1:40" x14ac:dyDescent="0.35">
      <c r="A2" s="2">
        <v>42737</v>
      </c>
      <c r="B2" t="s">
        <v>10</v>
      </c>
      <c r="C2" s="3">
        <v>42760</v>
      </c>
      <c r="D2">
        <v>8215.0499999999993</v>
      </c>
      <c r="E2">
        <v>8218.7999999999993</v>
      </c>
      <c r="F2">
        <v>8151</v>
      </c>
      <c r="G2">
        <v>8192.1</v>
      </c>
      <c r="H2">
        <v>17031150</v>
      </c>
      <c r="I2">
        <v>-75900</v>
      </c>
      <c r="J2">
        <v>8179.5</v>
      </c>
      <c r="L2">
        <f>MROUND(G2,100)</f>
        <v>8200</v>
      </c>
      <c r="M2">
        <f>MROUND(D2,100)</f>
        <v>8200</v>
      </c>
      <c r="N2">
        <v>15.465</v>
      </c>
      <c r="O2">
        <f>C2-A2</f>
        <v>23</v>
      </c>
      <c r="P2" s="53"/>
      <c r="Q2" s="53"/>
      <c r="R2" s="53"/>
      <c r="S2" s="53"/>
      <c r="T2" s="53"/>
      <c r="U2" s="16"/>
      <c r="V2" s="16"/>
      <c r="W2" s="16"/>
      <c r="X2" s="16"/>
      <c r="Y2" s="10">
        <f t="shared" ref="Y2:Y65" si="0">E2-F2</f>
        <v>67.799999999999272</v>
      </c>
      <c r="Z2" s="10"/>
      <c r="AA2" s="10"/>
      <c r="AB2" s="10">
        <f>MAX(Y2,Z2,AA2)</f>
        <v>67.799999999999272</v>
      </c>
      <c r="AC2" s="11"/>
      <c r="AD2" s="11"/>
      <c r="AE2" s="11"/>
      <c r="AF2" s="10"/>
      <c r="AG2" s="11"/>
      <c r="AH2" s="11"/>
      <c r="AI2" s="6">
        <f>MROUND((M2-2*M2*N2*SQRT(O2/365)/100),50)</f>
        <v>7550</v>
      </c>
      <c r="AJ2" s="6">
        <f>MROUND((M2+2*M2*N2*SQRT(O2/365)/100),50)</f>
        <v>8850</v>
      </c>
      <c r="AK2" s="6">
        <f t="shared" ref="AK2:AK19" si="1">IF(AND(M2&gt;=7900,M2&lt;=8500),0,1)</f>
        <v>0</v>
      </c>
      <c r="AM2" s="56"/>
      <c r="AN2" s="56"/>
    </row>
    <row r="3" spans="1:40" x14ac:dyDescent="0.35">
      <c r="A3" s="2">
        <v>42738</v>
      </c>
      <c r="B3" t="s">
        <v>10</v>
      </c>
      <c r="C3" s="3">
        <v>42760</v>
      </c>
      <c r="D3">
        <v>8200</v>
      </c>
      <c r="E3">
        <v>8228</v>
      </c>
      <c r="F3">
        <v>8159</v>
      </c>
      <c r="G3">
        <v>8196.5</v>
      </c>
      <c r="H3">
        <v>17229825</v>
      </c>
      <c r="I3">
        <v>198675</v>
      </c>
      <c r="J3">
        <v>8192.25</v>
      </c>
      <c r="K3" s="51">
        <f>((G3-G2)/G2)*100</f>
        <v>5.3710281856906489E-2</v>
      </c>
      <c r="L3">
        <f t="shared" ref="L3:L66" si="2">MROUND(G3,100)</f>
        <v>8200</v>
      </c>
      <c r="M3">
        <f t="shared" ref="M3:M66" si="3">MROUND(D3,100)</f>
        <v>8200</v>
      </c>
      <c r="N3">
        <v>15.83</v>
      </c>
      <c r="O3">
        <f t="shared" ref="O3:O66" si="4">C3-A3</f>
        <v>22</v>
      </c>
      <c r="P3" s="54">
        <f>(LN(G3)-LN(G2))*100</f>
        <v>5.3695863047842352E-2</v>
      </c>
      <c r="Q3" s="54">
        <f>SQRT(0.94*(N3)^2+0.06*(P3)^2)</f>
        <v>15.347760064411435</v>
      </c>
      <c r="R3" s="53"/>
      <c r="S3" s="53"/>
      <c r="T3" s="53"/>
      <c r="U3" s="16"/>
      <c r="V3" s="16"/>
      <c r="W3" s="16"/>
      <c r="X3" s="16"/>
      <c r="Y3" s="10">
        <f t="shared" si="0"/>
        <v>69</v>
      </c>
      <c r="Z3" s="10">
        <f t="shared" ref="Z3:Z66" si="5">ABS(G2-E3)</f>
        <v>35.899999999999636</v>
      </c>
      <c r="AA3" s="10">
        <f t="shared" ref="AA3:AA66" si="6">ABS(G2-F3)</f>
        <v>33.100000000000364</v>
      </c>
      <c r="AB3" s="10">
        <f t="shared" ref="AB3:AB66" si="7">MAX(Y3,Z3,AA3)</f>
        <v>69</v>
      </c>
      <c r="AC3" s="10"/>
      <c r="AD3" s="10"/>
      <c r="AE3" s="10"/>
      <c r="AF3" s="10"/>
      <c r="AG3" s="10"/>
      <c r="AH3" s="10"/>
      <c r="AI3" s="6"/>
      <c r="AJ3" s="6"/>
      <c r="AK3" s="6">
        <f t="shared" si="1"/>
        <v>0</v>
      </c>
      <c r="AM3" s="56" t="s">
        <v>64</v>
      </c>
      <c r="AN3" s="56">
        <v>6.7935328917323665E-2</v>
      </c>
    </row>
    <row r="4" spans="1:40" x14ac:dyDescent="0.35">
      <c r="A4" s="2">
        <v>42739</v>
      </c>
      <c r="B4" t="s">
        <v>10</v>
      </c>
      <c r="C4" s="3">
        <v>42760</v>
      </c>
      <c r="D4">
        <v>8202.25</v>
      </c>
      <c r="E4">
        <v>8223.4</v>
      </c>
      <c r="F4">
        <v>8187.3</v>
      </c>
      <c r="G4">
        <v>8204.0499999999993</v>
      </c>
      <c r="H4">
        <v>17529225</v>
      </c>
      <c r="I4">
        <v>299400</v>
      </c>
      <c r="J4">
        <v>8190.5</v>
      </c>
      <c r="K4" s="51">
        <f t="shared" ref="K4:K67" si="8">((G4-G3)/G3)*100</f>
        <v>9.211248703714113E-2</v>
      </c>
      <c r="L4">
        <f t="shared" si="2"/>
        <v>8200</v>
      </c>
      <c r="M4">
        <f t="shared" si="3"/>
        <v>8200</v>
      </c>
      <c r="N4">
        <v>15.9575</v>
      </c>
      <c r="O4">
        <f t="shared" si="4"/>
        <v>21</v>
      </c>
      <c r="P4" s="54">
        <f t="shared" ref="P4:P67" si="9">(LN(G4)-LN(G3))*100</f>
        <v>9.2070089519324938E-2</v>
      </c>
      <c r="Q4" s="54">
        <f t="shared" ref="Q4:Q67" si="10">SQRT(0.94*(N4)^2+0.06*(P4)^2)</f>
        <v>15.471386702202329</v>
      </c>
      <c r="R4" s="53"/>
      <c r="S4" s="53"/>
      <c r="T4" s="53"/>
      <c r="U4" s="16"/>
      <c r="V4" s="16"/>
      <c r="W4" s="16"/>
      <c r="X4" s="16"/>
      <c r="Y4" s="10">
        <f t="shared" si="0"/>
        <v>36.099999999999454</v>
      </c>
      <c r="Z4" s="10">
        <f t="shared" si="5"/>
        <v>26.899999999999636</v>
      </c>
      <c r="AA4" s="10">
        <f t="shared" si="6"/>
        <v>9.1999999999998181</v>
      </c>
      <c r="AB4" s="10">
        <f t="shared" si="7"/>
        <v>36.099999999999454</v>
      </c>
      <c r="AC4" s="10"/>
      <c r="AD4" s="10"/>
      <c r="AE4" s="10"/>
      <c r="AF4" s="10"/>
      <c r="AG4" s="10"/>
      <c r="AH4" s="10"/>
      <c r="AI4" s="6"/>
      <c r="AJ4" s="6"/>
      <c r="AK4" s="6">
        <f t="shared" si="1"/>
        <v>0</v>
      </c>
      <c r="AM4" s="56" t="s">
        <v>65</v>
      </c>
      <c r="AN4" s="56">
        <v>3.681548461913367E-2</v>
      </c>
    </row>
    <row r="5" spans="1:40" x14ac:dyDescent="0.35">
      <c r="A5" s="2">
        <v>42740</v>
      </c>
      <c r="B5" t="s">
        <v>10</v>
      </c>
      <c r="C5" s="3">
        <v>42760</v>
      </c>
      <c r="D5">
        <v>8254.7000000000007</v>
      </c>
      <c r="E5">
        <v>8298.7000000000007</v>
      </c>
      <c r="F5">
        <v>8236.15</v>
      </c>
      <c r="G5">
        <v>8288.2000000000007</v>
      </c>
      <c r="H5">
        <v>18773775</v>
      </c>
      <c r="I5">
        <v>1244550</v>
      </c>
      <c r="J5">
        <v>8273.7999999999993</v>
      </c>
      <c r="K5" s="51">
        <f t="shared" si="8"/>
        <v>1.025712910087109</v>
      </c>
      <c r="L5">
        <f t="shared" si="2"/>
        <v>8300</v>
      </c>
      <c r="M5">
        <f t="shared" si="3"/>
        <v>8300</v>
      </c>
      <c r="N5">
        <v>15.89</v>
      </c>
      <c r="O5">
        <f t="shared" si="4"/>
        <v>20</v>
      </c>
      <c r="P5" s="54">
        <f t="shared" si="9"/>
        <v>1.0204881720536463</v>
      </c>
      <c r="Q5" s="54">
        <f t="shared" si="10"/>
        <v>15.407954366708063</v>
      </c>
      <c r="R5" s="53"/>
      <c r="S5" s="53"/>
      <c r="T5" s="53"/>
      <c r="U5" s="16"/>
      <c r="V5" s="16"/>
      <c r="W5" s="16"/>
      <c r="X5" s="16"/>
      <c r="Y5" s="10">
        <f t="shared" si="0"/>
        <v>62.550000000001091</v>
      </c>
      <c r="Z5" s="10">
        <f t="shared" si="5"/>
        <v>94.650000000001455</v>
      </c>
      <c r="AA5" s="10">
        <f t="shared" si="6"/>
        <v>32.100000000000364</v>
      </c>
      <c r="AB5" s="10">
        <f t="shared" si="7"/>
        <v>94.650000000001455</v>
      </c>
      <c r="AC5" s="10"/>
      <c r="AD5" s="10"/>
      <c r="AE5" s="10"/>
      <c r="AF5" s="10"/>
      <c r="AG5" s="10"/>
      <c r="AH5" s="10"/>
      <c r="AI5" s="6"/>
      <c r="AJ5" s="6"/>
      <c r="AK5" s="6">
        <f t="shared" si="1"/>
        <v>0</v>
      </c>
      <c r="AM5" s="56" t="s">
        <v>66</v>
      </c>
      <c r="AN5" s="56">
        <v>0.10408740448506465</v>
      </c>
    </row>
    <row r="6" spans="1:40" x14ac:dyDescent="0.35">
      <c r="A6" s="2">
        <v>42741</v>
      </c>
      <c r="B6" t="s">
        <v>10</v>
      </c>
      <c r="C6" s="3">
        <v>42760</v>
      </c>
      <c r="D6">
        <v>8305.5499999999993</v>
      </c>
      <c r="E6">
        <v>8329.6</v>
      </c>
      <c r="F6">
        <v>8256.5</v>
      </c>
      <c r="G6">
        <v>8267.65</v>
      </c>
      <c r="H6">
        <v>18727275</v>
      </c>
      <c r="I6">
        <v>-46500</v>
      </c>
      <c r="J6">
        <v>8243.7999999999993</v>
      </c>
      <c r="K6" s="51">
        <f t="shared" si="8"/>
        <v>-0.24794285852176695</v>
      </c>
      <c r="L6">
        <f t="shared" si="2"/>
        <v>8300</v>
      </c>
      <c r="M6">
        <f t="shared" si="3"/>
        <v>8300</v>
      </c>
      <c r="N6">
        <v>15.05</v>
      </c>
      <c r="O6">
        <f t="shared" si="4"/>
        <v>19</v>
      </c>
      <c r="P6" s="54">
        <f t="shared" si="9"/>
        <v>-0.24825074585557161</v>
      </c>
      <c r="Q6" s="54">
        <f t="shared" si="10"/>
        <v>14.591643077665006</v>
      </c>
      <c r="R6" s="53"/>
      <c r="S6" s="53"/>
      <c r="T6" s="53"/>
      <c r="U6" s="16"/>
      <c r="V6" s="16"/>
      <c r="W6" s="16"/>
      <c r="X6" s="16"/>
      <c r="Y6" s="10">
        <f t="shared" si="0"/>
        <v>73.100000000000364</v>
      </c>
      <c r="Z6" s="10">
        <f t="shared" si="5"/>
        <v>41.399999999999636</v>
      </c>
      <c r="AA6" s="10">
        <f t="shared" si="6"/>
        <v>31.700000000000728</v>
      </c>
      <c r="AB6" s="10">
        <f t="shared" si="7"/>
        <v>73.100000000000364</v>
      </c>
      <c r="AC6" s="10"/>
      <c r="AD6" s="10"/>
      <c r="AE6" s="10"/>
      <c r="AF6" s="10"/>
      <c r="AG6" s="10"/>
      <c r="AH6" s="10"/>
      <c r="AI6" s="6"/>
      <c r="AJ6" s="6"/>
      <c r="AK6" s="6">
        <f t="shared" si="1"/>
        <v>0</v>
      </c>
      <c r="AM6" s="56" t="s">
        <v>67</v>
      </c>
      <c r="AN6" s="56"/>
    </row>
    <row r="7" spans="1:40" x14ac:dyDescent="0.35">
      <c r="A7" s="2">
        <v>42744</v>
      </c>
      <c r="B7" t="s">
        <v>10</v>
      </c>
      <c r="C7" s="3">
        <v>42760</v>
      </c>
      <c r="D7">
        <v>8266</v>
      </c>
      <c r="E7">
        <v>8272.4</v>
      </c>
      <c r="F7">
        <v>8241.1</v>
      </c>
      <c r="G7">
        <v>8249.9</v>
      </c>
      <c r="H7">
        <v>18707775</v>
      </c>
      <c r="I7">
        <v>-19500</v>
      </c>
      <c r="J7">
        <v>8236.0499999999993</v>
      </c>
      <c r="K7" s="51">
        <f t="shared" si="8"/>
        <v>-0.21469220395154612</v>
      </c>
      <c r="L7">
        <f t="shared" si="2"/>
        <v>8200</v>
      </c>
      <c r="M7">
        <f t="shared" si="3"/>
        <v>8300</v>
      </c>
      <c r="N7">
        <v>14.9125</v>
      </c>
      <c r="O7">
        <f t="shared" si="4"/>
        <v>16</v>
      </c>
      <c r="P7" s="54">
        <f t="shared" si="9"/>
        <v>-0.21492299805423443</v>
      </c>
      <c r="Q7" s="54">
        <f t="shared" si="10"/>
        <v>14.458301020130461</v>
      </c>
      <c r="R7" s="53"/>
      <c r="S7" s="53"/>
      <c r="T7" s="53"/>
      <c r="U7" s="16"/>
      <c r="V7" s="16"/>
      <c r="W7" s="16"/>
      <c r="X7" s="16"/>
      <c r="Y7" s="10">
        <f t="shared" si="0"/>
        <v>31.299999999999272</v>
      </c>
      <c r="Z7" s="10">
        <f t="shared" si="5"/>
        <v>4.75</v>
      </c>
      <c r="AA7" s="10">
        <f t="shared" si="6"/>
        <v>26.549999999999272</v>
      </c>
      <c r="AB7" s="10">
        <f t="shared" si="7"/>
        <v>31.299999999999272</v>
      </c>
      <c r="AC7" s="10"/>
      <c r="AD7" s="10"/>
      <c r="AE7" s="10"/>
      <c r="AF7" s="10"/>
      <c r="AG7" s="10"/>
      <c r="AH7" s="10"/>
      <c r="AI7" s="6"/>
      <c r="AJ7" s="6"/>
      <c r="AK7" s="6">
        <f t="shared" si="1"/>
        <v>0</v>
      </c>
      <c r="AM7" s="56" t="s">
        <v>68</v>
      </c>
      <c r="AN7" s="56">
        <v>1.2121187318047553</v>
      </c>
    </row>
    <row r="8" spans="1:40" x14ac:dyDescent="0.35">
      <c r="A8" s="2">
        <v>42745</v>
      </c>
      <c r="B8" t="s">
        <v>10</v>
      </c>
      <c r="C8" s="3">
        <v>42760</v>
      </c>
      <c r="D8">
        <v>8274.7999999999993</v>
      </c>
      <c r="E8">
        <v>8298.75</v>
      </c>
      <c r="F8">
        <v>8260</v>
      </c>
      <c r="G8">
        <v>8293.85</v>
      </c>
      <c r="H8">
        <v>18709950</v>
      </c>
      <c r="I8">
        <v>2175</v>
      </c>
      <c r="J8">
        <v>8288.6</v>
      </c>
      <c r="K8" s="51">
        <f t="shared" si="8"/>
        <v>0.53273373010582825</v>
      </c>
      <c r="L8">
        <f t="shared" si="2"/>
        <v>8300</v>
      </c>
      <c r="M8">
        <f t="shared" si="3"/>
        <v>8300</v>
      </c>
      <c r="N8">
        <v>15.48</v>
      </c>
      <c r="O8">
        <f t="shared" si="4"/>
        <v>15</v>
      </c>
      <c r="P8" s="54">
        <f t="shared" si="9"/>
        <v>0.53131972367275182</v>
      </c>
      <c r="Q8" s="54">
        <f t="shared" si="10"/>
        <v>15.008981112618065</v>
      </c>
      <c r="R8" s="53"/>
      <c r="S8" s="53"/>
      <c r="T8" s="53"/>
      <c r="U8" s="16"/>
      <c r="V8" s="16"/>
      <c r="W8" s="16"/>
      <c r="X8" s="16"/>
      <c r="Y8" s="10">
        <f t="shared" si="0"/>
        <v>38.75</v>
      </c>
      <c r="Z8" s="10">
        <f t="shared" si="5"/>
        <v>48.850000000000364</v>
      </c>
      <c r="AA8" s="10">
        <f t="shared" si="6"/>
        <v>10.100000000000364</v>
      </c>
      <c r="AB8" s="10">
        <f t="shared" si="7"/>
        <v>48.850000000000364</v>
      </c>
      <c r="AC8" s="10"/>
      <c r="AD8" s="10"/>
      <c r="AE8" s="10"/>
      <c r="AF8" s="10"/>
      <c r="AG8" s="10"/>
      <c r="AH8" s="10"/>
      <c r="AI8" s="6"/>
      <c r="AJ8" s="6"/>
      <c r="AK8" s="6">
        <f t="shared" si="1"/>
        <v>0</v>
      </c>
      <c r="AM8" s="56" t="s">
        <v>69</v>
      </c>
      <c r="AN8" s="56">
        <v>1.4692318199919683</v>
      </c>
    </row>
    <row r="9" spans="1:40" x14ac:dyDescent="0.35">
      <c r="A9" s="2">
        <v>42746</v>
      </c>
      <c r="B9" t="s">
        <v>10</v>
      </c>
      <c r="C9" s="3">
        <v>42760</v>
      </c>
      <c r="D9">
        <v>8335</v>
      </c>
      <c r="E9">
        <v>8399.7999999999993</v>
      </c>
      <c r="F9">
        <v>8324</v>
      </c>
      <c r="G9">
        <v>8387.2000000000007</v>
      </c>
      <c r="H9">
        <v>19355850</v>
      </c>
      <c r="I9">
        <v>645900</v>
      </c>
      <c r="J9">
        <v>8380.65</v>
      </c>
      <c r="K9" s="51">
        <f t="shared" si="8"/>
        <v>1.1255327742845644</v>
      </c>
      <c r="L9">
        <f t="shared" si="2"/>
        <v>8400</v>
      </c>
      <c r="M9">
        <f t="shared" si="3"/>
        <v>8300</v>
      </c>
      <c r="N9">
        <v>15.195</v>
      </c>
      <c r="O9">
        <f t="shared" si="4"/>
        <v>14</v>
      </c>
      <c r="P9" s="54">
        <f t="shared" si="9"/>
        <v>1.1192457849215742</v>
      </c>
      <c r="Q9" s="54">
        <f t="shared" si="10"/>
        <v>14.73464984882993</v>
      </c>
      <c r="R9" s="53"/>
      <c r="S9" s="53"/>
      <c r="T9" s="53"/>
      <c r="U9" s="16"/>
      <c r="V9" s="16"/>
      <c r="W9" s="16"/>
      <c r="X9" s="16"/>
      <c r="Y9" s="10">
        <f t="shared" si="0"/>
        <v>75.799999999999272</v>
      </c>
      <c r="Z9" s="10">
        <f t="shared" si="5"/>
        <v>105.94999999999891</v>
      </c>
      <c r="AA9" s="10">
        <f t="shared" si="6"/>
        <v>30.149999999999636</v>
      </c>
      <c r="AB9" s="10">
        <f t="shared" si="7"/>
        <v>105.94999999999891</v>
      </c>
      <c r="AC9" s="10"/>
      <c r="AD9" s="10"/>
      <c r="AE9" s="10"/>
      <c r="AF9" s="10"/>
      <c r="AG9" s="10"/>
      <c r="AH9" s="10"/>
      <c r="AI9" s="6"/>
      <c r="AJ9" s="6"/>
      <c r="AK9" s="6">
        <f t="shared" si="1"/>
        <v>0</v>
      </c>
      <c r="AM9" s="56" t="s">
        <v>70</v>
      </c>
      <c r="AN9" s="56">
        <v>23.048112256602483</v>
      </c>
    </row>
    <row r="10" spans="1:40" x14ac:dyDescent="0.35">
      <c r="A10" s="2">
        <v>42747</v>
      </c>
      <c r="B10" t="s">
        <v>10</v>
      </c>
      <c r="C10" s="3">
        <v>42760</v>
      </c>
      <c r="D10">
        <v>8403.2000000000007</v>
      </c>
      <c r="E10">
        <v>8424</v>
      </c>
      <c r="F10">
        <v>8386.0499999999993</v>
      </c>
      <c r="G10">
        <v>8418</v>
      </c>
      <c r="H10">
        <v>20646300</v>
      </c>
      <c r="I10">
        <v>1290450</v>
      </c>
      <c r="J10">
        <v>8407.2000000000007</v>
      </c>
      <c r="K10" s="51">
        <f t="shared" si="8"/>
        <v>0.36722624952307409</v>
      </c>
      <c r="L10">
        <f t="shared" si="2"/>
        <v>8400</v>
      </c>
      <c r="M10">
        <f t="shared" si="3"/>
        <v>8400</v>
      </c>
      <c r="N10">
        <v>14.807499999999999</v>
      </c>
      <c r="O10">
        <f t="shared" si="4"/>
        <v>13</v>
      </c>
      <c r="P10" s="54">
        <f t="shared" si="9"/>
        <v>0.3665536201429731</v>
      </c>
      <c r="Q10" s="54">
        <f t="shared" si="10"/>
        <v>14.356684664935228</v>
      </c>
      <c r="R10" s="53"/>
      <c r="S10" s="53"/>
      <c r="T10" s="53"/>
      <c r="U10" s="16"/>
      <c r="V10" s="16"/>
      <c r="W10" s="16"/>
      <c r="X10" s="16"/>
      <c r="Y10" s="10">
        <f t="shared" si="0"/>
        <v>37.950000000000728</v>
      </c>
      <c r="Z10" s="10">
        <f t="shared" si="5"/>
        <v>36.799999999999272</v>
      </c>
      <c r="AA10" s="10">
        <f t="shared" si="6"/>
        <v>1.1500000000014552</v>
      </c>
      <c r="AB10" s="10">
        <f t="shared" si="7"/>
        <v>37.950000000000728</v>
      </c>
      <c r="AC10" s="10"/>
      <c r="AD10" s="10"/>
      <c r="AE10" s="10"/>
      <c r="AF10" s="10"/>
      <c r="AG10" s="10"/>
      <c r="AH10" s="10"/>
      <c r="AI10" s="6"/>
      <c r="AJ10" s="6"/>
      <c r="AK10" s="6">
        <f t="shared" si="1"/>
        <v>0</v>
      </c>
      <c r="AM10" s="56" t="s">
        <v>71</v>
      </c>
      <c r="AN10" s="56">
        <v>-1.2441532418960124</v>
      </c>
    </row>
    <row r="11" spans="1:40" x14ac:dyDescent="0.35">
      <c r="A11" s="2">
        <v>42748</v>
      </c>
      <c r="B11" t="s">
        <v>10</v>
      </c>
      <c r="C11" s="3">
        <v>42760</v>
      </c>
      <c r="D11">
        <v>8454.9</v>
      </c>
      <c r="E11">
        <v>8457</v>
      </c>
      <c r="F11">
        <v>8388.2000000000007</v>
      </c>
      <c r="G11">
        <v>8417.7000000000007</v>
      </c>
      <c r="H11">
        <v>19916550</v>
      </c>
      <c r="I11">
        <v>-729750</v>
      </c>
      <c r="J11">
        <v>8400.35</v>
      </c>
      <c r="K11" s="51">
        <f t="shared" si="8"/>
        <v>-3.5637918745458825E-3</v>
      </c>
      <c r="L11">
        <f t="shared" si="2"/>
        <v>8400</v>
      </c>
      <c r="M11">
        <f t="shared" si="3"/>
        <v>8500</v>
      </c>
      <c r="N11">
        <v>14.612500000000001</v>
      </c>
      <c r="O11">
        <f t="shared" si="4"/>
        <v>12</v>
      </c>
      <c r="P11" s="54">
        <f t="shared" si="9"/>
        <v>-3.5638553791628169E-3</v>
      </c>
      <c r="Q11" s="54">
        <f t="shared" si="10"/>
        <v>14.167344410194309</v>
      </c>
      <c r="R11" s="53"/>
      <c r="S11" s="53"/>
      <c r="T11" s="53"/>
      <c r="U11" s="16"/>
      <c r="V11" s="16"/>
      <c r="W11" s="16"/>
      <c r="X11" s="16"/>
      <c r="Y11" s="10">
        <f t="shared" si="0"/>
        <v>68.799999999999272</v>
      </c>
      <c r="Z11" s="10">
        <f t="shared" si="5"/>
        <v>39</v>
      </c>
      <c r="AA11" s="10">
        <f t="shared" si="6"/>
        <v>29.799999999999272</v>
      </c>
      <c r="AB11" s="10">
        <f t="shared" si="7"/>
        <v>68.799999999999272</v>
      </c>
      <c r="AC11" s="10"/>
      <c r="AD11" s="10"/>
      <c r="AE11" s="10"/>
      <c r="AF11" s="10"/>
      <c r="AG11" s="10"/>
      <c r="AH11" s="10"/>
      <c r="AI11" s="6"/>
      <c r="AJ11" s="6"/>
      <c r="AK11" s="6">
        <f t="shared" si="1"/>
        <v>0</v>
      </c>
      <c r="AM11" s="56" t="s">
        <v>72</v>
      </c>
      <c r="AN11" s="56">
        <v>22.8750015441125</v>
      </c>
    </row>
    <row r="12" spans="1:40" x14ac:dyDescent="0.35">
      <c r="A12" s="2">
        <v>42751</v>
      </c>
      <c r="B12" t="s">
        <v>10</v>
      </c>
      <c r="C12" s="3">
        <v>42760</v>
      </c>
      <c r="D12">
        <v>8404</v>
      </c>
      <c r="E12">
        <v>8444</v>
      </c>
      <c r="F12">
        <v>8385.0499999999993</v>
      </c>
      <c r="G12">
        <v>8431.7000000000007</v>
      </c>
      <c r="H12">
        <v>20138625</v>
      </c>
      <c r="I12">
        <v>222075</v>
      </c>
      <c r="J12">
        <v>8412.7999999999993</v>
      </c>
      <c r="K12" s="51">
        <f t="shared" si="8"/>
        <v>0.16631621464295471</v>
      </c>
      <c r="L12">
        <f t="shared" si="2"/>
        <v>8400</v>
      </c>
      <c r="M12">
        <f t="shared" si="3"/>
        <v>8400</v>
      </c>
      <c r="N12">
        <v>14.3825</v>
      </c>
      <c r="O12">
        <f t="shared" si="4"/>
        <v>9</v>
      </c>
      <c r="P12" s="54">
        <f t="shared" si="9"/>
        <v>0.16617806238521382</v>
      </c>
      <c r="Q12" s="54">
        <f t="shared" si="10"/>
        <v>13.944410521205445</v>
      </c>
      <c r="R12" s="53"/>
      <c r="S12" s="53"/>
      <c r="T12" s="53"/>
      <c r="U12" s="16"/>
      <c r="V12" s="16"/>
      <c r="W12" s="16"/>
      <c r="X12" s="16"/>
      <c r="Y12" s="10">
        <f t="shared" si="0"/>
        <v>58.950000000000728</v>
      </c>
      <c r="Z12" s="10">
        <f t="shared" si="5"/>
        <v>26.299999999999272</v>
      </c>
      <c r="AA12" s="10">
        <f t="shared" si="6"/>
        <v>32.650000000001455</v>
      </c>
      <c r="AB12" s="10">
        <f t="shared" si="7"/>
        <v>58.950000000000728</v>
      </c>
      <c r="AC12" s="10"/>
      <c r="AD12" s="10"/>
      <c r="AE12" s="10"/>
      <c r="AF12" s="10"/>
      <c r="AG12" s="10"/>
      <c r="AH12" s="10"/>
      <c r="AI12" s="6"/>
      <c r="AJ12" s="6"/>
      <c r="AK12" s="6">
        <f t="shared" si="1"/>
        <v>0</v>
      </c>
      <c r="AM12" s="56" t="s">
        <v>73</v>
      </c>
      <c r="AN12" s="56">
        <v>-13.086517407802273</v>
      </c>
    </row>
    <row r="13" spans="1:40" x14ac:dyDescent="0.35">
      <c r="A13" s="2">
        <v>42752</v>
      </c>
      <c r="B13" t="s">
        <v>10</v>
      </c>
      <c r="C13" s="3">
        <v>42760</v>
      </c>
      <c r="D13">
        <v>8433.9</v>
      </c>
      <c r="E13">
        <v>8448</v>
      </c>
      <c r="F13">
        <v>8392.5</v>
      </c>
      <c r="G13">
        <v>8408.5</v>
      </c>
      <c r="H13">
        <v>19685100</v>
      </c>
      <c r="I13">
        <v>-453525</v>
      </c>
      <c r="J13">
        <v>8398</v>
      </c>
      <c r="K13" s="51">
        <f t="shared" si="8"/>
        <v>-0.27515210455780831</v>
      </c>
      <c r="L13">
        <f t="shared" si="2"/>
        <v>8400</v>
      </c>
      <c r="M13">
        <f t="shared" si="3"/>
        <v>8400</v>
      </c>
      <c r="N13">
        <v>15.065</v>
      </c>
      <c r="O13">
        <f t="shared" si="4"/>
        <v>8</v>
      </c>
      <c r="P13" s="54">
        <f t="shared" si="9"/>
        <v>-0.27553134377722444</v>
      </c>
      <c r="Q13" s="54">
        <f t="shared" si="10"/>
        <v>14.606215339754655</v>
      </c>
      <c r="R13" s="53"/>
      <c r="S13" s="53"/>
      <c r="T13" s="53"/>
      <c r="U13" s="16"/>
      <c r="V13" s="16"/>
      <c r="W13" s="16"/>
      <c r="X13" s="16"/>
      <c r="Y13" s="10">
        <f t="shared" si="0"/>
        <v>55.5</v>
      </c>
      <c r="Z13" s="10">
        <f t="shared" si="5"/>
        <v>16.299999999999272</v>
      </c>
      <c r="AA13" s="10">
        <f t="shared" si="6"/>
        <v>39.200000000000728</v>
      </c>
      <c r="AB13" s="10">
        <f t="shared" si="7"/>
        <v>55.5</v>
      </c>
      <c r="AC13" s="10"/>
      <c r="AD13" s="10"/>
      <c r="AE13" s="10"/>
      <c r="AF13" s="10"/>
      <c r="AG13" s="10"/>
      <c r="AH13" s="10"/>
      <c r="AI13" s="6"/>
      <c r="AJ13" s="6"/>
      <c r="AK13" s="6">
        <f t="shared" si="1"/>
        <v>0</v>
      </c>
      <c r="AM13" s="56" t="s">
        <v>74</v>
      </c>
      <c r="AN13" s="56">
        <v>9.7884841363102293</v>
      </c>
    </row>
    <row r="14" spans="1:40" x14ac:dyDescent="0.35">
      <c r="A14" s="2">
        <v>42753</v>
      </c>
      <c r="B14" t="s">
        <v>10</v>
      </c>
      <c r="C14" s="3">
        <v>42760</v>
      </c>
      <c r="D14">
        <v>8426</v>
      </c>
      <c r="E14">
        <v>8468.9500000000007</v>
      </c>
      <c r="F14">
        <v>8406.0499999999993</v>
      </c>
      <c r="G14">
        <v>8429.35</v>
      </c>
      <c r="H14">
        <v>20561025</v>
      </c>
      <c r="I14">
        <v>875925</v>
      </c>
      <c r="J14">
        <v>8417</v>
      </c>
      <c r="K14" s="51">
        <f t="shared" si="8"/>
        <v>0.24796337039900535</v>
      </c>
      <c r="L14">
        <f t="shared" si="2"/>
        <v>8400</v>
      </c>
      <c r="M14">
        <f t="shared" si="3"/>
        <v>8400</v>
      </c>
      <c r="N14">
        <v>15.3925</v>
      </c>
      <c r="O14">
        <f t="shared" si="4"/>
        <v>7</v>
      </c>
      <c r="P14" s="54">
        <f t="shared" si="9"/>
        <v>0.24765644849829016</v>
      </c>
      <c r="Q14" s="54">
        <f t="shared" si="10"/>
        <v>14.923705736109545</v>
      </c>
      <c r="R14" s="53"/>
      <c r="S14" s="53"/>
      <c r="T14" s="53"/>
      <c r="U14" s="16"/>
      <c r="V14" s="16"/>
      <c r="W14" s="16"/>
      <c r="X14" s="16"/>
      <c r="Y14" s="10">
        <f t="shared" si="0"/>
        <v>62.900000000001455</v>
      </c>
      <c r="Z14" s="10">
        <f t="shared" si="5"/>
        <v>60.450000000000728</v>
      </c>
      <c r="AA14" s="10">
        <f t="shared" si="6"/>
        <v>2.4500000000007276</v>
      </c>
      <c r="AB14" s="10">
        <f t="shared" si="7"/>
        <v>62.900000000001455</v>
      </c>
      <c r="AC14" s="10"/>
      <c r="AD14" s="10"/>
      <c r="AE14" s="10"/>
      <c r="AF14" s="10"/>
      <c r="AG14" s="10"/>
      <c r="AH14" s="10"/>
      <c r="AI14" s="6"/>
      <c r="AJ14" s="6"/>
      <c r="AK14" s="6">
        <f t="shared" si="1"/>
        <v>0</v>
      </c>
      <c r="AM14" s="56" t="s">
        <v>75</v>
      </c>
      <c r="AN14" s="56">
        <v>73.641896546378845</v>
      </c>
    </row>
    <row r="15" spans="1:40" ht="15" thickBot="1" x14ac:dyDescent="0.4">
      <c r="A15" s="2">
        <v>42754</v>
      </c>
      <c r="B15" t="s">
        <v>10</v>
      </c>
      <c r="C15" s="3">
        <v>42760</v>
      </c>
      <c r="D15">
        <v>8422</v>
      </c>
      <c r="E15">
        <v>8454</v>
      </c>
      <c r="F15">
        <v>8409</v>
      </c>
      <c r="G15">
        <v>8442.9500000000007</v>
      </c>
      <c r="H15">
        <v>20198775</v>
      </c>
      <c r="I15">
        <v>-362250</v>
      </c>
      <c r="J15">
        <v>8435.1</v>
      </c>
      <c r="K15" s="51">
        <f t="shared" si="8"/>
        <v>0.16134102866769517</v>
      </c>
      <c r="L15">
        <f t="shared" si="2"/>
        <v>8400</v>
      </c>
      <c r="M15">
        <f t="shared" si="3"/>
        <v>8400</v>
      </c>
      <c r="N15">
        <v>15.182499999999999</v>
      </c>
      <c r="O15">
        <f t="shared" si="4"/>
        <v>6</v>
      </c>
      <c r="P15" s="54">
        <f t="shared" si="9"/>
        <v>0.1612110138561107</v>
      </c>
      <c r="Q15" s="54">
        <f t="shared" si="10"/>
        <v>14.720032853715349</v>
      </c>
      <c r="R15" s="53"/>
      <c r="S15" s="53"/>
      <c r="T15" s="53"/>
      <c r="U15" s="16"/>
      <c r="V15" s="16"/>
      <c r="W15" s="16"/>
      <c r="X15" s="16"/>
      <c r="Y15" s="10">
        <f t="shared" si="0"/>
        <v>45</v>
      </c>
      <c r="Z15" s="10">
        <f t="shared" si="5"/>
        <v>24.649999999999636</v>
      </c>
      <c r="AA15" s="10">
        <f t="shared" si="6"/>
        <v>20.350000000000364</v>
      </c>
      <c r="AB15" s="10">
        <f t="shared" si="7"/>
        <v>45</v>
      </c>
      <c r="AC15" s="11">
        <f>AVERAGE(AB2:AB15)</f>
        <v>61.132142857142945</v>
      </c>
      <c r="AD15" s="12">
        <f>AC15/D15</f>
        <v>7.2586253689317197E-3</v>
      </c>
      <c r="AE15" s="12">
        <f>AD15*1460</f>
        <v>10.59759303864031</v>
      </c>
      <c r="AF15" s="10"/>
      <c r="AG15" s="10"/>
      <c r="AH15" s="12"/>
      <c r="AI15" s="6"/>
      <c r="AJ15" s="6"/>
      <c r="AK15" s="6">
        <f t="shared" si="1"/>
        <v>0</v>
      </c>
      <c r="AM15" s="57" t="s">
        <v>76</v>
      </c>
      <c r="AN15" s="57">
        <v>1084</v>
      </c>
    </row>
    <row r="16" spans="1:40" x14ac:dyDescent="0.35">
      <c r="A16" s="2">
        <v>42755</v>
      </c>
      <c r="B16" t="s">
        <v>10</v>
      </c>
      <c r="C16" s="3">
        <v>42760</v>
      </c>
      <c r="D16">
        <v>8400</v>
      </c>
      <c r="E16">
        <v>8434</v>
      </c>
      <c r="F16">
        <v>8352.2000000000007</v>
      </c>
      <c r="G16">
        <v>8362.65</v>
      </c>
      <c r="H16">
        <v>17989575</v>
      </c>
      <c r="I16">
        <v>-2209200</v>
      </c>
      <c r="J16">
        <v>8349.35</v>
      </c>
      <c r="K16" s="51">
        <f t="shared" si="8"/>
        <v>-0.95108937042148867</v>
      </c>
      <c r="L16">
        <f t="shared" si="2"/>
        <v>8400</v>
      </c>
      <c r="M16">
        <f t="shared" si="3"/>
        <v>8400</v>
      </c>
      <c r="N16">
        <v>15.02</v>
      </c>
      <c r="O16">
        <f t="shared" si="4"/>
        <v>5</v>
      </c>
      <c r="P16" s="54">
        <f t="shared" si="9"/>
        <v>-0.95564110910046907</v>
      </c>
      <c r="Q16" s="54">
        <f t="shared" si="10"/>
        <v>14.564311552413459</v>
      </c>
      <c r="R16" s="53"/>
      <c r="S16" s="53"/>
      <c r="T16" s="53"/>
      <c r="U16" s="16"/>
      <c r="V16" s="16"/>
      <c r="W16" s="16"/>
      <c r="X16" s="16"/>
      <c r="Y16" s="10">
        <f t="shared" si="0"/>
        <v>81.799999999999272</v>
      </c>
      <c r="Z16" s="10">
        <f t="shared" si="5"/>
        <v>8.9500000000007276</v>
      </c>
      <c r="AA16" s="10">
        <f t="shared" si="6"/>
        <v>90.75</v>
      </c>
      <c r="AB16" s="10">
        <f t="shared" si="7"/>
        <v>90.75</v>
      </c>
      <c r="AC16" s="11">
        <f t="shared" ref="AC16:AC79" si="11">AVERAGE(AB3:AB16)</f>
        <v>62.771428571428714</v>
      </c>
      <c r="AD16" s="12">
        <f t="shared" ref="AD15:AD78" si="12">AC16/D16</f>
        <v>7.4727891156462752E-3</v>
      </c>
      <c r="AE16" s="12">
        <f t="shared" ref="AE16:AE79" si="13">AD16*1460</f>
        <v>10.910272108843563</v>
      </c>
      <c r="AF16" s="10"/>
      <c r="AG16" s="10"/>
      <c r="AH16" s="12"/>
      <c r="AI16" s="6"/>
      <c r="AJ16" s="6"/>
      <c r="AK16" s="6">
        <f t="shared" si="1"/>
        <v>0</v>
      </c>
    </row>
    <row r="17" spans="1:37" x14ac:dyDescent="0.35">
      <c r="A17" s="2">
        <v>42758</v>
      </c>
      <c r="B17" t="s">
        <v>10</v>
      </c>
      <c r="C17" s="3">
        <v>42760</v>
      </c>
      <c r="D17">
        <v>8343.5</v>
      </c>
      <c r="E17">
        <v>8418</v>
      </c>
      <c r="F17">
        <v>8333.4</v>
      </c>
      <c r="G17">
        <v>8402.4</v>
      </c>
      <c r="H17">
        <v>15481950</v>
      </c>
      <c r="I17">
        <v>-2507625</v>
      </c>
      <c r="J17">
        <v>8391.5</v>
      </c>
      <c r="K17" s="51">
        <f t="shared" si="8"/>
        <v>0.47532779681081955</v>
      </c>
      <c r="L17">
        <f t="shared" si="2"/>
        <v>8400</v>
      </c>
      <c r="M17">
        <f t="shared" si="3"/>
        <v>8300</v>
      </c>
      <c r="N17">
        <v>15.79</v>
      </c>
      <c r="O17">
        <f t="shared" si="4"/>
        <v>2</v>
      </c>
      <c r="P17" s="54">
        <f t="shared" si="9"/>
        <v>0.47420168132212837</v>
      </c>
      <c r="Q17" s="54">
        <f t="shared" si="10"/>
        <v>15.309413641092663</v>
      </c>
      <c r="R17" s="53"/>
      <c r="S17" s="53"/>
      <c r="T17" s="53"/>
      <c r="U17" s="16"/>
      <c r="V17" s="16"/>
      <c r="W17" s="16"/>
      <c r="X17" s="16"/>
      <c r="Y17" s="10">
        <f t="shared" si="0"/>
        <v>84.600000000000364</v>
      </c>
      <c r="Z17" s="10">
        <f t="shared" si="5"/>
        <v>55.350000000000364</v>
      </c>
      <c r="AA17" s="10">
        <f t="shared" si="6"/>
        <v>29.25</v>
      </c>
      <c r="AB17" s="10">
        <f t="shared" si="7"/>
        <v>84.600000000000364</v>
      </c>
      <c r="AC17" s="11">
        <f t="shared" si="11"/>
        <v>63.885714285714457</v>
      </c>
      <c r="AD17" s="12">
        <f t="shared" si="12"/>
        <v>7.6569442423101161E-3</v>
      </c>
      <c r="AE17" s="12">
        <f t="shared" si="13"/>
        <v>11.17913859377277</v>
      </c>
      <c r="AF17" s="10"/>
      <c r="AG17" s="10"/>
      <c r="AH17" s="12"/>
      <c r="AI17" s="6"/>
      <c r="AJ17" s="6"/>
      <c r="AK17" s="6">
        <f t="shared" si="1"/>
        <v>0</v>
      </c>
    </row>
    <row r="18" spans="1:37" x14ac:dyDescent="0.35">
      <c r="A18" s="2">
        <v>42759</v>
      </c>
      <c r="B18" t="s">
        <v>10</v>
      </c>
      <c r="C18" s="3">
        <v>42760</v>
      </c>
      <c r="D18">
        <v>8421.4</v>
      </c>
      <c r="E18">
        <v>8488</v>
      </c>
      <c r="F18">
        <v>8416</v>
      </c>
      <c r="G18">
        <v>8480.5</v>
      </c>
      <c r="H18">
        <v>10783050</v>
      </c>
      <c r="I18">
        <v>-4698900</v>
      </c>
      <c r="J18">
        <v>8475.7999999999993</v>
      </c>
      <c r="K18" s="51">
        <f t="shared" si="8"/>
        <v>0.92949633438065749</v>
      </c>
      <c r="L18">
        <f t="shared" si="2"/>
        <v>8500</v>
      </c>
      <c r="M18">
        <f t="shared" si="3"/>
        <v>8400</v>
      </c>
      <c r="N18">
        <v>15.904999999999999</v>
      </c>
      <c r="O18">
        <f t="shared" si="4"/>
        <v>1</v>
      </c>
      <c r="P18" s="54">
        <f t="shared" si="9"/>
        <v>0.92520310033279429</v>
      </c>
      <c r="Q18" s="54">
        <f t="shared" si="10"/>
        <v>15.422134856971388</v>
      </c>
      <c r="R18" s="53"/>
      <c r="S18" s="53"/>
      <c r="T18" s="53"/>
      <c r="U18" s="16"/>
      <c r="V18" s="16"/>
      <c r="W18" s="16"/>
      <c r="X18" s="16"/>
      <c r="Y18" s="10">
        <f t="shared" si="0"/>
        <v>72</v>
      </c>
      <c r="Z18" s="10">
        <f t="shared" si="5"/>
        <v>85.600000000000364</v>
      </c>
      <c r="AA18" s="10">
        <f t="shared" si="6"/>
        <v>13.600000000000364</v>
      </c>
      <c r="AB18" s="10">
        <f t="shared" si="7"/>
        <v>85.600000000000364</v>
      </c>
      <c r="AC18" s="11">
        <f t="shared" si="11"/>
        <v>67.421428571428805</v>
      </c>
      <c r="AD18" s="12">
        <f t="shared" si="12"/>
        <v>8.0059643968258022E-3</v>
      </c>
      <c r="AE18" s="12">
        <f t="shared" si="13"/>
        <v>11.688708019365672</v>
      </c>
      <c r="AF18" s="10"/>
      <c r="AG18" s="10"/>
      <c r="AH18" s="12"/>
      <c r="AI18" s="6"/>
      <c r="AJ18" s="6"/>
      <c r="AK18" s="6">
        <f t="shared" si="1"/>
        <v>0</v>
      </c>
    </row>
    <row r="19" spans="1:37" x14ac:dyDescent="0.35">
      <c r="A19" s="2">
        <v>42760</v>
      </c>
      <c r="B19" t="s">
        <v>10</v>
      </c>
      <c r="C19" s="3">
        <v>42760</v>
      </c>
      <c r="D19">
        <v>8504.9</v>
      </c>
      <c r="E19">
        <v>8606.4</v>
      </c>
      <c r="F19">
        <v>8496.2999999999993</v>
      </c>
      <c r="G19">
        <v>8599</v>
      </c>
      <c r="H19">
        <v>7038300</v>
      </c>
      <c r="I19">
        <v>-3744750</v>
      </c>
      <c r="J19">
        <v>8602.75</v>
      </c>
      <c r="K19" s="51">
        <f t="shared" si="8"/>
        <v>1.3973232710335475</v>
      </c>
      <c r="L19">
        <f t="shared" si="2"/>
        <v>8600</v>
      </c>
      <c r="M19">
        <f t="shared" si="3"/>
        <v>8500</v>
      </c>
      <c r="N19">
        <v>15.285</v>
      </c>
      <c r="O19">
        <f t="shared" si="4"/>
        <v>0</v>
      </c>
      <c r="P19" s="54">
        <f t="shared" si="9"/>
        <v>1.3876507099002566</v>
      </c>
      <c r="Q19" s="54">
        <f t="shared" si="10"/>
        <v>14.823254904694892</v>
      </c>
      <c r="R19" s="53"/>
      <c r="S19" s="53"/>
      <c r="T19" s="53"/>
      <c r="U19" s="16"/>
      <c r="V19" s="16"/>
      <c r="W19" s="16"/>
      <c r="X19" s="16"/>
      <c r="Y19" s="10">
        <f t="shared" si="0"/>
        <v>110.10000000000036</v>
      </c>
      <c r="Z19" s="10">
        <f t="shared" si="5"/>
        <v>125.89999999999964</v>
      </c>
      <c r="AA19" s="10">
        <f t="shared" si="6"/>
        <v>15.799999999999272</v>
      </c>
      <c r="AB19" s="10">
        <f t="shared" si="7"/>
        <v>125.89999999999964</v>
      </c>
      <c r="AC19" s="11">
        <f t="shared" si="11"/>
        <v>69.653571428571539</v>
      </c>
      <c r="AD19" s="12">
        <f t="shared" si="12"/>
        <v>8.1898166267177202E-3</v>
      </c>
      <c r="AE19" s="12">
        <f t="shared" si="13"/>
        <v>11.957132275007872</v>
      </c>
      <c r="AF19" s="10"/>
      <c r="AG19" s="10"/>
      <c r="AH19" s="12"/>
      <c r="AI19" s="6"/>
      <c r="AJ19" s="6"/>
      <c r="AK19" s="6">
        <f t="shared" si="1"/>
        <v>0</v>
      </c>
    </row>
    <row r="20" spans="1:37" x14ac:dyDescent="0.35">
      <c r="A20" s="2">
        <v>42762</v>
      </c>
      <c r="B20" t="s">
        <v>10</v>
      </c>
      <c r="C20" s="3">
        <v>42789</v>
      </c>
      <c r="D20">
        <v>8649.9500000000007</v>
      </c>
      <c r="E20">
        <v>8698.15</v>
      </c>
      <c r="F20">
        <v>8641.1</v>
      </c>
      <c r="G20">
        <v>8671.1</v>
      </c>
      <c r="H20">
        <v>19389450</v>
      </c>
      <c r="I20">
        <v>1220400</v>
      </c>
      <c r="J20">
        <v>8641.25</v>
      </c>
      <c r="K20" s="51">
        <f t="shared" si="8"/>
        <v>0.83846958948715389</v>
      </c>
      <c r="L20">
        <f t="shared" si="2"/>
        <v>8700</v>
      </c>
      <c r="M20">
        <f t="shared" si="3"/>
        <v>8600</v>
      </c>
      <c r="N20">
        <v>15.17</v>
      </c>
      <c r="O20">
        <f t="shared" si="4"/>
        <v>27</v>
      </c>
      <c r="P20" s="54">
        <f t="shared" si="9"/>
        <v>0.83497395949549968</v>
      </c>
      <c r="Q20" s="54">
        <f t="shared" si="10"/>
        <v>14.709282677642106</v>
      </c>
      <c r="R20" s="53">
        <f t="shared" ref="R20" si="14">MROUND((G20-2*G20*Q20*SQRT(O20/365)/100),50)</f>
        <v>8000</v>
      </c>
      <c r="S20" s="53">
        <f>MROUND((G20+2*G20*Q20*SQRT(O20/365)/100),50)</f>
        <v>9350</v>
      </c>
      <c r="T20" s="53">
        <f>IF(AND(M20&gt;=R20,M20&lt;=S20),0,1)</f>
        <v>0</v>
      </c>
      <c r="U20" s="17">
        <v>10.503608386346059</v>
      </c>
      <c r="V20" s="16">
        <f>MROUND((D20-2*D20*U20*SQRT(O20/365)/100),50)</f>
        <v>8150</v>
      </c>
      <c r="W20" s="16">
        <f>MROUND((D20+2*D20*U20*SQRT(O20/365)/100),50)</f>
        <v>9150</v>
      </c>
      <c r="X20" s="16">
        <f t="shared" ref="X20:X83" si="15">IF(AND(M20&gt;=V20,M20&lt;=W20),0,1)</f>
        <v>0</v>
      </c>
      <c r="Y20" s="10">
        <f t="shared" si="0"/>
        <v>57.049999999999272</v>
      </c>
      <c r="Z20" s="10">
        <f t="shared" si="5"/>
        <v>99.149999999999636</v>
      </c>
      <c r="AA20" s="10">
        <f t="shared" si="6"/>
        <v>42.100000000000364</v>
      </c>
      <c r="AB20" s="10">
        <f t="shared" si="7"/>
        <v>99.149999999999636</v>
      </c>
      <c r="AC20" s="11">
        <f t="shared" si="11"/>
        <v>71.514285714285762</v>
      </c>
      <c r="AD20" s="12">
        <f t="shared" si="12"/>
        <v>8.2675952709883593E-3</v>
      </c>
      <c r="AE20" s="12">
        <f t="shared" si="13"/>
        <v>12.070689095643004</v>
      </c>
      <c r="AF20" s="10">
        <f>MROUND((M20-2*M20*AE20*SQRT(O20/365)/100),50)</f>
        <v>8050</v>
      </c>
      <c r="AG20" s="10">
        <f>MROUND((M20+2*M20*AE20*SQRT(O20/365)/100),50)</f>
        <v>9150</v>
      </c>
      <c r="AH20" s="13">
        <f t="shared" ref="AH20:AH39" si="16">IF(AND(M15&gt;=8050,M15&lt;=9150),0,1)</f>
        <v>0</v>
      </c>
      <c r="AI20" s="6">
        <f>MROUND((M20-2*M20*N20*SQRT(O20/365)/100),50)</f>
        <v>7900</v>
      </c>
      <c r="AJ20" s="6">
        <f>MROUND((M20+2*M20*N20*SQRT(O20/365)/100),50)</f>
        <v>9300</v>
      </c>
      <c r="AK20" s="6">
        <f t="shared" ref="AK20:AK39" si="17">IF(AND(M20&gt;=8250,M20&lt;=8950),0,1)</f>
        <v>0</v>
      </c>
    </row>
    <row r="21" spans="1:37" x14ac:dyDescent="0.35">
      <c r="A21" s="2">
        <v>42765</v>
      </c>
      <c r="B21" t="s">
        <v>10</v>
      </c>
      <c r="C21" s="3">
        <v>42789</v>
      </c>
      <c r="D21">
        <v>8645</v>
      </c>
      <c r="E21">
        <v>8681.9500000000007</v>
      </c>
      <c r="F21">
        <v>8636.35</v>
      </c>
      <c r="G21">
        <v>8655.35</v>
      </c>
      <c r="H21">
        <v>19939950</v>
      </c>
      <c r="I21">
        <v>550500</v>
      </c>
      <c r="J21">
        <v>8632.75</v>
      </c>
      <c r="K21" s="51">
        <f t="shared" si="8"/>
        <v>-0.1816378544821303</v>
      </c>
      <c r="L21">
        <f t="shared" si="2"/>
        <v>8700</v>
      </c>
      <c r="M21">
        <f t="shared" si="3"/>
        <v>8600</v>
      </c>
      <c r="N21">
        <v>16.004999999999999</v>
      </c>
      <c r="O21">
        <f t="shared" si="4"/>
        <v>24</v>
      </c>
      <c r="P21" s="54">
        <f t="shared" si="9"/>
        <v>-0.18180301606065541</v>
      </c>
      <c r="Q21" s="54">
        <f t="shared" si="10"/>
        <v>15.517487123893446</v>
      </c>
      <c r="R21" s="53">
        <v>8000</v>
      </c>
      <c r="S21" s="53">
        <v>9350</v>
      </c>
      <c r="T21" s="53">
        <f t="shared" ref="T21:T84" si="18">IF(AND(M21&gt;=R21,M21&lt;=S21),0,1)</f>
        <v>0</v>
      </c>
      <c r="U21" s="16"/>
      <c r="V21" s="16">
        <v>8150</v>
      </c>
      <c r="W21" s="16">
        <v>9150</v>
      </c>
      <c r="X21" s="16">
        <f t="shared" si="15"/>
        <v>0</v>
      </c>
      <c r="Y21" s="10">
        <f t="shared" si="0"/>
        <v>45.600000000000364</v>
      </c>
      <c r="Z21" s="10">
        <f t="shared" si="5"/>
        <v>10.850000000000364</v>
      </c>
      <c r="AA21" s="10">
        <f t="shared" si="6"/>
        <v>34.75</v>
      </c>
      <c r="AB21" s="10">
        <f t="shared" si="7"/>
        <v>45.600000000000364</v>
      </c>
      <c r="AC21" s="11">
        <f t="shared" si="11"/>
        <v>72.53571428571442</v>
      </c>
      <c r="AD21" s="12">
        <f t="shared" si="12"/>
        <v>8.390481698752391E-3</v>
      </c>
      <c r="AE21" s="12">
        <f t="shared" si="13"/>
        <v>12.250103280178491</v>
      </c>
      <c r="AF21" s="10"/>
      <c r="AG21" s="10"/>
      <c r="AH21" s="13">
        <f t="shared" si="16"/>
        <v>0</v>
      </c>
      <c r="AI21" s="6"/>
      <c r="AJ21" s="6"/>
      <c r="AK21" s="6">
        <f t="shared" si="17"/>
        <v>0</v>
      </c>
    </row>
    <row r="22" spans="1:37" x14ac:dyDescent="0.35">
      <c r="A22" s="2">
        <v>42766</v>
      </c>
      <c r="B22" t="s">
        <v>10</v>
      </c>
      <c r="C22" s="3">
        <v>42789</v>
      </c>
      <c r="D22">
        <v>8639.7999999999993</v>
      </c>
      <c r="E22">
        <v>8639.7999999999993</v>
      </c>
      <c r="F22">
        <v>8576.25</v>
      </c>
      <c r="G22">
        <v>8584.2999999999993</v>
      </c>
      <c r="H22">
        <v>19447125</v>
      </c>
      <c r="I22">
        <v>-492825</v>
      </c>
      <c r="J22">
        <v>8561.2999999999993</v>
      </c>
      <c r="K22" s="51">
        <f t="shared" si="8"/>
        <v>-0.82087957159446001</v>
      </c>
      <c r="L22">
        <f t="shared" si="2"/>
        <v>8600</v>
      </c>
      <c r="M22">
        <f t="shared" si="3"/>
        <v>8600</v>
      </c>
      <c r="N22">
        <v>16.670000000000002</v>
      </c>
      <c r="O22">
        <f t="shared" si="4"/>
        <v>23</v>
      </c>
      <c r="P22" s="54">
        <f t="shared" si="9"/>
        <v>-0.82426734035578875</v>
      </c>
      <c r="Q22" s="54">
        <f t="shared" si="10"/>
        <v>16.163425719781767</v>
      </c>
      <c r="R22" s="53">
        <v>8000</v>
      </c>
      <c r="S22" s="53">
        <v>9350</v>
      </c>
      <c r="T22" s="53">
        <f t="shared" si="18"/>
        <v>0</v>
      </c>
      <c r="U22" s="16"/>
      <c r="V22" s="16">
        <v>8150</v>
      </c>
      <c r="W22" s="16">
        <v>9150</v>
      </c>
      <c r="X22" s="16">
        <f t="shared" si="15"/>
        <v>0</v>
      </c>
      <c r="Y22" s="10">
        <f t="shared" si="0"/>
        <v>63.549999999999272</v>
      </c>
      <c r="Z22" s="10">
        <f t="shared" si="5"/>
        <v>15.550000000001091</v>
      </c>
      <c r="AA22" s="10">
        <f t="shared" si="6"/>
        <v>79.100000000000364</v>
      </c>
      <c r="AB22" s="10">
        <f t="shared" si="7"/>
        <v>79.100000000000364</v>
      </c>
      <c r="AC22" s="11">
        <f t="shared" si="11"/>
        <v>74.696428571428697</v>
      </c>
      <c r="AD22" s="12">
        <f t="shared" si="12"/>
        <v>8.64562010363998E-3</v>
      </c>
      <c r="AE22" s="12">
        <f t="shared" si="13"/>
        <v>12.622605351314371</v>
      </c>
      <c r="AF22" s="10"/>
      <c r="AG22" s="10"/>
      <c r="AH22" s="13">
        <f t="shared" si="16"/>
        <v>0</v>
      </c>
      <c r="AI22" s="6"/>
      <c r="AJ22" s="6"/>
      <c r="AK22" s="6">
        <f t="shared" si="17"/>
        <v>0</v>
      </c>
    </row>
    <row r="23" spans="1:37" x14ac:dyDescent="0.35">
      <c r="A23" s="2">
        <v>42767</v>
      </c>
      <c r="B23" t="s">
        <v>10</v>
      </c>
      <c r="C23" s="3">
        <v>42789</v>
      </c>
      <c r="D23">
        <v>8600.15</v>
      </c>
      <c r="E23">
        <v>8747.4500000000007</v>
      </c>
      <c r="F23">
        <v>8555</v>
      </c>
      <c r="G23">
        <v>8737.9</v>
      </c>
      <c r="H23">
        <v>20860725</v>
      </c>
      <c r="I23">
        <v>1413600</v>
      </c>
      <c r="J23">
        <v>8716.4</v>
      </c>
      <c r="K23" s="51">
        <f t="shared" si="8"/>
        <v>1.7893130482392317</v>
      </c>
      <c r="L23">
        <f t="shared" si="2"/>
        <v>8700</v>
      </c>
      <c r="M23">
        <f t="shared" si="3"/>
        <v>8600</v>
      </c>
      <c r="N23">
        <v>16.824999999999999</v>
      </c>
      <c r="O23">
        <f t="shared" si="4"/>
        <v>22</v>
      </c>
      <c r="P23" s="54">
        <f t="shared" si="9"/>
        <v>1.773493273778648</v>
      </c>
      <c r="Q23" s="54">
        <f t="shared" si="10"/>
        <v>16.318226135322682</v>
      </c>
      <c r="R23" s="53">
        <v>8000</v>
      </c>
      <c r="S23" s="53">
        <v>9350</v>
      </c>
      <c r="T23" s="53">
        <f t="shared" si="18"/>
        <v>0</v>
      </c>
      <c r="U23" s="16"/>
      <c r="V23" s="16">
        <v>8150</v>
      </c>
      <c r="W23" s="16">
        <v>9150</v>
      </c>
      <c r="X23" s="16">
        <f t="shared" si="15"/>
        <v>0</v>
      </c>
      <c r="Y23" s="10">
        <f t="shared" si="0"/>
        <v>192.45000000000073</v>
      </c>
      <c r="Z23" s="10">
        <f t="shared" si="5"/>
        <v>163.15000000000146</v>
      </c>
      <c r="AA23" s="10">
        <f t="shared" si="6"/>
        <v>29.299999999999272</v>
      </c>
      <c r="AB23" s="10">
        <f t="shared" si="7"/>
        <v>192.45000000000073</v>
      </c>
      <c r="AC23" s="11">
        <f t="shared" si="11"/>
        <v>80.875000000000256</v>
      </c>
      <c r="AD23" s="12">
        <f t="shared" si="12"/>
        <v>9.4039057458300442E-3</v>
      </c>
      <c r="AE23" s="12">
        <f t="shared" si="13"/>
        <v>13.729702388911864</v>
      </c>
      <c r="AF23" s="10"/>
      <c r="AG23" s="10"/>
      <c r="AH23" s="13">
        <f t="shared" si="16"/>
        <v>0</v>
      </c>
      <c r="AI23" s="6"/>
      <c r="AJ23" s="6"/>
      <c r="AK23" s="6">
        <f t="shared" si="17"/>
        <v>0</v>
      </c>
    </row>
    <row r="24" spans="1:37" x14ac:dyDescent="0.35">
      <c r="A24" s="2">
        <v>42768</v>
      </c>
      <c r="B24" t="s">
        <v>10</v>
      </c>
      <c r="C24" s="3">
        <v>42789</v>
      </c>
      <c r="D24">
        <v>8730</v>
      </c>
      <c r="E24">
        <v>8773.7999999999993</v>
      </c>
      <c r="F24">
        <v>8697.2999999999993</v>
      </c>
      <c r="G24">
        <v>8743.9500000000007</v>
      </c>
      <c r="H24">
        <v>21658800</v>
      </c>
      <c r="I24">
        <v>798075</v>
      </c>
      <c r="J24">
        <v>8734.25</v>
      </c>
      <c r="K24" s="51">
        <f t="shared" si="8"/>
        <v>6.9238604241306165E-2</v>
      </c>
      <c r="L24">
        <f t="shared" si="2"/>
        <v>8700</v>
      </c>
      <c r="M24">
        <f t="shared" si="3"/>
        <v>8700</v>
      </c>
      <c r="N24">
        <v>13.97</v>
      </c>
      <c r="O24">
        <f t="shared" si="4"/>
        <v>21</v>
      </c>
      <c r="P24" s="54">
        <f t="shared" si="9"/>
        <v>6.921464537832378E-2</v>
      </c>
      <c r="Q24" s="54">
        <f t="shared" si="10"/>
        <v>13.544428132631815</v>
      </c>
      <c r="R24" s="53">
        <v>8000</v>
      </c>
      <c r="S24" s="53">
        <v>9350</v>
      </c>
      <c r="T24" s="53">
        <f t="shared" si="18"/>
        <v>0</v>
      </c>
      <c r="U24" s="16"/>
      <c r="V24" s="16">
        <v>8150</v>
      </c>
      <c r="W24" s="16">
        <v>9150</v>
      </c>
      <c r="X24" s="16">
        <f t="shared" si="15"/>
        <v>0</v>
      </c>
      <c r="Y24" s="10">
        <f t="shared" si="0"/>
        <v>76.5</v>
      </c>
      <c r="Z24" s="10">
        <f t="shared" si="5"/>
        <v>35.899999999999636</v>
      </c>
      <c r="AA24" s="10">
        <f t="shared" si="6"/>
        <v>40.600000000000364</v>
      </c>
      <c r="AB24" s="10">
        <f t="shared" si="7"/>
        <v>76.5</v>
      </c>
      <c r="AC24" s="11">
        <f t="shared" si="11"/>
        <v>83.628571428571632</v>
      </c>
      <c r="AD24" s="12">
        <f t="shared" si="12"/>
        <v>9.5794468990345518E-3</v>
      </c>
      <c r="AE24" s="12">
        <f t="shared" si="13"/>
        <v>13.985992472590446</v>
      </c>
      <c r="AF24" s="10"/>
      <c r="AG24" s="10"/>
      <c r="AH24" s="13">
        <f t="shared" si="16"/>
        <v>0</v>
      </c>
      <c r="AI24" s="6"/>
      <c r="AJ24" s="6"/>
      <c r="AK24" s="6">
        <f t="shared" si="17"/>
        <v>0</v>
      </c>
    </row>
    <row r="25" spans="1:37" x14ac:dyDescent="0.35">
      <c r="A25" s="2">
        <v>42769</v>
      </c>
      <c r="B25" t="s">
        <v>10</v>
      </c>
      <c r="C25" s="3">
        <v>42789</v>
      </c>
      <c r="D25">
        <v>8744.9500000000007</v>
      </c>
      <c r="E25">
        <v>8763.9</v>
      </c>
      <c r="F25">
        <v>8725.25</v>
      </c>
      <c r="G25">
        <v>8754.35</v>
      </c>
      <c r="H25">
        <v>21486000</v>
      </c>
      <c r="I25">
        <v>-172800</v>
      </c>
      <c r="J25">
        <v>8740.9500000000007</v>
      </c>
      <c r="K25" s="51">
        <f t="shared" si="8"/>
        <v>0.11893938094339099</v>
      </c>
      <c r="L25">
        <f t="shared" si="2"/>
        <v>8800</v>
      </c>
      <c r="M25">
        <f t="shared" si="3"/>
        <v>8700</v>
      </c>
      <c r="N25">
        <v>13.52</v>
      </c>
      <c r="O25">
        <f t="shared" si="4"/>
        <v>20</v>
      </c>
      <c r="P25" s="54">
        <f t="shared" si="9"/>
        <v>0.11886870409778538</v>
      </c>
      <c r="Q25" s="54">
        <f t="shared" si="10"/>
        <v>13.108158672602677</v>
      </c>
      <c r="R25" s="53">
        <v>8000</v>
      </c>
      <c r="S25" s="53">
        <v>9350</v>
      </c>
      <c r="T25" s="53">
        <f t="shared" si="18"/>
        <v>0</v>
      </c>
      <c r="U25" s="16"/>
      <c r="V25" s="16">
        <v>8150</v>
      </c>
      <c r="W25" s="16">
        <v>9150</v>
      </c>
      <c r="X25" s="16">
        <f t="shared" si="15"/>
        <v>0</v>
      </c>
      <c r="Y25" s="10">
        <f t="shared" si="0"/>
        <v>38.649999999999636</v>
      </c>
      <c r="Z25" s="10">
        <f t="shared" si="5"/>
        <v>19.949999999998909</v>
      </c>
      <c r="AA25" s="10">
        <f t="shared" si="6"/>
        <v>18.700000000000728</v>
      </c>
      <c r="AB25" s="10">
        <f t="shared" si="7"/>
        <v>38.649999999999636</v>
      </c>
      <c r="AC25" s="11">
        <f t="shared" si="11"/>
        <v>81.475000000000236</v>
      </c>
      <c r="AD25" s="12">
        <f t="shared" si="12"/>
        <v>9.3168056992893305E-3</v>
      </c>
      <c r="AE25" s="12">
        <f t="shared" si="13"/>
        <v>13.602536320962422</v>
      </c>
      <c r="AF25" s="10"/>
      <c r="AG25" s="10"/>
      <c r="AH25" s="13">
        <f t="shared" si="16"/>
        <v>0</v>
      </c>
      <c r="AI25" s="6"/>
      <c r="AJ25" s="6"/>
      <c r="AK25" s="6">
        <f t="shared" si="17"/>
        <v>0</v>
      </c>
    </row>
    <row r="26" spans="1:37" x14ac:dyDescent="0.35">
      <c r="A26" s="2">
        <v>42772</v>
      </c>
      <c r="B26" t="s">
        <v>10</v>
      </c>
      <c r="C26" s="3">
        <v>42789</v>
      </c>
      <c r="D26">
        <v>8808</v>
      </c>
      <c r="E26">
        <v>8834.4</v>
      </c>
      <c r="F26">
        <v>8781.7999999999993</v>
      </c>
      <c r="G26">
        <v>8816.6</v>
      </c>
      <c r="H26">
        <v>21854325</v>
      </c>
      <c r="I26">
        <v>368325</v>
      </c>
      <c r="J26">
        <v>8801.0499999999993</v>
      </c>
      <c r="K26" s="51">
        <f t="shared" si="8"/>
        <v>0.71107506553884636</v>
      </c>
      <c r="L26">
        <f t="shared" si="2"/>
        <v>8800</v>
      </c>
      <c r="M26">
        <f t="shared" si="3"/>
        <v>8800</v>
      </c>
      <c r="N26">
        <v>13.1275</v>
      </c>
      <c r="O26">
        <f t="shared" si="4"/>
        <v>17</v>
      </c>
      <c r="P26" s="54">
        <f t="shared" si="9"/>
        <v>0.70855884788407764</v>
      </c>
      <c r="Q26" s="54">
        <f t="shared" si="10"/>
        <v>12.728766798612302</v>
      </c>
      <c r="R26" s="53">
        <v>8000</v>
      </c>
      <c r="S26" s="53">
        <v>9350</v>
      </c>
      <c r="T26" s="53">
        <f t="shared" si="18"/>
        <v>0</v>
      </c>
      <c r="U26" s="16"/>
      <c r="V26" s="16">
        <v>8150</v>
      </c>
      <c r="W26" s="16">
        <v>9150</v>
      </c>
      <c r="X26" s="16">
        <f t="shared" si="15"/>
        <v>0</v>
      </c>
      <c r="Y26" s="10">
        <f t="shared" si="0"/>
        <v>52.600000000000364</v>
      </c>
      <c r="Z26" s="10">
        <f t="shared" si="5"/>
        <v>80.049999999999272</v>
      </c>
      <c r="AA26" s="10">
        <f t="shared" si="6"/>
        <v>27.449999999998909</v>
      </c>
      <c r="AB26" s="10">
        <f t="shared" si="7"/>
        <v>80.049999999999272</v>
      </c>
      <c r="AC26" s="11">
        <f t="shared" si="11"/>
        <v>82.982142857142989</v>
      </c>
      <c r="AD26" s="12">
        <f t="shared" si="12"/>
        <v>9.4212242117555616E-3</v>
      </c>
      <c r="AE26" s="12">
        <f t="shared" si="13"/>
        <v>13.75498734916312</v>
      </c>
      <c r="AF26" s="10"/>
      <c r="AG26" s="10"/>
      <c r="AH26" s="13">
        <f t="shared" si="16"/>
        <v>0</v>
      </c>
      <c r="AI26" s="6"/>
      <c r="AJ26" s="6"/>
      <c r="AK26" s="6">
        <f t="shared" si="17"/>
        <v>0</v>
      </c>
    </row>
    <row r="27" spans="1:37" x14ac:dyDescent="0.35">
      <c r="A27" s="2">
        <v>42773</v>
      </c>
      <c r="B27" t="s">
        <v>10</v>
      </c>
      <c r="C27" s="3">
        <v>42789</v>
      </c>
      <c r="D27">
        <v>8800.4500000000007</v>
      </c>
      <c r="E27">
        <v>8811.9</v>
      </c>
      <c r="F27">
        <v>8758.7000000000007</v>
      </c>
      <c r="G27">
        <v>8785.5499999999993</v>
      </c>
      <c r="H27">
        <v>21568425</v>
      </c>
      <c r="I27">
        <v>-285900</v>
      </c>
      <c r="J27">
        <v>8768.2999999999993</v>
      </c>
      <c r="K27" s="51">
        <f t="shared" si="8"/>
        <v>-0.3521765760043678</v>
      </c>
      <c r="L27">
        <f t="shared" si="2"/>
        <v>8800</v>
      </c>
      <c r="M27">
        <f t="shared" si="3"/>
        <v>8800</v>
      </c>
      <c r="N27">
        <v>13.397500000000001</v>
      </c>
      <c r="O27">
        <f t="shared" si="4"/>
        <v>16</v>
      </c>
      <c r="P27" s="54">
        <f t="shared" si="9"/>
        <v>-0.35279817756030951</v>
      </c>
      <c r="Q27" s="54">
        <f t="shared" si="10"/>
        <v>12.989645640595645</v>
      </c>
      <c r="R27" s="53">
        <v>8000</v>
      </c>
      <c r="S27" s="53">
        <v>9350</v>
      </c>
      <c r="T27" s="53">
        <f t="shared" si="18"/>
        <v>0</v>
      </c>
      <c r="U27" s="16"/>
      <c r="V27" s="16">
        <v>8150</v>
      </c>
      <c r="W27" s="16">
        <v>9150</v>
      </c>
      <c r="X27" s="16">
        <f t="shared" si="15"/>
        <v>0</v>
      </c>
      <c r="Y27" s="10">
        <f t="shared" si="0"/>
        <v>53.199999999998909</v>
      </c>
      <c r="Z27" s="10">
        <f t="shared" si="5"/>
        <v>4.7000000000007276</v>
      </c>
      <c r="AA27" s="10">
        <f t="shared" si="6"/>
        <v>57.899999999999636</v>
      </c>
      <c r="AB27" s="10">
        <f t="shared" si="7"/>
        <v>57.899999999999636</v>
      </c>
      <c r="AC27" s="11">
        <f t="shared" si="11"/>
        <v>83.153571428571539</v>
      </c>
      <c r="AD27" s="12">
        <f t="shared" si="12"/>
        <v>9.448786303947132E-3</v>
      </c>
      <c r="AE27" s="12">
        <f t="shared" si="13"/>
        <v>13.795228003762812</v>
      </c>
      <c r="AF27" s="10"/>
      <c r="AG27" s="10"/>
      <c r="AH27" s="13">
        <f t="shared" si="16"/>
        <v>0</v>
      </c>
      <c r="AI27" s="6"/>
      <c r="AJ27" s="6"/>
      <c r="AK27" s="6">
        <f t="shared" si="17"/>
        <v>0</v>
      </c>
    </row>
    <row r="28" spans="1:37" x14ac:dyDescent="0.35">
      <c r="A28" s="2">
        <v>42774</v>
      </c>
      <c r="B28" t="s">
        <v>10</v>
      </c>
      <c r="C28" s="3">
        <v>42789</v>
      </c>
      <c r="D28">
        <v>8785.6</v>
      </c>
      <c r="E28">
        <v>8813.9500000000007</v>
      </c>
      <c r="F28">
        <v>8732.5</v>
      </c>
      <c r="G28">
        <v>8796.35</v>
      </c>
      <c r="H28">
        <v>21768225</v>
      </c>
      <c r="I28">
        <v>199800</v>
      </c>
      <c r="J28">
        <v>8769.0499999999993</v>
      </c>
      <c r="K28" s="51">
        <f t="shared" si="8"/>
        <v>0.12292912794305527</v>
      </c>
      <c r="L28">
        <f t="shared" si="2"/>
        <v>8800</v>
      </c>
      <c r="M28">
        <f t="shared" si="3"/>
        <v>8800</v>
      </c>
      <c r="N28">
        <v>13.5075</v>
      </c>
      <c r="O28">
        <f t="shared" si="4"/>
        <v>15</v>
      </c>
      <c r="P28" s="54">
        <f t="shared" si="9"/>
        <v>0.12285363195534416</v>
      </c>
      <c r="Q28" s="54">
        <f t="shared" si="10"/>
        <v>13.096041709459126</v>
      </c>
      <c r="R28" s="53">
        <v>8000</v>
      </c>
      <c r="S28" s="53">
        <v>9350</v>
      </c>
      <c r="T28" s="53">
        <f t="shared" si="18"/>
        <v>0</v>
      </c>
      <c r="U28" s="16"/>
      <c r="V28" s="16">
        <v>8150</v>
      </c>
      <c r="W28" s="16">
        <v>9150</v>
      </c>
      <c r="X28" s="16">
        <f t="shared" si="15"/>
        <v>0</v>
      </c>
      <c r="Y28" s="10">
        <f t="shared" si="0"/>
        <v>81.450000000000728</v>
      </c>
      <c r="Z28" s="10">
        <f t="shared" si="5"/>
        <v>28.400000000001455</v>
      </c>
      <c r="AA28" s="10">
        <f t="shared" si="6"/>
        <v>53.049999999999272</v>
      </c>
      <c r="AB28" s="10">
        <f t="shared" si="7"/>
        <v>81.450000000000728</v>
      </c>
      <c r="AC28" s="11">
        <f t="shared" si="11"/>
        <v>84.478571428571485</v>
      </c>
      <c r="AD28" s="12">
        <f t="shared" si="12"/>
        <v>9.6155722350859917E-3</v>
      </c>
      <c r="AE28" s="12">
        <f t="shared" si="13"/>
        <v>14.038735463225548</v>
      </c>
      <c r="AF28" s="10"/>
      <c r="AG28" s="10"/>
      <c r="AH28" s="13">
        <f t="shared" si="16"/>
        <v>0</v>
      </c>
      <c r="AI28" s="6"/>
      <c r="AJ28" s="6"/>
      <c r="AK28" s="6">
        <f t="shared" si="17"/>
        <v>0</v>
      </c>
    </row>
    <row r="29" spans="1:37" x14ac:dyDescent="0.35">
      <c r="A29" s="2">
        <v>42775</v>
      </c>
      <c r="B29" t="s">
        <v>10</v>
      </c>
      <c r="C29" s="3">
        <v>42789</v>
      </c>
      <c r="D29">
        <v>8816.2999999999993</v>
      </c>
      <c r="E29">
        <v>8843.7999999999993</v>
      </c>
      <c r="F29">
        <v>8733</v>
      </c>
      <c r="G29">
        <v>8796.85</v>
      </c>
      <c r="H29">
        <v>21760950</v>
      </c>
      <c r="I29">
        <v>-7275</v>
      </c>
      <c r="J29">
        <v>8778.4</v>
      </c>
      <c r="K29" s="51">
        <f t="shared" si="8"/>
        <v>5.6841758229265547E-3</v>
      </c>
      <c r="L29">
        <f t="shared" si="2"/>
        <v>8800</v>
      </c>
      <c r="M29">
        <f t="shared" si="3"/>
        <v>8800</v>
      </c>
      <c r="N29">
        <v>13.35</v>
      </c>
      <c r="O29">
        <f t="shared" si="4"/>
        <v>14</v>
      </c>
      <c r="P29" s="54">
        <f t="shared" si="9"/>
        <v>5.6840142796943383E-3</v>
      </c>
      <c r="Q29" s="54">
        <f t="shared" si="10"/>
        <v>12.943305294185141</v>
      </c>
      <c r="R29" s="53">
        <v>8000</v>
      </c>
      <c r="S29" s="53">
        <v>9350</v>
      </c>
      <c r="T29" s="53">
        <f t="shared" si="18"/>
        <v>0</v>
      </c>
      <c r="U29" s="16"/>
      <c r="V29" s="16">
        <v>8150</v>
      </c>
      <c r="W29" s="16">
        <v>9150</v>
      </c>
      <c r="X29" s="16">
        <f t="shared" si="15"/>
        <v>0</v>
      </c>
      <c r="Y29" s="10">
        <f t="shared" si="0"/>
        <v>110.79999999999927</v>
      </c>
      <c r="Z29" s="10">
        <f t="shared" si="5"/>
        <v>47.449999999998909</v>
      </c>
      <c r="AA29" s="10">
        <f t="shared" si="6"/>
        <v>63.350000000000364</v>
      </c>
      <c r="AB29" s="10">
        <f t="shared" si="7"/>
        <v>110.79999999999927</v>
      </c>
      <c r="AC29" s="11">
        <f t="shared" si="11"/>
        <v>89.178571428571431</v>
      </c>
      <c r="AD29" s="12">
        <f t="shared" si="12"/>
        <v>1.0115192476273656E-2</v>
      </c>
      <c r="AE29" s="12">
        <f t="shared" si="13"/>
        <v>14.768181015359538</v>
      </c>
      <c r="AF29" s="10"/>
      <c r="AG29" s="10"/>
      <c r="AH29" s="13">
        <f t="shared" si="16"/>
        <v>0</v>
      </c>
      <c r="AI29" s="6"/>
      <c r="AJ29" s="6"/>
      <c r="AK29" s="6">
        <f t="shared" si="17"/>
        <v>0</v>
      </c>
    </row>
    <row r="30" spans="1:37" x14ac:dyDescent="0.35">
      <c r="A30" s="2">
        <v>42776</v>
      </c>
      <c r="B30" t="s">
        <v>10</v>
      </c>
      <c r="C30" s="3">
        <v>42789</v>
      </c>
      <c r="D30">
        <v>8829.9</v>
      </c>
      <c r="E30">
        <v>8839.9</v>
      </c>
      <c r="F30">
        <v>8786.5499999999993</v>
      </c>
      <c r="G30">
        <v>8809.35</v>
      </c>
      <c r="H30">
        <v>21685425</v>
      </c>
      <c r="I30">
        <v>-75525</v>
      </c>
      <c r="J30">
        <v>8793.5499999999993</v>
      </c>
      <c r="K30" s="51">
        <f t="shared" si="8"/>
        <v>0.14209631856857852</v>
      </c>
      <c r="L30">
        <f t="shared" si="2"/>
        <v>8800</v>
      </c>
      <c r="M30">
        <f t="shared" si="3"/>
        <v>8800</v>
      </c>
      <c r="N30">
        <v>13.234999999999999</v>
      </c>
      <c r="O30">
        <f t="shared" si="4"/>
        <v>13</v>
      </c>
      <c r="P30" s="54">
        <f t="shared" si="9"/>
        <v>0.14199545728530438</v>
      </c>
      <c r="Q30" s="54">
        <f t="shared" si="10"/>
        <v>12.831855721702663</v>
      </c>
      <c r="R30" s="53">
        <v>8000</v>
      </c>
      <c r="S30" s="53">
        <v>9350</v>
      </c>
      <c r="T30" s="53">
        <f t="shared" si="18"/>
        <v>0</v>
      </c>
      <c r="U30" s="16"/>
      <c r="V30" s="16">
        <v>8150</v>
      </c>
      <c r="W30" s="16">
        <v>9150</v>
      </c>
      <c r="X30" s="16">
        <f t="shared" si="15"/>
        <v>0</v>
      </c>
      <c r="Y30" s="10">
        <f t="shared" si="0"/>
        <v>53.350000000000364</v>
      </c>
      <c r="Z30" s="10">
        <f t="shared" si="5"/>
        <v>43.049999999999272</v>
      </c>
      <c r="AA30" s="10">
        <f t="shared" si="6"/>
        <v>10.300000000001091</v>
      </c>
      <c r="AB30" s="10">
        <f t="shared" si="7"/>
        <v>53.350000000000364</v>
      </c>
      <c r="AC30" s="11">
        <f t="shared" si="11"/>
        <v>86.507142857142881</v>
      </c>
      <c r="AD30" s="12">
        <f t="shared" si="12"/>
        <v>9.7970693730555138E-3</v>
      </c>
      <c r="AE30" s="12">
        <f t="shared" si="13"/>
        <v>14.30372128466105</v>
      </c>
      <c r="AF30" s="10"/>
      <c r="AG30" s="10"/>
      <c r="AH30" s="13">
        <f t="shared" si="16"/>
        <v>0</v>
      </c>
      <c r="AI30" s="6"/>
      <c r="AJ30" s="6"/>
      <c r="AK30" s="6">
        <f t="shared" si="17"/>
        <v>0</v>
      </c>
    </row>
    <row r="31" spans="1:37" x14ac:dyDescent="0.35">
      <c r="A31" s="2">
        <v>42779</v>
      </c>
      <c r="B31" t="s">
        <v>10</v>
      </c>
      <c r="C31" s="3">
        <v>42789</v>
      </c>
      <c r="D31">
        <v>8836.65</v>
      </c>
      <c r="E31">
        <v>8846</v>
      </c>
      <c r="F31">
        <v>8765.5</v>
      </c>
      <c r="G31">
        <v>8815.35</v>
      </c>
      <c r="H31">
        <v>22318275</v>
      </c>
      <c r="I31">
        <v>632850</v>
      </c>
      <c r="J31">
        <v>8805.0499999999993</v>
      </c>
      <c r="K31" s="51">
        <f t="shared" si="8"/>
        <v>6.8109451889185921E-2</v>
      </c>
      <c r="L31">
        <f t="shared" si="2"/>
        <v>8800</v>
      </c>
      <c r="M31">
        <f t="shared" si="3"/>
        <v>8800</v>
      </c>
      <c r="N31">
        <v>13.1775</v>
      </c>
      <c r="O31">
        <f t="shared" si="4"/>
        <v>10</v>
      </c>
      <c r="P31" s="54">
        <f t="shared" si="9"/>
        <v>6.8086267928357813E-2</v>
      </c>
      <c r="Q31" s="54">
        <f t="shared" si="10"/>
        <v>12.776071149590269</v>
      </c>
      <c r="R31" s="53">
        <v>8000</v>
      </c>
      <c r="S31" s="53">
        <v>9350</v>
      </c>
      <c r="T31" s="53">
        <f t="shared" si="18"/>
        <v>0</v>
      </c>
      <c r="U31" s="16"/>
      <c r="V31" s="16">
        <v>8150</v>
      </c>
      <c r="W31" s="16">
        <v>9150</v>
      </c>
      <c r="X31" s="16">
        <f t="shared" si="15"/>
        <v>0</v>
      </c>
      <c r="Y31" s="10">
        <f t="shared" si="0"/>
        <v>80.5</v>
      </c>
      <c r="Z31" s="10">
        <f t="shared" si="5"/>
        <v>36.649999999999636</v>
      </c>
      <c r="AA31" s="10">
        <f t="shared" si="6"/>
        <v>43.850000000000364</v>
      </c>
      <c r="AB31" s="10">
        <f t="shared" si="7"/>
        <v>80.5</v>
      </c>
      <c r="AC31" s="11">
        <f t="shared" si="11"/>
        <v>86.214285714285708</v>
      </c>
      <c r="AD31" s="12">
        <f t="shared" si="12"/>
        <v>9.7564445479096391E-3</v>
      </c>
      <c r="AE31" s="12">
        <f t="shared" si="13"/>
        <v>14.244409039948073</v>
      </c>
      <c r="AF31" s="10"/>
      <c r="AG31" s="10"/>
      <c r="AH31" s="13">
        <f t="shared" si="16"/>
        <v>0</v>
      </c>
      <c r="AI31" s="6"/>
      <c r="AJ31" s="6"/>
      <c r="AK31" s="6">
        <f t="shared" si="17"/>
        <v>0</v>
      </c>
    </row>
    <row r="32" spans="1:37" x14ac:dyDescent="0.35">
      <c r="A32" s="2">
        <v>42780</v>
      </c>
      <c r="B32" t="s">
        <v>10</v>
      </c>
      <c r="C32" s="3">
        <v>42789</v>
      </c>
      <c r="D32">
        <v>8824</v>
      </c>
      <c r="E32">
        <v>8830</v>
      </c>
      <c r="F32">
        <v>8786.1</v>
      </c>
      <c r="G32">
        <v>8814.85</v>
      </c>
      <c r="H32">
        <v>23350950</v>
      </c>
      <c r="I32">
        <v>1032675</v>
      </c>
      <c r="J32">
        <v>8792.2999999999993</v>
      </c>
      <c r="K32" s="51">
        <f t="shared" si="8"/>
        <v>-5.6719245407159105E-3</v>
      </c>
      <c r="L32">
        <f t="shared" si="2"/>
        <v>8800</v>
      </c>
      <c r="M32">
        <f t="shared" si="3"/>
        <v>8800</v>
      </c>
      <c r="N32">
        <v>13.692500000000001</v>
      </c>
      <c r="O32">
        <f t="shared" si="4"/>
        <v>9</v>
      </c>
      <c r="P32" s="54">
        <f t="shared" si="9"/>
        <v>-5.672085400298954E-3</v>
      </c>
      <c r="Q32" s="54">
        <f t="shared" si="10"/>
        <v>13.275371362238918</v>
      </c>
      <c r="R32" s="53">
        <v>8000</v>
      </c>
      <c r="S32" s="53">
        <v>9350</v>
      </c>
      <c r="T32" s="53">
        <f t="shared" si="18"/>
        <v>0</v>
      </c>
      <c r="U32" s="16"/>
      <c r="V32" s="16">
        <v>8150</v>
      </c>
      <c r="W32" s="16">
        <v>9150</v>
      </c>
      <c r="X32" s="16">
        <f t="shared" si="15"/>
        <v>0</v>
      </c>
      <c r="Y32" s="10">
        <f t="shared" si="0"/>
        <v>43.899999999999636</v>
      </c>
      <c r="Z32" s="10">
        <f t="shared" si="5"/>
        <v>14.649999999999636</v>
      </c>
      <c r="AA32" s="10">
        <f t="shared" si="6"/>
        <v>29.25</v>
      </c>
      <c r="AB32" s="10">
        <f t="shared" si="7"/>
        <v>43.899999999999636</v>
      </c>
      <c r="AC32" s="11">
        <f t="shared" si="11"/>
        <v>83.235714285714238</v>
      </c>
      <c r="AD32" s="12">
        <f t="shared" si="12"/>
        <v>9.4328778655614499E-3</v>
      </c>
      <c r="AE32" s="12">
        <f t="shared" si="13"/>
        <v>13.772001683719717</v>
      </c>
      <c r="AF32" s="10"/>
      <c r="AG32" s="10"/>
      <c r="AH32" s="13">
        <f t="shared" si="16"/>
        <v>0</v>
      </c>
      <c r="AI32" s="6"/>
      <c r="AJ32" s="6"/>
      <c r="AK32" s="6">
        <f t="shared" si="17"/>
        <v>0</v>
      </c>
    </row>
    <row r="33" spans="1:37" x14ac:dyDescent="0.35">
      <c r="A33" s="2">
        <v>42781</v>
      </c>
      <c r="B33" t="s">
        <v>10</v>
      </c>
      <c r="C33" s="3">
        <v>42789</v>
      </c>
      <c r="D33">
        <v>8826.1</v>
      </c>
      <c r="E33">
        <v>8827.2000000000007</v>
      </c>
      <c r="F33">
        <v>8727</v>
      </c>
      <c r="G33">
        <v>8743.1</v>
      </c>
      <c r="H33">
        <v>25091025</v>
      </c>
      <c r="I33">
        <v>1740075</v>
      </c>
      <c r="J33">
        <v>8724.7000000000007</v>
      </c>
      <c r="K33" s="51">
        <f t="shared" si="8"/>
        <v>-0.81396733920599884</v>
      </c>
      <c r="L33">
        <f t="shared" si="2"/>
        <v>8700</v>
      </c>
      <c r="M33">
        <f t="shared" si="3"/>
        <v>8800</v>
      </c>
      <c r="N33">
        <v>13.8025</v>
      </c>
      <c r="O33">
        <f t="shared" si="4"/>
        <v>8</v>
      </c>
      <c r="P33" s="54">
        <f t="shared" si="9"/>
        <v>-0.81729814008681956</v>
      </c>
      <c r="Q33" s="54">
        <f t="shared" si="10"/>
        <v>13.383517641113167</v>
      </c>
      <c r="R33" s="53">
        <v>8000</v>
      </c>
      <c r="S33" s="53">
        <v>9350</v>
      </c>
      <c r="T33" s="53">
        <f t="shared" si="18"/>
        <v>0</v>
      </c>
      <c r="U33" s="16"/>
      <c r="V33" s="16">
        <v>8150</v>
      </c>
      <c r="W33" s="16">
        <v>9150</v>
      </c>
      <c r="X33" s="16">
        <f t="shared" si="15"/>
        <v>0</v>
      </c>
      <c r="Y33" s="10">
        <f t="shared" si="0"/>
        <v>100.20000000000073</v>
      </c>
      <c r="Z33" s="10">
        <f t="shared" si="5"/>
        <v>12.350000000000364</v>
      </c>
      <c r="AA33" s="10">
        <f t="shared" si="6"/>
        <v>87.850000000000364</v>
      </c>
      <c r="AB33" s="10">
        <f t="shared" si="7"/>
        <v>100.20000000000073</v>
      </c>
      <c r="AC33" s="11">
        <f t="shared" si="11"/>
        <v>81.40000000000002</v>
      </c>
      <c r="AD33" s="12">
        <f t="shared" si="12"/>
        <v>9.2226464689953679E-3</v>
      </c>
      <c r="AE33" s="12">
        <f t="shared" si="13"/>
        <v>13.465063844733237</v>
      </c>
      <c r="AF33" s="10"/>
      <c r="AG33" s="10"/>
      <c r="AH33" s="13">
        <f t="shared" si="16"/>
        <v>0</v>
      </c>
      <c r="AI33" s="6"/>
      <c r="AJ33" s="6"/>
      <c r="AK33" s="6">
        <f t="shared" si="17"/>
        <v>0</v>
      </c>
    </row>
    <row r="34" spans="1:37" x14ac:dyDescent="0.35">
      <c r="A34" s="2">
        <v>42782</v>
      </c>
      <c r="B34" t="s">
        <v>10</v>
      </c>
      <c r="C34" s="3">
        <v>42789</v>
      </c>
      <c r="D34">
        <v>8760</v>
      </c>
      <c r="E34">
        <v>8796.15</v>
      </c>
      <c r="F34">
        <v>8734</v>
      </c>
      <c r="G34">
        <v>8787.6</v>
      </c>
      <c r="H34">
        <v>24620025</v>
      </c>
      <c r="I34">
        <v>-471000</v>
      </c>
      <c r="J34">
        <v>8778</v>
      </c>
      <c r="K34" s="51">
        <f t="shared" si="8"/>
        <v>0.5089727899715204</v>
      </c>
      <c r="L34">
        <f t="shared" si="2"/>
        <v>8800</v>
      </c>
      <c r="M34">
        <f t="shared" si="3"/>
        <v>8800</v>
      </c>
      <c r="N34">
        <v>14.2125</v>
      </c>
      <c r="O34">
        <f t="shared" si="4"/>
        <v>7</v>
      </c>
      <c r="P34" s="54">
        <f t="shared" si="9"/>
        <v>0.50768190179368844</v>
      </c>
      <c r="Q34" s="54">
        <f t="shared" si="10"/>
        <v>13.780091121970294</v>
      </c>
      <c r="R34" s="53">
        <v>8000</v>
      </c>
      <c r="S34" s="53">
        <v>9350</v>
      </c>
      <c r="T34" s="53">
        <f t="shared" si="18"/>
        <v>0</v>
      </c>
      <c r="U34" s="16"/>
      <c r="V34" s="16">
        <v>8150</v>
      </c>
      <c r="W34" s="16">
        <v>9150</v>
      </c>
      <c r="X34" s="16">
        <f t="shared" si="15"/>
        <v>0</v>
      </c>
      <c r="Y34" s="10">
        <f t="shared" si="0"/>
        <v>62.149999999999636</v>
      </c>
      <c r="Z34" s="10">
        <f t="shared" si="5"/>
        <v>53.049999999999272</v>
      </c>
      <c r="AA34" s="10">
        <f t="shared" si="6"/>
        <v>9.1000000000003638</v>
      </c>
      <c r="AB34" s="10">
        <f t="shared" si="7"/>
        <v>62.149999999999636</v>
      </c>
      <c r="AC34" s="11">
        <f t="shared" si="11"/>
        <v>78.757142857142881</v>
      </c>
      <c r="AD34" s="12">
        <f t="shared" si="12"/>
        <v>8.9905414220482743E-3</v>
      </c>
      <c r="AE34" s="12">
        <f t="shared" si="13"/>
        <v>13.12619047619048</v>
      </c>
      <c r="AF34" s="10"/>
      <c r="AG34" s="10"/>
      <c r="AH34" s="13">
        <f t="shared" si="16"/>
        <v>0</v>
      </c>
      <c r="AI34" s="6"/>
      <c r="AJ34" s="6"/>
      <c r="AK34" s="6">
        <f t="shared" si="17"/>
        <v>0</v>
      </c>
    </row>
    <row r="35" spans="1:37" x14ac:dyDescent="0.35">
      <c r="A35" s="2">
        <v>42783</v>
      </c>
      <c r="B35" t="s">
        <v>10</v>
      </c>
      <c r="C35" s="3">
        <v>42789</v>
      </c>
      <c r="D35">
        <v>8869.75</v>
      </c>
      <c r="E35">
        <v>8872.4500000000007</v>
      </c>
      <c r="F35">
        <v>8800.1</v>
      </c>
      <c r="G35">
        <v>8827</v>
      </c>
      <c r="H35">
        <v>24253650</v>
      </c>
      <c r="I35">
        <v>-366375</v>
      </c>
      <c r="J35">
        <v>8821.7000000000007</v>
      </c>
      <c r="K35" s="51">
        <f t="shared" si="8"/>
        <v>0.44835905139059168</v>
      </c>
      <c r="L35">
        <f t="shared" si="2"/>
        <v>8800</v>
      </c>
      <c r="M35">
        <f t="shared" si="3"/>
        <v>8900</v>
      </c>
      <c r="N35">
        <v>13.73</v>
      </c>
      <c r="O35">
        <f t="shared" si="4"/>
        <v>6</v>
      </c>
      <c r="P35" s="54">
        <f t="shared" si="9"/>
        <v>0.44735691652082465</v>
      </c>
      <c r="Q35" s="54">
        <f t="shared" si="10"/>
        <v>13.312179900100716</v>
      </c>
      <c r="R35" s="53">
        <v>8000</v>
      </c>
      <c r="S35" s="53">
        <v>9350</v>
      </c>
      <c r="T35" s="53">
        <f t="shared" si="18"/>
        <v>0</v>
      </c>
      <c r="U35" s="16"/>
      <c r="V35" s="16">
        <v>8150</v>
      </c>
      <c r="W35" s="16">
        <v>9150</v>
      </c>
      <c r="X35" s="16">
        <f t="shared" si="15"/>
        <v>0</v>
      </c>
      <c r="Y35" s="10">
        <f t="shared" si="0"/>
        <v>72.350000000000364</v>
      </c>
      <c r="Z35" s="10">
        <f t="shared" si="5"/>
        <v>84.850000000000364</v>
      </c>
      <c r="AA35" s="10">
        <f t="shared" si="6"/>
        <v>12.5</v>
      </c>
      <c r="AB35" s="10">
        <f t="shared" si="7"/>
        <v>84.850000000000364</v>
      </c>
      <c r="AC35" s="11">
        <f t="shared" si="11"/>
        <v>81.560714285714312</v>
      </c>
      <c r="AD35" s="12">
        <f t="shared" si="12"/>
        <v>9.1953791578921959E-3</v>
      </c>
      <c r="AE35" s="12">
        <f t="shared" si="13"/>
        <v>13.425253570522607</v>
      </c>
      <c r="AF35" s="10"/>
      <c r="AG35" s="10"/>
      <c r="AH35" s="13">
        <f t="shared" si="16"/>
        <v>0</v>
      </c>
      <c r="AI35" s="6"/>
      <c r="AJ35" s="6"/>
      <c r="AK35" s="6">
        <f t="shared" si="17"/>
        <v>0</v>
      </c>
    </row>
    <row r="36" spans="1:37" x14ac:dyDescent="0.35">
      <c r="A36" s="2">
        <v>42786</v>
      </c>
      <c r="B36" t="s">
        <v>10</v>
      </c>
      <c r="C36" s="3">
        <v>42789</v>
      </c>
      <c r="D36">
        <v>8828.2000000000007</v>
      </c>
      <c r="E36">
        <v>8881.2999999999993</v>
      </c>
      <c r="F36">
        <v>8810</v>
      </c>
      <c r="G36">
        <v>8873.85</v>
      </c>
      <c r="H36">
        <v>21694650</v>
      </c>
      <c r="I36">
        <v>-2559000</v>
      </c>
      <c r="J36">
        <v>8879.2000000000007</v>
      </c>
      <c r="K36" s="51">
        <f t="shared" si="8"/>
        <v>0.53075790189192662</v>
      </c>
      <c r="L36">
        <f t="shared" si="2"/>
        <v>8900</v>
      </c>
      <c r="M36">
        <f t="shared" si="3"/>
        <v>8800</v>
      </c>
      <c r="N36">
        <v>13.432499999999999</v>
      </c>
      <c r="O36">
        <f t="shared" si="4"/>
        <v>3</v>
      </c>
      <c r="P36" s="54">
        <f t="shared" si="9"/>
        <v>0.52935434627094935</v>
      </c>
      <c r="Q36" s="54">
        <f t="shared" si="10"/>
        <v>13.023937416788939</v>
      </c>
      <c r="R36" s="53">
        <v>8000</v>
      </c>
      <c r="S36" s="53">
        <v>9350</v>
      </c>
      <c r="T36" s="53">
        <f t="shared" si="18"/>
        <v>0</v>
      </c>
      <c r="U36" s="16"/>
      <c r="V36" s="16">
        <v>8150</v>
      </c>
      <c r="W36" s="16">
        <v>9150</v>
      </c>
      <c r="X36" s="16">
        <f t="shared" si="15"/>
        <v>0</v>
      </c>
      <c r="Y36" s="10">
        <f t="shared" si="0"/>
        <v>71.299999999999272</v>
      </c>
      <c r="Z36" s="10">
        <f t="shared" si="5"/>
        <v>54.299999999999272</v>
      </c>
      <c r="AA36" s="10">
        <f t="shared" si="6"/>
        <v>17</v>
      </c>
      <c r="AB36" s="10">
        <f t="shared" si="7"/>
        <v>71.299999999999272</v>
      </c>
      <c r="AC36" s="11">
        <f t="shared" si="11"/>
        <v>81.003571428571377</v>
      </c>
      <c r="AD36" s="12">
        <f t="shared" si="12"/>
        <v>9.1755478385821994E-3</v>
      </c>
      <c r="AE36" s="12">
        <f t="shared" si="13"/>
        <v>13.396299844330011</v>
      </c>
      <c r="AF36" s="10"/>
      <c r="AG36" s="10"/>
      <c r="AH36" s="13">
        <f t="shared" si="16"/>
        <v>0</v>
      </c>
      <c r="AI36" s="6"/>
      <c r="AJ36" s="6"/>
      <c r="AK36" s="6">
        <f t="shared" si="17"/>
        <v>0</v>
      </c>
    </row>
    <row r="37" spans="1:37" x14ac:dyDescent="0.35">
      <c r="A37" s="2">
        <v>42787</v>
      </c>
      <c r="B37" t="s">
        <v>10</v>
      </c>
      <c r="C37" s="3">
        <v>42789</v>
      </c>
      <c r="D37">
        <v>8880.0499999999993</v>
      </c>
      <c r="E37">
        <v>8924.5</v>
      </c>
      <c r="F37">
        <v>8858.85</v>
      </c>
      <c r="G37">
        <v>8910.35</v>
      </c>
      <c r="H37">
        <v>16272450</v>
      </c>
      <c r="I37">
        <v>-5422200</v>
      </c>
      <c r="J37">
        <v>8907.85</v>
      </c>
      <c r="K37" s="51">
        <f t="shared" si="8"/>
        <v>0.41132090355369993</v>
      </c>
      <c r="L37">
        <f t="shared" si="2"/>
        <v>8900</v>
      </c>
      <c r="M37">
        <f t="shared" si="3"/>
        <v>8900</v>
      </c>
      <c r="N37">
        <v>13.61</v>
      </c>
      <c r="O37">
        <f t="shared" si="4"/>
        <v>2</v>
      </c>
      <c r="P37" s="54">
        <f t="shared" si="9"/>
        <v>0.41047729163548041</v>
      </c>
      <c r="Q37" s="54">
        <f t="shared" si="10"/>
        <v>13.195767635739001</v>
      </c>
      <c r="R37" s="53">
        <v>8000</v>
      </c>
      <c r="S37" s="53">
        <v>9350</v>
      </c>
      <c r="T37" s="53">
        <f t="shared" si="18"/>
        <v>0</v>
      </c>
      <c r="U37" s="16"/>
      <c r="V37" s="16">
        <v>8150</v>
      </c>
      <c r="W37" s="16">
        <v>9150</v>
      </c>
      <c r="X37" s="16">
        <f t="shared" si="15"/>
        <v>0</v>
      </c>
      <c r="Y37" s="10">
        <f t="shared" si="0"/>
        <v>65.649999999999636</v>
      </c>
      <c r="Z37" s="10">
        <f t="shared" si="5"/>
        <v>50.649999999999636</v>
      </c>
      <c r="AA37" s="10">
        <f t="shared" si="6"/>
        <v>15</v>
      </c>
      <c r="AB37" s="10">
        <f t="shared" si="7"/>
        <v>65.649999999999636</v>
      </c>
      <c r="AC37" s="11">
        <f t="shared" si="11"/>
        <v>71.946428571428442</v>
      </c>
      <c r="AD37" s="12">
        <f t="shared" si="12"/>
        <v>8.1020296700388458E-3</v>
      </c>
      <c r="AE37" s="12">
        <f t="shared" si="13"/>
        <v>11.828963318256715</v>
      </c>
      <c r="AF37" s="10"/>
      <c r="AG37" s="10"/>
      <c r="AH37" s="13">
        <f t="shared" si="16"/>
        <v>0</v>
      </c>
      <c r="AI37" s="6"/>
      <c r="AJ37" s="6"/>
      <c r="AK37" s="6">
        <f t="shared" si="17"/>
        <v>0</v>
      </c>
    </row>
    <row r="38" spans="1:37" x14ac:dyDescent="0.35">
      <c r="A38" s="2">
        <v>42788</v>
      </c>
      <c r="B38" t="s">
        <v>10</v>
      </c>
      <c r="C38" s="3">
        <v>42789</v>
      </c>
      <c r="D38">
        <v>8918.9500000000007</v>
      </c>
      <c r="E38">
        <v>8957.6</v>
      </c>
      <c r="F38">
        <v>8901.5499999999993</v>
      </c>
      <c r="G38">
        <v>8920.1</v>
      </c>
      <c r="H38">
        <v>13441125</v>
      </c>
      <c r="I38">
        <v>-2831325</v>
      </c>
      <c r="J38">
        <v>8926.9</v>
      </c>
      <c r="K38" s="51">
        <f t="shared" si="8"/>
        <v>0.10942331109327916</v>
      </c>
      <c r="L38">
        <f t="shared" si="2"/>
        <v>8900</v>
      </c>
      <c r="M38">
        <f t="shared" si="3"/>
        <v>8900</v>
      </c>
      <c r="N38">
        <v>13.525</v>
      </c>
      <c r="O38">
        <f t="shared" si="4"/>
        <v>1</v>
      </c>
      <c r="P38" s="54">
        <f t="shared" si="9"/>
        <v>0.10936348742500712</v>
      </c>
      <c r="Q38" s="54">
        <f t="shared" si="10"/>
        <v>13.113001377348471</v>
      </c>
      <c r="R38" s="53">
        <v>8000</v>
      </c>
      <c r="S38" s="53">
        <v>9350</v>
      </c>
      <c r="T38" s="53">
        <f t="shared" si="18"/>
        <v>0</v>
      </c>
      <c r="U38" s="16"/>
      <c r="V38" s="16">
        <v>8150</v>
      </c>
      <c r="W38" s="16">
        <v>9150</v>
      </c>
      <c r="X38" s="16">
        <f t="shared" si="15"/>
        <v>0</v>
      </c>
      <c r="Y38" s="10">
        <f t="shared" si="0"/>
        <v>56.050000000001091</v>
      </c>
      <c r="Z38" s="10">
        <f t="shared" si="5"/>
        <v>47.25</v>
      </c>
      <c r="AA38" s="10">
        <f t="shared" si="6"/>
        <v>8.8000000000010914</v>
      </c>
      <c r="AB38" s="10">
        <f t="shared" si="7"/>
        <v>56.050000000001091</v>
      </c>
      <c r="AC38" s="11">
        <f t="shared" si="11"/>
        <v>70.485714285714238</v>
      </c>
      <c r="AD38" s="12">
        <f t="shared" si="12"/>
        <v>7.9029161824782333E-3</v>
      </c>
      <c r="AE38" s="12">
        <f t="shared" si="13"/>
        <v>11.53825762641822</v>
      </c>
      <c r="AF38" s="10"/>
      <c r="AG38" s="10"/>
      <c r="AH38" s="13">
        <f t="shared" si="16"/>
        <v>0</v>
      </c>
      <c r="AI38" s="6"/>
      <c r="AJ38" s="6"/>
      <c r="AK38" s="6">
        <f t="shared" si="17"/>
        <v>0</v>
      </c>
    </row>
    <row r="39" spans="1:37" x14ac:dyDescent="0.35">
      <c r="A39" s="2">
        <v>42789</v>
      </c>
      <c r="B39" t="s">
        <v>10</v>
      </c>
      <c r="C39" s="3">
        <v>42789</v>
      </c>
      <c r="D39">
        <v>8934.25</v>
      </c>
      <c r="E39">
        <v>8982.9</v>
      </c>
      <c r="F39">
        <v>8925.9500000000007</v>
      </c>
      <c r="G39">
        <v>8942.15</v>
      </c>
      <c r="H39">
        <v>8210025</v>
      </c>
      <c r="I39">
        <v>-5231100</v>
      </c>
      <c r="J39">
        <v>8939.5</v>
      </c>
      <c r="K39" s="51">
        <f t="shared" si="8"/>
        <v>0.24719453817781495</v>
      </c>
      <c r="L39">
        <f t="shared" si="2"/>
        <v>8900</v>
      </c>
      <c r="M39">
        <f t="shared" si="3"/>
        <v>8900</v>
      </c>
      <c r="N39">
        <v>13.7</v>
      </c>
      <c r="O39">
        <f t="shared" si="4"/>
        <v>0</v>
      </c>
      <c r="P39" s="54">
        <f t="shared" si="9"/>
        <v>0.2468895150428807</v>
      </c>
      <c r="Q39" s="54">
        <f t="shared" si="10"/>
        <v>13.28278047947636</v>
      </c>
      <c r="R39" s="53">
        <v>8000</v>
      </c>
      <c r="S39" s="53">
        <v>9350</v>
      </c>
      <c r="T39" s="53">
        <f t="shared" si="18"/>
        <v>0</v>
      </c>
      <c r="U39" s="16"/>
      <c r="V39" s="16">
        <v>8150</v>
      </c>
      <c r="W39" s="16">
        <v>9150</v>
      </c>
      <c r="X39" s="16">
        <f t="shared" si="15"/>
        <v>0</v>
      </c>
      <c r="Y39" s="10">
        <f t="shared" si="0"/>
        <v>56.949999999998909</v>
      </c>
      <c r="Z39" s="10">
        <f t="shared" si="5"/>
        <v>62.799999999999272</v>
      </c>
      <c r="AA39" s="10">
        <f t="shared" si="6"/>
        <v>5.8500000000003638</v>
      </c>
      <c r="AB39" s="10">
        <f t="shared" si="7"/>
        <v>62.799999999999272</v>
      </c>
      <c r="AC39" s="11">
        <f t="shared" si="11"/>
        <v>72.210714285714204</v>
      </c>
      <c r="AD39" s="12">
        <f t="shared" si="12"/>
        <v>8.0824595557225515E-3</v>
      </c>
      <c r="AE39" s="12">
        <f t="shared" si="13"/>
        <v>11.800390951354926</v>
      </c>
      <c r="AF39" s="10"/>
      <c r="AG39" s="10"/>
      <c r="AH39" s="13">
        <f t="shared" si="16"/>
        <v>0</v>
      </c>
      <c r="AI39" s="6"/>
      <c r="AJ39" s="6"/>
      <c r="AK39" s="6">
        <f t="shared" si="17"/>
        <v>0</v>
      </c>
    </row>
    <row r="40" spans="1:37" x14ac:dyDescent="0.35">
      <c r="A40" s="2">
        <v>42793</v>
      </c>
      <c r="B40" t="s">
        <v>10</v>
      </c>
      <c r="C40" s="3">
        <v>42824</v>
      </c>
      <c r="D40">
        <v>8939.9500000000007</v>
      </c>
      <c r="E40">
        <v>8957.1</v>
      </c>
      <c r="F40">
        <v>8909</v>
      </c>
      <c r="G40">
        <v>8915.75</v>
      </c>
      <c r="H40">
        <v>21364425</v>
      </c>
      <c r="I40">
        <v>-465900</v>
      </c>
      <c r="J40">
        <v>8896.7000000000007</v>
      </c>
      <c r="K40" s="51">
        <f t="shared" si="8"/>
        <v>-0.29523101267591839</v>
      </c>
      <c r="L40">
        <f t="shared" si="2"/>
        <v>8900</v>
      </c>
      <c r="M40">
        <f t="shared" si="3"/>
        <v>8900</v>
      </c>
      <c r="N40">
        <v>13.4</v>
      </c>
      <c r="O40">
        <f t="shared" si="4"/>
        <v>31</v>
      </c>
      <c r="P40" s="54">
        <f t="shared" si="9"/>
        <v>-0.29566767909177116</v>
      </c>
      <c r="Q40" s="54">
        <f t="shared" si="10"/>
        <v>12.991983880939337</v>
      </c>
      <c r="R40" s="53">
        <f t="shared" ref="R40:R81" si="19">MROUND((G40-2*G40*Q40*SQRT(O40/365)/100),50)</f>
        <v>8250</v>
      </c>
      <c r="S40" s="53">
        <f>MROUND((G40+2*G40*Q40*SQRT(O40/365)/100),50)</f>
        <v>9600</v>
      </c>
      <c r="T40" s="53">
        <f t="shared" si="18"/>
        <v>0</v>
      </c>
      <c r="U40" s="17">
        <v>10.388637708045941</v>
      </c>
      <c r="V40" s="16">
        <f>MROUND((D40-2*D40*U40*SQRT(O40/365)/100),50)</f>
        <v>8400</v>
      </c>
      <c r="W40" s="16">
        <f>MROUND((D40+2*D40*U40*SQRT(O40/365)/100),50)</f>
        <v>9500</v>
      </c>
      <c r="X40" s="16">
        <f t="shared" si="15"/>
        <v>0</v>
      </c>
      <c r="Y40" s="10">
        <f t="shared" si="0"/>
        <v>48.100000000000364</v>
      </c>
      <c r="Z40" s="10">
        <f t="shared" si="5"/>
        <v>14.950000000000728</v>
      </c>
      <c r="AA40" s="10">
        <f t="shared" si="6"/>
        <v>33.149999999999636</v>
      </c>
      <c r="AB40" s="10">
        <f t="shared" si="7"/>
        <v>48.100000000000364</v>
      </c>
      <c r="AC40" s="11">
        <f t="shared" si="11"/>
        <v>69.928571428571431</v>
      </c>
      <c r="AD40" s="12">
        <f t="shared" si="12"/>
        <v>7.8220316029252324E-3</v>
      </c>
      <c r="AE40" s="12">
        <f t="shared" si="13"/>
        <v>11.420166140270839</v>
      </c>
      <c r="AF40" s="10">
        <f>MROUND((M40-2*M40*AE40*SQRT(O40/365)/100),50)</f>
        <v>8300</v>
      </c>
      <c r="AG40" s="10">
        <f>MROUND((M40+2*M40*AE40*SQRT(O40/365)/100),50)</f>
        <v>9500</v>
      </c>
      <c r="AH40" s="13">
        <f t="shared" ref="AH40:AH62" si="20">IF(AND(M15&gt;=8300,M15&lt;=9500),0,1)</f>
        <v>0</v>
      </c>
      <c r="AI40" s="6">
        <f>MROUND((M40-M40*N40*SQRT(O40/365)/100),50)</f>
        <v>8550</v>
      </c>
      <c r="AJ40" s="6">
        <f>MROUND((M40+M40*N40*SQRT(O40/365)/100),50)</f>
        <v>9250</v>
      </c>
      <c r="AK40" s="6">
        <f t="shared" ref="AK40:AK62" si="21">IF(AND(M40&gt;=8550,M40&lt;=9250),0,1)</f>
        <v>0</v>
      </c>
    </row>
    <row r="41" spans="1:37" x14ac:dyDescent="0.35">
      <c r="A41" s="2">
        <v>42794</v>
      </c>
      <c r="B41" t="s">
        <v>10</v>
      </c>
      <c r="C41" s="3">
        <v>42824</v>
      </c>
      <c r="D41">
        <v>8921.5</v>
      </c>
      <c r="E41">
        <v>8938.4500000000007</v>
      </c>
      <c r="F41">
        <v>8884.15</v>
      </c>
      <c r="G41">
        <v>8909.35</v>
      </c>
      <c r="H41">
        <v>21314175</v>
      </c>
      <c r="I41">
        <v>-50250</v>
      </c>
      <c r="J41">
        <v>8879.6</v>
      </c>
      <c r="K41" s="51">
        <f t="shared" si="8"/>
        <v>-7.1783080503599092E-2</v>
      </c>
      <c r="L41">
        <f t="shared" si="2"/>
        <v>8900</v>
      </c>
      <c r="M41">
        <f t="shared" si="3"/>
        <v>8900</v>
      </c>
      <c r="N41">
        <v>13.675000000000001</v>
      </c>
      <c r="O41">
        <f t="shared" si="4"/>
        <v>30</v>
      </c>
      <c r="P41" s="54">
        <f t="shared" si="9"/>
        <v>-7.1808856892907613E-2</v>
      </c>
      <c r="Q41" s="54">
        <f t="shared" si="10"/>
        <v>13.258416077749095</v>
      </c>
      <c r="R41" s="53">
        <v>8250</v>
      </c>
      <c r="S41" s="53">
        <v>9600</v>
      </c>
      <c r="T41" s="53">
        <f t="shared" si="18"/>
        <v>0</v>
      </c>
      <c r="U41" s="16"/>
      <c r="V41" s="16">
        <v>8400</v>
      </c>
      <c r="W41" s="16">
        <v>9500</v>
      </c>
      <c r="X41" s="16">
        <f t="shared" si="15"/>
        <v>0</v>
      </c>
      <c r="Y41" s="10">
        <f t="shared" si="0"/>
        <v>54.300000000001091</v>
      </c>
      <c r="Z41" s="10">
        <f t="shared" si="5"/>
        <v>22.700000000000728</v>
      </c>
      <c r="AA41" s="10">
        <f t="shared" si="6"/>
        <v>31.600000000000364</v>
      </c>
      <c r="AB41" s="10">
        <f t="shared" si="7"/>
        <v>54.300000000001091</v>
      </c>
      <c r="AC41" s="11">
        <f t="shared" si="11"/>
        <v>69.671428571428677</v>
      </c>
      <c r="AD41" s="12">
        <f t="shared" si="12"/>
        <v>7.8093850329461053E-3</v>
      </c>
      <c r="AE41" s="12">
        <f t="shared" si="13"/>
        <v>11.401702148101315</v>
      </c>
      <c r="AF41" s="10"/>
      <c r="AG41" s="10"/>
      <c r="AH41" s="13">
        <f t="shared" si="20"/>
        <v>0</v>
      </c>
      <c r="AI41" s="6"/>
      <c r="AJ41" s="6"/>
      <c r="AK41" s="6">
        <f t="shared" si="21"/>
        <v>0</v>
      </c>
    </row>
    <row r="42" spans="1:37" x14ac:dyDescent="0.35">
      <c r="A42" s="2">
        <v>42795</v>
      </c>
      <c r="B42" t="s">
        <v>10</v>
      </c>
      <c r="C42" s="3">
        <v>42824</v>
      </c>
      <c r="D42">
        <v>8924</v>
      </c>
      <c r="E42">
        <v>8994</v>
      </c>
      <c r="F42">
        <v>8921.7000000000007</v>
      </c>
      <c r="G42">
        <v>8976.0499999999993</v>
      </c>
      <c r="H42">
        <v>22458600</v>
      </c>
      <c r="I42">
        <v>1144425</v>
      </c>
      <c r="J42">
        <v>8945.7999999999993</v>
      </c>
      <c r="K42" s="51">
        <f t="shared" si="8"/>
        <v>0.74865169737409465</v>
      </c>
      <c r="L42">
        <f t="shared" si="2"/>
        <v>9000</v>
      </c>
      <c r="M42">
        <f t="shared" si="3"/>
        <v>8900</v>
      </c>
      <c r="N42">
        <v>13.7925</v>
      </c>
      <c r="O42">
        <f t="shared" si="4"/>
        <v>29</v>
      </c>
      <c r="P42" s="54">
        <f t="shared" si="9"/>
        <v>0.7458632092815165</v>
      </c>
      <c r="Q42" s="54">
        <f t="shared" si="10"/>
        <v>13.373572880521404</v>
      </c>
      <c r="R42" s="53">
        <v>8250</v>
      </c>
      <c r="S42" s="53">
        <v>9600</v>
      </c>
      <c r="T42" s="53">
        <f t="shared" si="18"/>
        <v>0</v>
      </c>
      <c r="U42" s="16"/>
      <c r="V42" s="16">
        <v>8400</v>
      </c>
      <c r="W42" s="16">
        <v>9500</v>
      </c>
      <c r="X42" s="16">
        <f t="shared" si="15"/>
        <v>0</v>
      </c>
      <c r="Y42" s="10">
        <f t="shared" si="0"/>
        <v>72.299999999999272</v>
      </c>
      <c r="Z42" s="10">
        <f t="shared" si="5"/>
        <v>84.649999999999636</v>
      </c>
      <c r="AA42" s="10">
        <f t="shared" si="6"/>
        <v>12.350000000000364</v>
      </c>
      <c r="AB42" s="10">
        <f t="shared" si="7"/>
        <v>84.649999999999636</v>
      </c>
      <c r="AC42" s="11">
        <f t="shared" si="11"/>
        <v>69.90000000000002</v>
      </c>
      <c r="AD42" s="12">
        <f t="shared" si="12"/>
        <v>7.8328103989242521E-3</v>
      </c>
      <c r="AE42" s="12">
        <f t="shared" si="13"/>
        <v>11.435903182429408</v>
      </c>
      <c r="AF42" s="10"/>
      <c r="AG42" s="10"/>
      <c r="AH42" s="13">
        <f t="shared" si="20"/>
        <v>0</v>
      </c>
      <c r="AI42" s="6"/>
      <c r="AJ42" s="6"/>
      <c r="AK42" s="6">
        <f t="shared" si="21"/>
        <v>0</v>
      </c>
    </row>
    <row r="43" spans="1:37" x14ac:dyDescent="0.35">
      <c r="A43" s="2">
        <v>42796</v>
      </c>
      <c r="B43" t="s">
        <v>10</v>
      </c>
      <c r="C43" s="3">
        <v>42824</v>
      </c>
      <c r="D43">
        <v>9001</v>
      </c>
      <c r="E43">
        <v>9018.2999999999993</v>
      </c>
      <c r="F43">
        <v>8898.25</v>
      </c>
      <c r="G43">
        <v>8917.2000000000007</v>
      </c>
      <c r="H43">
        <v>22121775</v>
      </c>
      <c r="I43">
        <v>-336825</v>
      </c>
      <c r="J43">
        <v>8899.75</v>
      </c>
      <c r="K43" s="51">
        <f t="shared" si="8"/>
        <v>-0.65563360275397919</v>
      </c>
      <c r="L43">
        <f t="shared" si="2"/>
        <v>8900</v>
      </c>
      <c r="M43">
        <f t="shared" si="3"/>
        <v>9000</v>
      </c>
      <c r="N43">
        <v>13.574999999999999</v>
      </c>
      <c r="O43">
        <f t="shared" si="4"/>
        <v>28</v>
      </c>
      <c r="P43" s="54">
        <f t="shared" si="9"/>
        <v>-0.65779232055209746</v>
      </c>
      <c r="Q43" s="54">
        <f t="shared" si="10"/>
        <v>13.162437044264205</v>
      </c>
      <c r="R43" s="53">
        <v>8250</v>
      </c>
      <c r="S43" s="53">
        <v>9600</v>
      </c>
      <c r="T43" s="53">
        <f t="shared" si="18"/>
        <v>0</v>
      </c>
      <c r="U43" s="16"/>
      <c r="V43" s="16">
        <v>8400</v>
      </c>
      <c r="W43" s="16">
        <v>9500</v>
      </c>
      <c r="X43" s="16">
        <f t="shared" si="15"/>
        <v>0</v>
      </c>
      <c r="Y43" s="10">
        <f t="shared" si="0"/>
        <v>120.04999999999927</v>
      </c>
      <c r="Z43" s="10">
        <f t="shared" si="5"/>
        <v>42.25</v>
      </c>
      <c r="AA43" s="10">
        <f t="shared" si="6"/>
        <v>77.799999999999272</v>
      </c>
      <c r="AB43" s="10">
        <f t="shared" si="7"/>
        <v>120.04999999999927</v>
      </c>
      <c r="AC43" s="11">
        <f t="shared" si="11"/>
        <v>70.560714285714312</v>
      </c>
      <c r="AD43" s="12">
        <f t="shared" si="12"/>
        <v>7.8392083419302639E-3</v>
      </c>
      <c r="AE43" s="12">
        <f t="shared" si="13"/>
        <v>11.445244179218186</v>
      </c>
      <c r="AF43" s="10"/>
      <c r="AG43" s="10"/>
      <c r="AH43" s="13">
        <f t="shared" si="20"/>
        <v>0</v>
      </c>
      <c r="AI43" s="6"/>
      <c r="AJ43" s="6"/>
      <c r="AK43" s="6">
        <f t="shared" si="21"/>
        <v>0</v>
      </c>
    </row>
    <row r="44" spans="1:37" x14ac:dyDescent="0.35">
      <c r="A44" s="2">
        <v>42797</v>
      </c>
      <c r="B44" t="s">
        <v>10</v>
      </c>
      <c r="C44" s="3">
        <v>42824</v>
      </c>
      <c r="D44">
        <v>8884</v>
      </c>
      <c r="E44">
        <v>8933</v>
      </c>
      <c r="F44">
        <v>8872.7000000000007</v>
      </c>
      <c r="G44">
        <v>8922.7999999999993</v>
      </c>
      <c r="H44">
        <v>21536025</v>
      </c>
      <c r="I44">
        <v>-585750</v>
      </c>
      <c r="J44">
        <v>8897.5499999999993</v>
      </c>
      <c r="K44" s="51">
        <f t="shared" si="8"/>
        <v>6.2799982057131665E-2</v>
      </c>
      <c r="L44">
        <f t="shared" si="2"/>
        <v>8900</v>
      </c>
      <c r="M44">
        <f t="shared" si="3"/>
        <v>8900</v>
      </c>
      <c r="N44">
        <v>13.362500000000001</v>
      </c>
      <c r="O44">
        <f t="shared" si="4"/>
        <v>27</v>
      </c>
      <c r="P44" s="54">
        <f t="shared" si="9"/>
        <v>6.278027112038842E-2</v>
      </c>
      <c r="Q44" s="54">
        <f t="shared" si="10"/>
        <v>12.955433545688331</v>
      </c>
      <c r="R44" s="53">
        <v>8250</v>
      </c>
      <c r="S44" s="53">
        <v>9600</v>
      </c>
      <c r="T44" s="53">
        <f t="shared" si="18"/>
        <v>0</v>
      </c>
      <c r="U44" s="16"/>
      <c r="V44" s="16">
        <v>8400</v>
      </c>
      <c r="W44" s="16">
        <v>9500</v>
      </c>
      <c r="X44" s="16">
        <f t="shared" si="15"/>
        <v>0</v>
      </c>
      <c r="Y44" s="10">
        <f t="shared" si="0"/>
        <v>60.299999999999272</v>
      </c>
      <c r="Z44" s="10">
        <f t="shared" si="5"/>
        <v>15.799999999999272</v>
      </c>
      <c r="AA44" s="10">
        <f t="shared" si="6"/>
        <v>44.5</v>
      </c>
      <c r="AB44" s="10">
        <f t="shared" si="7"/>
        <v>60.299999999999272</v>
      </c>
      <c r="AC44" s="11">
        <f t="shared" si="11"/>
        <v>71.057142857142807</v>
      </c>
      <c r="AD44" s="12">
        <f t="shared" si="12"/>
        <v>7.9983276516369661E-3</v>
      </c>
      <c r="AE44" s="12">
        <f t="shared" si="13"/>
        <v>11.677558371389971</v>
      </c>
      <c r="AF44" s="10"/>
      <c r="AG44" s="10"/>
      <c r="AH44" s="13">
        <f t="shared" si="20"/>
        <v>0</v>
      </c>
      <c r="AI44" s="6"/>
      <c r="AJ44" s="6"/>
      <c r="AK44" s="6">
        <f t="shared" si="21"/>
        <v>0</v>
      </c>
    </row>
    <row r="45" spans="1:37" x14ac:dyDescent="0.35">
      <c r="A45" s="2">
        <v>42800</v>
      </c>
      <c r="B45" t="s">
        <v>10</v>
      </c>
      <c r="C45" s="3">
        <v>42824</v>
      </c>
      <c r="D45">
        <v>8935</v>
      </c>
      <c r="E45">
        <v>8985</v>
      </c>
      <c r="F45">
        <v>8928.4500000000007</v>
      </c>
      <c r="G45">
        <v>8979.15</v>
      </c>
      <c r="H45">
        <v>21620100</v>
      </c>
      <c r="I45">
        <v>84075</v>
      </c>
      <c r="J45">
        <v>8963.4500000000007</v>
      </c>
      <c r="K45" s="51">
        <f t="shared" si="8"/>
        <v>0.63152821984130947</v>
      </c>
      <c r="L45">
        <f t="shared" si="2"/>
        <v>9000</v>
      </c>
      <c r="M45">
        <f t="shared" si="3"/>
        <v>8900</v>
      </c>
      <c r="N45">
        <v>13.352499999999999</v>
      </c>
      <c r="O45">
        <f t="shared" si="4"/>
        <v>24</v>
      </c>
      <c r="P45" s="54">
        <f t="shared" si="9"/>
        <v>0.62954243651525132</v>
      </c>
      <c r="Q45" s="54">
        <f t="shared" si="10"/>
        <v>12.946647453907223</v>
      </c>
      <c r="R45" s="53">
        <v>8250</v>
      </c>
      <c r="S45" s="53">
        <v>9600</v>
      </c>
      <c r="T45" s="53">
        <f t="shared" si="18"/>
        <v>0</v>
      </c>
      <c r="U45" s="16"/>
      <c r="V45" s="16">
        <v>8400</v>
      </c>
      <c r="W45" s="16">
        <v>9500</v>
      </c>
      <c r="X45" s="16">
        <f t="shared" si="15"/>
        <v>0</v>
      </c>
      <c r="Y45" s="10">
        <f t="shared" si="0"/>
        <v>56.549999999999272</v>
      </c>
      <c r="Z45" s="10">
        <f t="shared" si="5"/>
        <v>62.200000000000728</v>
      </c>
      <c r="AA45" s="10">
        <f t="shared" si="6"/>
        <v>5.6500000000014552</v>
      </c>
      <c r="AB45" s="10">
        <f t="shared" si="7"/>
        <v>62.200000000000728</v>
      </c>
      <c r="AC45" s="11">
        <f t="shared" si="11"/>
        <v>69.75</v>
      </c>
      <c r="AD45" s="12">
        <f t="shared" si="12"/>
        <v>7.8063794068270846E-3</v>
      </c>
      <c r="AE45" s="12">
        <f t="shared" si="13"/>
        <v>11.397313933967544</v>
      </c>
      <c r="AF45" s="10"/>
      <c r="AG45" s="10"/>
      <c r="AH45" s="13">
        <f t="shared" si="20"/>
        <v>0</v>
      </c>
      <c r="AI45" s="6"/>
      <c r="AJ45" s="6"/>
      <c r="AK45" s="6">
        <f t="shared" si="21"/>
        <v>0</v>
      </c>
    </row>
    <row r="46" spans="1:37" x14ac:dyDescent="0.35">
      <c r="A46" s="2">
        <v>42801</v>
      </c>
      <c r="B46" t="s">
        <v>10</v>
      </c>
      <c r="C46" s="3">
        <v>42824</v>
      </c>
      <c r="D46">
        <v>8986.9</v>
      </c>
      <c r="E46">
        <v>8988.9</v>
      </c>
      <c r="F46">
        <v>8960.0499999999993</v>
      </c>
      <c r="G46">
        <v>8974.1</v>
      </c>
      <c r="H46">
        <v>21847425</v>
      </c>
      <c r="I46">
        <v>227325</v>
      </c>
      <c r="J46">
        <v>8946.9</v>
      </c>
      <c r="K46" s="51">
        <f t="shared" si="8"/>
        <v>-5.6241403696332869E-2</v>
      </c>
      <c r="L46">
        <f t="shared" si="2"/>
        <v>9000</v>
      </c>
      <c r="M46">
        <f t="shared" si="3"/>
        <v>9000</v>
      </c>
      <c r="N46">
        <v>13.64</v>
      </c>
      <c r="O46">
        <f t="shared" si="4"/>
        <v>23</v>
      </c>
      <c r="P46" s="54">
        <f t="shared" si="9"/>
        <v>-5.6257225106115527E-2</v>
      </c>
      <c r="Q46" s="54">
        <f t="shared" si="10"/>
        <v>13.224477830618591</v>
      </c>
      <c r="R46" s="53">
        <v>8250</v>
      </c>
      <c r="S46" s="53">
        <v>9600</v>
      </c>
      <c r="T46" s="53">
        <f t="shared" si="18"/>
        <v>0</v>
      </c>
      <c r="U46" s="16"/>
      <c r="V46" s="16">
        <v>8400</v>
      </c>
      <c r="W46" s="16">
        <v>9500</v>
      </c>
      <c r="X46" s="16">
        <f t="shared" si="15"/>
        <v>0</v>
      </c>
      <c r="Y46" s="10">
        <f t="shared" si="0"/>
        <v>28.850000000000364</v>
      </c>
      <c r="Z46" s="10">
        <f t="shared" si="5"/>
        <v>9.75</v>
      </c>
      <c r="AA46" s="10">
        <f t="shared" si="6"/>
        <v>19.100000000000364</v>
      </c>
      <c r="AB46" s="10">
        <f t="shared" si="7"/>
        <v>28.850000000000364</v>
      </c>
      <c r="AC46" s="11">
        <f t="shared" si="11"/>
        <v>68.675000000000054</v>
      </c>
      <c r="AD46" s="12">
        <f t="shared" si="12"/>
        <v>7.6416784430671375E-3</v>
      </c>
      <c r="AE46" s="12">
        <f t="shared" si="13"/>
        <v>11.156850526878021</v>
      </c>
      <c r="AF46" s="10"/>
      <c r="AG46" s="10"/>
      <c r="AH46" s="13">
        <f t="shared" si="20"/>
        <v>0</v>
      </c>
      <c r="AI46" s="6"/>
      <c r="AJ46" s="6"/>
      <c r="AK46" s="6">
        <f t="shared" si="21"/>
        <v>0</v>
      </c>
    </row>
    <row r="47" spans="1:37" x14ac:dyDescent="0.35">
      <c r="A47" s="2">
        <v>42802</v>
      </c>
      <c r="B47" t="s">
        <v>10</v>
      </c>
      <c r="C47" s="3">
        <v>42824</v>
      </c>
      <c r="D47">
        <v>8974</v>
      </c>
      <c r="E47">
        <v>8980</v>
      </c>
      <c r="F47">
        <v>8907.65</v>
      </c>
      <c r="G47">
        <v>8952.1</v>
      </c>
      <c r="H47">
        <v>22164600</v>
      </c>
      <c r="I47">
        <v>317175</v>
      </c>
      <c r="J47">
        <v>8924.2999999999993</v>
      </c>
      <c r="K47" s="51">
        <f t="shared" si="8"/>
        <v>-0.24514993146945099</v>
      </c>
      <c r="L47">
        <f t="shared" si="2"/>
        <v>9000</v>
      </c>
      <c r="M47">
        <f t="shared" si="3"/>
        <v>9000</v>
      </c>
      <c r="N47">
        <v>13.875</v>
      </c>
      <c r="O47">
        <f t="shared" si="4"/>
        <v>22</v>
      </c>
      <c r="P47" s="54">
        <f t="shared" si="9"/>
        <v>-0.2454509159234064</v>
      </c>
      <c r="Q47" s="54">
        <f t="shared" si="10"/>
        <v>13.452445958602757</v>
      </c>
      <c r="R47" s="53">
        <v>8250</v>
      </c>
      <c r="S47" s="53">
        <v>9600</v>
      </c>
      <c r="T47" s="53">
        <f t="shared" si="18"/>
        <v>0</v>
      </c>
      <c r="U47" s="16"/>
      <c r="V47" s="16">
        <v>8400</v>
      </c>
      <c r="W47" s="16">
        <v>9500</v>
      </c>
      <c r="X47" s="16">
        <f t="shared" si="15"/>
        <v>0</v>
      </c>
      <c r="Y47" s="10">
        <f t="shared" si="0"/>
        <v>72.350000000000364</v>
      </c>
      <c r="Z47" s="10">
        <f t="shared" si="5"/>
        <v>5.8999999999996362</v>
      </c>
      <c r="AA47" s="10">
        <f t="shared" si="6"/>
        <v>66.450000000000728</v>
      </c>
      <c r="AB47" s="10">
        <f t="shared" si="7"/>
        <v>72.350000000000364</v>
      </c>
      <c r="AC47" s="11">
        <f t="shared" si="11"/>
        <v>66.685714285714312</v>
      </c>
      <c r="AD47" s="12">
        <f t="shared" si="12"/>
        <v>7.4309911171957111E-3</v>
      </c>
      <c r="AE47" s="12">
        <f t="shared" si="13"/>
        <v>10.849247031105739</v>
      </c>
      <c r="AF47" s="10"/>
      <c r="AG47" s="10"/>
      <c r="AH47" s="13">
        <f t="shared" si="20"/>
        <v>0</v>
      </c>
      <c r="AI47" s="6"/>
      <c r="AJ47" s="6"/>
      <c r="AK47" s="6">
        <f t="shared" si="21"/>
        <v>0</v>
      </c>
    </row>
    <row r="48" spans="1:37" x14ac:dyDescent="0.35">
      <c r="A48" s="2">
        <v>42803</v>
      </c>
      <c r="B48" t="s">
        <v>10</v>
      </c>
      <c r="C48" s="3">
        <v>42824</v>
      </c>
      <c r="D48">
        <v>8923</v>
      </c>
      <c r="E48">
        <v>8977.7999999999993</v>
      </c>
      <c r="F48">
        <v>8912.65</v>
      </c>
      <c r="G48">
        <v>8954.5</v>
      </c>
      <c r="H48">
        <v>22752900</v>
      </c>
      <c r="I48">
        <v>588300</v>
      </c>
      <c r="J48">
        <v>8927</v>
      </c>
      <c r="K48" s="51">
        <f t="shared" si="8"/>
        <v>2.6809351995617074E-2</v>
      </c>
      <c r="L48">
        <f t="shared" si="2"/>
        <v>9000</v>
      </c>
      <c r="M48">
        <f t="shared" si="3"/>
        <v>8900</v>
      </c>
      <c r="N48">
        <v>14.074999999999999</v>
      </c>
      <c r="O48">
        <f t="shared" si="4"/>
        <v>21</v>
      </c>
      <c r="P48" s="54">
        <f t="shared" si="9"/>
        <v>2.6805758930947832E-2</v>
      </c>
      <c r="Q48" s="54">
        <f t="shared" si="10"/>
        <v>13.646220378292398</v>
      </c>
      <c r="R48" s="53">
        <v>8250</v>
      </c>
      <c r="S48" s="53">
        <v>9600</v>
      </c>
      <c r="T48" s="53">
        <f t="shared" si="18"/>
        <v>0</v>
      </c>
      <c r="U48" s="16"/>
      <c r="V48" s="16">
        <v>8400</v>
      </c>
      <c r="W48" s="16">
        <v>9500</v>
      </c>
      <c r="X48" s="16">
        <f t="shared" si="15"/>
        <v>0</v>
      </c>
      <c r="Y48" s="10">
        <f t="shared" si="0"/>
        <v>65.149999999999636</v>
      </c>
      <c r="Z48" s="10">
        <f t="shared" si="5"/>
        <v>25.699999999998909</v>
      </c>
      <c r="AA48" s="10">
        <f t="shared" si="6"/>
        <v>39.450000000000728</v>
      </c>
      <c r="AB48" s="10">
        <f t="shared" si="7"/>
        <v>65.149999999999636</v>
      </c>
      <c r="AC48" s="11">
        <f t="shared" si="11"/>
        <v>66.90000000000002</v>
      </c>
      <c r="AD48" s="12">
        <f t="shared" si="12"/>
        <v>7.4974784265381617E-3</v>
      </c>
      <c r="AE48" s="12">
        <f t="shared" si="13"/>
        <v>10.946318502745717</v>
      </c>
      <c r="AF48" s="10"/>
      <c r="AG48" s="10"/>
      <c r="AH48" s="13">
        <f t="shared" si="20"/>
        <v>0</v>
      </c>
      <c r="AI48" s="6"/>
      <c r="AJ48" s="6"/>
      <c r="AK48" s="6">
        <f t="shared" si="21"/>
        <v>0</v>
      </c>
    </row>
    <row r="49" spans="1:37" x14ac:dyDescent="0.35">
      <c r="A49" s="2">
        <v>42804</v>
      </c>
      <c r="B49" t="s">
        <v>10</v>
      </c>
      <c r="C49" s="3">
        <v>42824</v>
      </c>
      <c r="D49">
        <v>8975</v>
      </c>
      <c r="E49">
        <v>9002.9</v>
      </c>
      <c r="F49">
        <v>8916.4</v>
      </c>
      <c r="G49">
        <v>8958.7000000000007</v>
      </c>
      <c r="H49">
        <v>23349375</v>
      </c>
      <c r="I49">
        <v>596475</v>
      </c>
      <c r="J49">
        <v>8934.5499999999993</v>
      </c>
      <c r="K49" s="51">
        <f t="shared" si="8"/>
        <v>4.6903791389812134E-2</v>
      </c>
      <c r="L49">
        <f t="shared" si="2"/>
        <v>9000</v>
      </c>
      <c r="M49">
        <f t="shared" si="3"/>
        <v>9000</v>
      </c>
      <c r="N49">
        <v>14.39</v>
      </c>
      <c r="O49">
        <f t="shared" si="4"/>
        <v>20</v>
      </c>
      <c r="P49" s="54">
        <f t="shared" si="9"/>
        <v>4.6892794999919829E-2</v>
      </c>
      <c r="Q49" s="54">
        <f t="shared" si="10"/>
        <v>13.951627357984206</v>
      </c>
      <c r="R49" s="53">
        <v>8250</v>
      </c>
      <c r="S49" s="53">
        <v>9600</v>
      </c>
      <c r="T49" s="53">
        <f t="shared" si="18"/>
        <v>0</v>
      </c>
      <c r="U49" s="16"/>
      <c r="V49" s="16">
        <v>8400</v>
      </c>
      <c r="W49" s="16">
        <v>9500</v>
      </c>
      <c r="X49" s="16">
        <f t="shared" si="15"/>
        <v>0</v>
      </c>
      <c r="Y49" s="10">
        <f t="shared" si="0"/>
        <v>86.5</v>
      </c>
      <c r="Z49" s="10">
        <f t="shared" si="5"/>
        <v>48.399999999999636</v>
      </c>
      <c r="AA49" s="10">
        <f t="shared" si="6"/>
        <v>38.100000000000364</v>
      </c>
      <c r="AB49" s="10">
        <f t="shared" si="7"/>
        <v>86.5</v>
      </c>
      <c r="AC49" s="11">
        <f t="shared" si="11"/>
        <v>67.017857142857139</v>
      </c>
      <c r="AD49" s="12">
        <f t="shared" si="12"/>
        <v>7.4671707122960602E-3</v>
      </c>
      <c r="AE49" s="12">
        <f t="shared" si="13"/>
        <v>10.902069239952247</v>
      </c>
      <c r="AF49" s="10"/>
      <c r="AG49" s="10"/>
      <c r="AH49" s="13">
        <f t="shared" si="20"/>
        <v>0</v>
      </c>
      <c r="AI49" s="6"/>
      <c r="AJ49" s="6"/>
      <c r="AK49" s="6">
        <f t="shared" si="21"/>
        <v>0</v>
      </c>
    </row>
    <row r="50" spans="1:37" x14ac:dyDescent="0.35">
      <c r="A50" s="2">
        <v>42808</v>
      </c>
      <c r="B50" t="s">
        <v>10</v>
      </c>
      <c r="C50" s="3">
        <v>42824</v>
      </c>
      <c r="D50">
        <v>9145</v>
      </c>
      <c r="E50">
        <v>9158</v>
      </c>
      <c r="F50">
        <v>9077.6</v>
      </c>
      <c r="G50">
        <v>9103</v>
      </c>
      <c r="H50">
        <v>25192800</v>
      </c>
      <c r="I50">
        <v>1843425</v>
      </c>
      <c r="J50">
        <v>9087</v>
      </c>
      <c r="K50" s="51">
        <f t="shared" si="8"/>
        <v>1.6107247703349734</v>
      </c>
      <c r="L50">
        <f t="shared" si="2"/>
        <v>9100</v>
      </c>
      <c r="M50">
        <f t="shared" si="3"/>
        <v>9100</v>
      </c>
      <c r="N50">
        <v>13.9575</v>
      </c>
      <c r="O50">
        <f t="shared" si="4"/>
        <v>16</v>
      </c>
      <c r="P50" s="54">
        <f t="shared" si="9"/>
        <v>1.5978902348495083</v>
      </c>
      <c r="Q50" s="54">
        <f t="shared" si="10"/>
        <v>13.537957492441674</v>
      </c>
      <c r="R50" s="53">
        <v>8250</v>
      </c>
      <c r="S50" s="53">
        <v>9600</v>
      </c>
      <c r="T50" s="53">
        <f t="shared" si="18"/>
        <v>0</v>
      </c>
      <c r="U50" s="16"/>
      <c r="V50" s="16">
        <v>8400</v>
      </c>
      <c r="W50" s="16">
        <v>9500</v>
      </c>
      <c r="X50" s="16">
        <f t="shared" si="15"/>
        <v>0</v>
      </c>
      <c r="Y50" s="10">
        <f t="shared" si="0"/>
        <v>80.399999999999636</v>
      </c>
      <c r="Z50" s="10">
        <f t="shared" si="5"/>
        <v>199.29999999999927</v>
      </c>
      <c r="AA50" s="10">
        <f t="shared" si="6"/>
        <v>118.89999999999964</v>
      </c>
      <c r="AB50" s="10">
        <f t="shared" si="7"/>
        <v>199.29999999999927</v>
      </c>
      <c r="AC50" s="11">
        <f t="shared" si="11"/>
        <v>76.160714285714292</v>
      </c>
      <c r="AD50" s="12">
        <f t="shared" si="12"/>
        <v>8.3281262204170908E-3</v>
      </c>
      <c r="AE50" s="12">
        <f t="shared" si="13"/>
        <v>12.159064281808952</v>
      </c>
      <c r="AF50" s="10"/>
      <c r="AG50" s="10"/>
      <c r="AH50" s="13">
        <f t="shared" si="20"/>
        <v>0</v>
      </c>
      <c r="AI50" s="6"/>
      <c r="AJ50" s="6"/>
      <c r="AK50" s="6">
        <f t="shared" si="21"/>
        <v>0</v>
      </c>
    </row>
    <row r="51" spans="1:37" x14ac:dyDescent="0.35">
      <c r="A51" s="2">
        <v>42809</v>
      </c>
      <c r="B51" t="s">
        <v>10</v>
      </c>
      <c r="C51" s="3">
        <v>42824</v>
      </c>
      <c r="D51">
        <v>9116.2000000000007</v>
      </c>
      <c r="E51">
        <v>9130</v>
      </c>
      <c r="F51">
        <v>9101.5</v>
      </c>
      <c r="G51">
        <v>9109.2999999999993</v>
      </c>
      <c r="H51">
        <v>25283175</v>
      </c>
      <c r="I51">
        <v>90375</v>
      </c>
      <c r="J51">
        <v>9084.7999999999993</v>
      </c>
      <c r="K51" s="51">
        <f t="shared" si="8"/>
        <v>6.9207953421940818E-2</v>
      </c>
      <c r="L51">
        <f t="shared" si="2"/>
        <v>9100</v>
      </c>
      <c r="M51">
        <f t="shared" si="3"/>
        <v>9100</v>
      </c>
      <c r="N51">
        <v>12.4</v>
      </c>
      <c r="O51">
        <f t="shared" si="4"/>
        <v>15</v>
      </c>
      <c r="P51" s="54">
        <f t="shared" si="9"/>
        <v>6.9184015761791784E-2</v>
      </c>
      <c r="Q51" s="54">
        <f t="shared" si="10"/>
        <v>12.022257990314557</v>
      </c>
      <c r="R51" s="53">
        <v>8250</v>
      </c>
      <c r="S51" s="53">
        <v>9600</v>
      </c>
      <c r="T51" s="53">
        <f t="shared" si="18"/>
        <v>0</v>
      </c>
      <c r="U51" s="16"/>
      <c r="V51" s="16">
        <v>8400</v>
      </c>
      <c r="W51" s="16">
        <v>9500</v>
      </c>
      <c r="X51" s="16">
        <f t="shared" si="15"/>
        <v>0</v>
      </c>
      <c r="Y51" s="10">
        <f t="shared" si="0"/>
        <v>28.5</v>
      </c>
      <c r="Z51" s="10">
        <f t="shared" si="5"/>
        <v>27</v>
      </c>
      <c r="AA51" s="10">
        <f t="shared" si="6"/>
        <v>1.5</v>
      </c>
      <c r="AB51" s="10">
        <f t="shared" si="7"/>
        <v>28.5</v>
      </c>
      <c r="AC51" s="11">
        <f t="shared" si="11"/>
        <v>73.507142857142881</v>
      </c>
      <c r="AD51" s="12">
        <f t="shared" si="12"/>
        <v>8.0633534649462366E-3</v>
      </c>
      <c r="AE51" s="12">
        <f t="shared" si="13"/>
        <v>11.772496058821506</v>
      </c>
      <c r="AF51" s="10"/>
      <c r="AG51" s="10"/>
      <c r="AH51" s="13">
        <f t="shared" si="20"/>
        <v>0</v>
      </c>
      <c r="AI51" s="6"/>
      <c r="AJ51" s="6"/>
      <c r="AK51" s="6">
        <f t="shared" si="21"/>
        <v>0</v>
      </c>
    </row>
    <row r="52" spans="1:37" x14ac:dyDescent="0.35">
      <c r="A52" s="2">
        <v>42810</v>
      </c>
      <c r="B52" t="s">
        <v>10</v>
      </c>
      <c r="C52" s="3">
        <v>42824</v>
      </c>
      <c r="D52">
        <v>9156</v>
      </c>
      <c r="E52">
        <v>9181.25</v>
      </c>
      <c r="F52">
        <v>9152.1</v>
      </c>
      <c r="G52">
        <v>9176.15</v>
      </c>
      <c r="H52">
        <v>26046375</v>
      </c>
      <c r="I52">
        <v>763200</v>
      </c>
      <c r="J52">
        <v>9153.7000000000007</v>
      </c>
      <c r="K52" s="51">
        <f t="shared" si="8"/>
        <v>0.73386539031539599</v>
      </c>
      <c r="L52">
        <f t="shared" si="2"/>
        <v>9200</v>
      </c>
      <c r="M52">
        <f t="shared" si="3"/>
        <v>9200</v>
      </c>
      <c r="N52">
        <v>12.422499999999999</v>
      </c>
      <c r="O52">
        <f t="shared" si="4"/>
        <v>14</v>
      </c>
      <c r="P52" s="54">
        <f t="shared" si="9"/>
        <v>0.73118570048436027</v>
      </c>
      <c r="Q52" s="54">
        <f t="shared" si="10"/>
        <v>12.045392223863677</v>
      </c>
      <c r="R52" s="53">
        <v>8250</v>
      </c>
      <c r="S52" s="53">
        <v>9600</v>
      </c>
      <c r="T52" s="53">
        <f t="shared" si="18"/>
        <v>0</v>
      </c>
      <c r="U52" s="16"/>
      <c r="V52" s="16">
        <v>8400</v>
      </c>
      <c r="W52" s="16">
        <v>9500</v>
      </c>
      <c r="X52" s="16">
        <f t="shared" si="15"/>
        <v>0</v>
      </c>
      <c r="Y52" s="10">
        <f t="shared" si="0"/>
        <v>29.149999999999636</v>
      </c>
      <c r="Z52" s="10">
        <f t="shared" si="5"/>
        <v>71.950000000000728</v>
      </c>
      <c r="AA52" s="10">
        <f t="shared" si="6"/>
        <v>42.800000000001091</v>
      </c>
      <c r="AB52" s="10">
        <f t="shared" si="7"/>
        <v>71.950000000000728</v>
      </c>
      <c r="AC52" s="11">
        <f t="shared" si="11"/>
        <v>74.642857142857139</v>
      </c>
      <c r="AD52" s="12">
        <f t="shared" si="12"/>
        <v>8.1523435062098235E-3</v>
      </c>
      <c r="AE52" s="12">
        <f t="shared" si="13"/>
        <v>11.902421519066342</v>
      </c>
      <c r="AF52" s="10"/>
      <c r="AG52" s="10"/>
      <c r="AH52" s="13">
        <f t="shared" si="20"/>
        <v>0</v>
      </c>
      <c r="AI52" s="6"/>
      <c r="AJ52" s="6"/>
      <c r="AK52" s="6">
        <f t="shared" si="21"/>
        <v>0</v>
      </c>
    </row>
    <row r="53" spans="1:37" x14ac:dyDescent="0.35">
      <c r="A53" s="2">
        <v>42811</v>
      </c>
      <c r="B53" t="s">
        <v>10</v>
      </c>
      <c r="C53" s="3">
        <v>42824</v>
      </c>
      <c r="D53">
        <v>9212.85</v>
      </c>
      <c r="E53">
        <v>9212.85</v>
      </c>
      <c r="F53">
        <v>9165.2999999999993</v>
      </c>
      <c r="G53">
        <v>9171.75</v>
      </c>
      <c r="H53">
        <v>24889275</v>
      </c>
      <c r="I53">
        <v>-1157100</v>
      </c>
      <c r="J53">
        <v>9160.0499999999993</v>
      </c>
      <c r="K53" s="51">
        <f t="shared" si="8"/>
        <v>-4.7950393138730688E-2</v>
      </c>
      <c r="L53">
        <f t="shared" si="2"/>
        <v>9200</v>
      </c>
      <c r="M53">
        <f t="shared" si="3"/>
        <v>9200</v>
      </c>
      <c r="N53">
        <v>11.91</v>
      </c>
      <c r="O53">
        <f t="shared" si="4"/>
        <v>13</v>
      </c>
      <c r="P53" s="54">
        <f t="shared" si="9"/>
        <v>-4.7961893016079671E-2</v>
      </c>
      <c r="Q53" s="54">
        <f t="shared" si="10"/>
        <v>11.547179396744077</v>
      </c>
      <c r="R53" s="53">
        <v>8250</v>
      </c>
      <c r="S53" s="53">
        <v>9600</v>
      </c>
      <c r="T53" s="53">
        <f t="shared" si="18"/>
        <v>0</v>
      </c>
      <c r="U53" s="16"/>
      <c r="V53" s="16">
        <v>8400</v>
      </c>
      <c r="W53" s="16">
        <v>9500</v>
      </c>
      <c r="X53" s="16">
        <f t="shared" si="15"/>
        <v>0</v>
      </c>
      <c r="Y53" s="10">
        <f t="shared" si="0"/>
        <v>47.550000000001091</v>
      </c>
      <c r="Z53" s="10">
        <f t="shared" si="5"/>
        <v>36.700000000000728</v>
      </c>
      <c r="AA53" s="10">
        <f t="shared" si="6"/>
        <v>10.850000000000364</v>
      </c>
      <c r="AB53" s="10">
        <f t="shared" si="7"/>
        <v>47.550000000001091</v>
      </c>
      <c r="AC53" s="11">
        <f t="shared" si="11"/>
        <v>73.553571428571558</v>
      </c>
      <c r="AD53" s="12">
        <f t="shared" si="12"/>
        <v>7.9838021273082229E-3</v>
      </c>
      <c r="AE53" s="12">
        <f t="shared" si="13"/>
        <v>11.656351105870005</v>
      </c>
      <c r="AF53" s="10"/>
      <c r="AG53" s="10"/>
      <c r="AH53" s="13">
        <f t="shared" si="20"/>
        <v>0</v>
      </c>
      <c r="AI53" s="6"/>
      <c r="AJ53" s="6"/>
      <c r="AK53" s="6">
        <f t="shared" si="21"/>
        <v>0</v>
      </c>
    </row>
    <row r="54" spans="1:37" x14ac:dyDescent="0.35">
      <c r="A54" s="2">
        <v>42814</v>
      </c>
      <c r="B54" t="s">
        <v>10</v>
      </c>
      <c r="C54" s="3">
        <v>42824</v>
      </c>
      <c r="D54">
        <v>9164.9500000000007</v>
      </c>
      <c r="E54">
        <v>9164.9500000000007</v>
      </c>
      <c r="F54">
        <v>9142</v>
      </c>
      <c r="G54">
        <v>9153.5499999999993</v>
      </c>
      <c r="H54">
        <v>25570875</v>
      </c>
      <c r="I54">
        <v>681600</v>
      </c>
      <c r="J54">
        <v>9126.85</v>
      </c>
      <c r="K54" s="51">
        <f t="shared" si="8"/>
        <v>-0.19843541308911306</v>
      </c>
      <c r="L54">
        <f t="shared" si="2"/>
        <v>9200</v>
      </c>
      <c r="M54">
        <f t="shared" si="3"/>
        <v>9200</v>
      </c>
      <c r="N54">
        <v>11.852499999999999</v>
      </c>
      <c r="O54">
        <f t="shared" si="4"/>
        <v>10</v>
      </c>
      <c r="P54" s="54">
        <f t="shared" si="9"/>
        <v>-0.19863255700034443</v>
      </c>
      <c r="Q54" s="54">
        <f t="shared" si="10"/>
        <v>11.491528104154035</v>
      </c>
      <c r="R54" s="53">
        <v>8250</v>
      </c>
      <c r="S54" s="53">
        <v>9600</v>
      </c>
      <c r="T54" s="53">
        <f t="shared" si="18"/>
        <v>0</v>
      </c>
      <c r="U54" s="16"/>
      <c r="V54" s="16">
        <v>8400</v>
      </c>
      <c r="W54" s="16">
        <v>9500</v>
      </c>
      <c r="X54" s="16">
        <f t="shared" si="15"/>
        <v>0</v>
      </c>
      <c r="Y54" s="10">
        <f t="shared" si="0"/>
        <v>22.950000000000728</v>
      </c>
      <c r="Z54" s="10">
        <f t="shared" si="5"/>
        <v>6.7999999999992724</v>
      </c>
      <c r="AA54" s="10">
        <f t="shared" si="6"/>
        <v>29.75</v>
      </c>
      <c r="AB54" s="10">
        <f t="shared" si="7"/>
        <v>29.75</v>
      </c>
      <c r="AC54" s="11">
        <f t="shared" si="11"/>
        <v>72.242857142857247</v>
      </c>
      <c r="AD54" s="12">
        <f t="shared" si="12"/>
        <v>7.8825151411472238E-3</v>
      </c>
      <c r="AE54" s="12">
        <f t="shared" si="13"/>
        <v>11.508472106074947</v>
      </c>
      <c r="AF54" s="10"/>
      <c r="AG54" s="10"/>
      <c r="AH54" s="13">
        <f t="shared" si="20"/>
        <v>0</v>
      </c>
      <c r="AI54" s="6"/>
      <c r="AJ54" s="6"/>
      <c r="AK54" s="6">
        <f t="shared" si="21"/>
        <v>0</v>
      </c>
    </row>
    <row r="55" spans="1:37" x14ac:dyDescent="0.35">
      <c r="A55" s="2">
        <v>42815</v>
      </c>
      <c r="B55" t="s">
        <v>10</v>
      </c>
      <c r="C55" s="3">
        <v>42824</v>
      </c>
      <c r="D55">
        <v>9165.15</v>
      </c>
      <c r="E55">
        <v>9171.85</v>
      </c>
      <c r="F55">
        <v>9113.65</v>
      </c>
      <c r="G55">
        <v>9143</v>
      </c>
      <c r="H55">
        <v>25862850</v>
      </c>
      <c r="I55">
        <v>291975</v>
      </c>
      <c r="J55">
        <v>9121.5</v>
      </c>
      <c r="K55" s="51">
        <f t="shared" si="8"/>
        <v>-0.1152558297054069</v>
      </c>
      <c r="L55">
        <f t="shared" si="2"/>
        <v>9100</v>
      </c>
      <c r="M55">
        <f t="shared" si="3"/>
        <v>9200</v>
      </c>
      <c r="N55">
        <v>12.0175</v>
      </c>
      <c r="O55">
        <f t="shared" si="4"/>
        <v>9</v>
      </c>
      <c r="P55" s="54">
        <f t="shared" si="9"/>
        <v>-0.11532230031594537</v>
      </c>
      <c r="Q55" s="54">
        <f t="shared" si="10"/>
        <v>11.651432780090911</v>
      </c>
      <c r="R55" s="53">
        <v>8250</v>
      </c>
      <c r="S55" s="53">
        <v>9600</v>
      </c>
      <c r="T55" s="53">
        <f t="shared" si="18"/>
        <v>0</v>
      </c>
      <c r="U55" s="16"/>
      <c r="V55" s="16">
        <v>8400</v>
      </c>
      <c r="W55" s="16">
        <v>9500</v>
      </c>
      <c r="X55" s="16">
        <f t="shared" si="15"/>
        <v>0</v>
      </c>
      <c r="Y55" s="10">
        <f t="shared" si="0"/>
        <v>58.200000000000728</v>
      </c>
      <c r="Z55" s="10">
        <f t="shared" si="5"/>
        <v>18.300000000001091</v>
      </c>
      <c r="AA55" s="10">
        <f t="shared" si="6"/>
        <v>39.899999999999636</v>
      </c>
      <c r="AB55" s="10">
        <f t="shared" si="7"/>
        <v>58.200000000000728</v>
      </c>
      <c r="AC55" s="11">
        <f t="shared" si="11"/>
        <v>72.521428571428643</v>
      </c>
      <c r="AD55" s="12">
        <f t="shared" si="12"/>
        <v>7.9127377698595923E-3</v>
      </c>
      <c r="AE55" s="12">
        <f t="shared" si="13"/>
        <v>11.552597143995005</v>
      </c>
      <c r="AF55" s="10"/>
      <c r="AG55" s="10"/>
      <c r="AH55" s="13">
        <f t="shared" si="20"/>
        <v>0</v>
      </c>
      <c r="AI55" s="6"/>
      <c r="AJ55" s="6"/>
      <c r="AK55" s="6">
        <f t="shared" si="21"/>
        <v>0</v>
      </c>
    </row>
    <row r="56" spans="1:37" x14ac:dyDescent="0.35">
      <c r="A56" s="2">
        <v>42816</v>
      </c>
      <c r="B56" t="s">
        <v>10</v>
      </c>
      <c r="C56" s="3">
        <v>42824</v>
      </c>
      <c r="D56">
        <v>9081</v>
      </c>
      <c r="E56">
        <v>9130</v>
      </c>
      <c r="F56">
        <v>9045</v>
      </c>
      <c r="G56">
        <v>9050.4</v>
      </c>
      <c r="H56">
        <v>26185950</v>
      </c>
      <c r="I56">
        <v>323100</v>
      </c>
      <c r="J56">
        <v>9030.4500000000007</v>
      </c>
      <c r="K56" s="51">
        <f t="shared" si="8"/>
        <v>-1.0127966750519564</v>
      </c>
      <c r="L56">
        <f t="shared" si="2"/>
        <v>9100</v>
      </c>
      <c r="M56">
        <f t="shared" si="3"/>
        <v>9100</v>
      </c>
      <c r="N56">
        <v>11.942500000000001</v>
      </c>
      <c r="O56">
        <f t="shared" si="4"/>
        <v>8</v>
      </c>
      <c r="P56" s="54">
        <f t="shared" si="9"/>
        <v>-1.017960355216907</v>
      </c>
      <c r="Q56" s="54">
        <f t="shared" si="10"/>
        <v>11.581367901594682</v>
      </c>
      <c r="R56" s="53">
        <v>8250</v>
      </c>
      <c r="S56" s="53">
        <v>9600</v>
      </c>
      <c r="T56" s="53">
        <f t="shared" si="18"/>
        <v>0</v>
      </c>
      <c r="U56" s="16"/>
      <c r="V56" s="16">
        <v>8400</v>
      </c>
      <c r="W56" s="16">
        <v>9500</v>
      </c>
      <c r="X56" s="16">
        <f t="shared" si="15"/>
        <v>0</v>
      </c>
      <c r="Y56" s="10">
        <f t="shared" si="0"/>
        <v>85</v>
      </c>
      <c r="Z56" s="10">
        <f t="shared" si="5"/>
        <v>13</v>
      </c>
      <c r="AA56" s="10">
        <f t="shared" si="6"/>
        <v>98</v>
      </c>
      <c r="AB56" s="10">
        <f t="shared" si="7"/>
        <v>98</v>
      </c>
      <c r="AC56" s="11">
        <f t="shared" si="11"/>
        <v>73.475000000000108</v>
      </c>
      <c r="AD56" s="12">
        <f t="shared" si="12"/>
        <v>8.0910692654994065E-3</v>
      </c>
      <c r="AE56" s="12">
        <f t="shared" si="13"/>
        <v>11.812961127629134</v>
      </c>
      <c r="AF56" s="10"/>
      <c r="AG56" s="10"/>
      <c r="AH56" s="13">
        <f t="shared" si="20"/>
        <v>0</v>
      </c>
      <c r="AI56" s="6"/>
      <c r="AJ56" s="6"/>
      <c r="AK56" s="6">
        <f t="shared" si="21"/>
        <v>0</v>
      </c>
    </row>
    <row r="57" spans="1:37" x14ac:dyDescent="0.35">
      <c r="A57" s="2">
        <v>42817</v>
      </c>
      <c r="B57" t="s">
        <v>10</v>
      </c>
      <c r="C57" s="3">
        <v>42824</v>
      </c>
      <c r="D57">
        <v>9068.25</v>
      </c>
      <c r="E57">
        <v>9121.4</v>
      </c>
      <c r="F57">
        <v>9061.0499999999993</v>
      </c>
      <c r="G57">
        <v>9107.65</v>
      </c>
      <c r="H57">
        <v>26220675</v>
      </c>
      <c r="I57">
        <v>34725</v>
      </c>
      <c r="J57">
        <v>9086.2999999999993</v>
      </c>
      <c r="K57" s="51">
        <f t="shared" si="8"/>
        <v>0.63256872624414395</v>
      </c>
      <c r="L57">
        <f t="shared" si="2"/>
        <v>9100</v>
      </c>
      <c r="M57">
        <f t="shared" si="3"/>
        <v>9100</v>
      </c>
      <c r="N57">
        <v>12.27</v>
      </c>
      <c r="O57">
        <f t="shared" si="4"/>
        <v>7</v>
      </c>
      <c r="P57" s="54">
        <f t="shared" si="9"/>
        <v>0.63057640771884138</v>
      </c>
      <c r="Q57" s="54">
        <f t="shared" si="10"/>
        <v>11.897209067523285</v>
      </c>
      <c r="R57" s="53">
        <v>8250</v>
      </c>
      <c r="S57" s="53">
        <v>9600</v>
      </c>
      <c r="T57" s="53">
        <f t="shared" si="18"/>
        <v>0</v>
      </c>
      <c r="U57" s="16"/>
      <c r="V57" s="16">
        <v>8400</v>
      </c>
      <c r="W57" s="16">
        <v>9500</v>
      </c>
      <c r="X57" s="16">
        <f t="shared" si="15"/>
        <v>0</v>
      </c>
      <c r="Y57" s="10">
        <f t="shared" si="0"/>
        <v>60.350000000000364</v>
      </c>
      <c r="Z57" s="10">
        <f t="shared" si="5"/>
        <v>71</v>
      </c>
      <c r="AA57" s="10">
        <f t="shared" si="6"/>
        <v>10.649999999999636</v>
      </c>
      <c r="AB57" s="10">
        <f t="shared" si="7"/>
        <v>71</v>
      </c>
      <c r="AC57" s="11">
        <f t="shared" si="11"/>
        <v>69.971428571428731</v>
      </c>
      <c r="AD57" s="12">
        <f t="shared" si="12"/>
        <v>7.7160894959257551E-3</v>
      </c>
      <c r="AE57" s="12">
        <f t="shared" si="13"/>
        <v>11.265490664051603</v>
      </c>
      <c r="AF57" s="10"/>
      <c r="AG57" s="10"/>
      <c r="AH57" s="13">
        <f t="shared" si="20"/>
        <v>0</v>
      </c>
      <c r="AI57" s="6"/>
      <c r="AJ57" s="6"/>
      <c r="AK57" s="6">
        <f t="shared" si="21"/>
        <v>0</v>
      </c>
    </row>
    <row r="58" spans="1:37" x14ac:dyDescent="0.35">
      <c r="A58" s="2">
        <v>42818</v>
      </c>
      <c r="B58" t="s">
        <v>10</v>
      </c>
      <c r="C58" s="3">
        <v>42824</v>
      </c>
      <c r="D58">
        <v>9117.85</v>
      </c>
      <c r="E58">
        <v>9146.6</v>
      </c>
      <c r="F58">
        <v>9099.5</v>
      </c>
      <c r="G58">
        <v>9118.2999999999993</v>
      </c>
      <c r="H58">
        <v>25783575</v>
      </c>
      <c r="I58">
        <v>-437100</v>
      </c>
      <c r="J58">
        <v>9108</v>
      </c>
      <c r="K58" s="51">
        <f t="shared" si="8"/>
        <v>0.11693466481473966</v>
      </c>
      <c r="L58">
        <f t="shared" si="2"/>
        <v>9100</v>
      </c>
      <c r="M58">
        <f t="shared" si="3"/>
        <v>9100</v>
      </c>
      <c r="N58">
        <v>11.835000000000001</v>
      </c>
      <c r="O58">
        <f t="shared" si="4"/>
        <v>6</v>
      </c>
      <c r="P58" s="54">
        <f t="shared" si="9"/>
        <v>0.11686634948659957</v>
      </c>
      <c r="Q58" s="54">
        <f t="shared" si="10"/>
        <v>11.474493930654134</v>
      </c>
      <c r="R58" s="53">
        <v>8250</v>
      </c>
      <c r="S58" s="53">
        <v>9600</v>
      </c>
      <c r="T58" s="53">
        <f t="shared" si="18"/>
        <v>0</v>
      </c>
      <c r="U58" s="16"/>
      <c r="V58" s="16">
        <v>8400</v>
      </c>
      <c r="W58" s="16">
        <v>9500</v>
      </c>
      <c r="X58" s="16">
        <f t="shared" si="15"/>
        <v>0</v>
      </c>
      <c r="Y58" s="10">
        <f t="shared" si="0"/>
        <v>47.100000000000364</v>
      </c>
      <c r="Z58" s="10">
        <f t="shared" si="5"/>
        <v>38.950000000000728</v>
      </c>
      <c r="AA58" s="10">
        <f t="shared" si="6"/>
        <v>8.1499999999996362</v>
      </c>
      <c r="AB58" s="10">
        <f t="shared" si="7"/>
        <v>47.100000000000364</v>
      </c>
      <c r="AC58" s="11">
        <f t="shared" si="11"/>
        <v>69.028571428571667</v>
      </c>
      <c r="AD58" s="12">
        <f t="shared" si="12"/>
        <v>7.5707070667505681E-3</v>
      </c>
      <c r="AE58" s="12">
        <f t="shared" si="13"/>
        <v>11.05323231745583</v>
      </c>
      <c r="AF58" s="10"/>
      <c r="AG58" s="10"/>
      <c r="AH58" s="13">
        <f t="shared" si="20"/>
        <v>0</v>
      </c>
      <c r="AI58" s="6"/>
      <c r="AJ58" s="6"/>
      <c r="AK58" s="6">
        <f t="shared" si="21"/>
        <v>0</v>
      </c>
    </row>
    <row r="59" spans="1:37" x14ac:dyDescent="0.35">
      <c r="A59" s="2">
        <v>42821</v>
      </c>
      <c r="B59" t="s">
        <v>10</v>
      </c>
      <c r="C59" s="3">
        <v>42824</v>
      </c>
      <c r="D59">
        <v>9109</v>
      </c>
      <c r="E59">
        <v>9111.0499999999993</v>
      </c>
      <c r="F59">
        <v>9035.25</v>
      </c>
      <c r="G59">
        <v>9067.9500000000007</v>
      </c>
      <c r="H59">
        <v>21382200</v>
      </c>
      <c r="I59">
        <v>-4401375</v>
      </c>
      <c r="J59">
        <v>9045.2000000000007</v>
      </c>
      <c r="K59" s="51">
        <f t="shared" si="8"/>
        <v>-0.55218626279019711</v>
      </c>
      <c r="L59">
        <f t="shared" si="2"/>
        <v>9100</v>
      </c>
      <c r="M59">
        <f t="shared" si="3"/>
        <v>9100</v>
      </c>
      <c r="N59">
        <v>11.977499999999999</v>
      </c>
      <c r="O59">
        <f t="shared" si="4"/>
        <v>3</v>
      </c>
      <c r="P59" s="54">
        <f t="shared" si="9"/>
        <v>-0.55371644671087239</v>
      </c>
      <c r="Q59" s="54">
        <f t="shared" si="10"/>
        <v>11.613409145862445</v>
      </c>
      <c r="R59" s="53">
        <v>8250</v>
      </c>
      <c r="S59" s="53">
        <v>9600</v>
      </c>
      <c r="T59" s="53">
        <f t="shared" si="18"/>
        <v>0</v>
      </c>
      <c r="U59" s="16"/>
      <c r="V59" s="16">
        <v>8400</v>
      </c>
      <c r="W59" s="16">
        <v>9500</v>
      </c>
      <c r="X59" s="16">
        <f t="shared" si="15"/>
        <v>0</v>
      </c>
      <c r="Y59" s="10">
        <f t="shared" si="0"/>
        <v>75.799999999999272</v>
      </c>
      <c r="Z59" s="10">
        <f t="shared" si="5"/>
        <v>7.25</v>
      </c>
      <c r="AA59" s="10">
        <f t="shared" si="6"/>
        <v>83.049999999999272</v>
      </c>
      <c r="AB59" s="10">
        <f t="shared" si="7"/>
        <v>83.049999999999272</v>
      </c>
      <c r="AC59" s="11">
        <f t="shared" si="11"/>
        <v>70.517857142857267</v>
      </c>
      <c r="AD59" s="12">
        <f t="shared" si="12"/>
        <v>7.7415585841318765E-3</v>
      </c>
      <c r="AE59" s="12">
        <f t="shared" si="13"/>
        <v>11.30267553283254</v>
      </c>
      <c r="AF59" s="10"/>
      <c r="AG59" s="10"/>
      <c r="AH59" s="13">
        <f t="shared" si="20"/>
        <v>0</v>
      </c>
      <c r="AI59" s="6"/>
      <c r="AJ59" s="6"/>
      <c r="AK59" s="6">
        <f t="shared" si="21"/>
        <v>0</v>
      </c>
    </row>
    <row r="60" spans="1:37" x14ac:dyDescent="0.35">
      <c r="A60" s="2">
        <v>42822</v>
      </c>
      <c r="B60" t="s">
        <v>10</v>
      </c>
      <c r="C60" s="3">
        <v>42824</v>
      </c>
      <c r="D60">
        <v>9095.15</v>
      </c>
      <c r="E60">
        <v>9123.7999999999993</v>
      </c>
      <c r="F60">
        <v>9085.4</v>
      </c>
      <c r="G60">
        <v>9109.6</v>
      </c>
      <c r="H60">
        <v>19637100</v>
      </c>
      <c r="I60">
        <v>-1745100</v>
      </c>
      <c r="J60">
        <v>9100.7999999999993</v>
      </c>
      <c r="K60" s="51">
        <f t="shared" si="8"/>
        <v>0.45930998737310674</v>
      </c>
      <c r="L60">
        <f t="shared" si="2"/>
        <v>9100</v>
      </c>
      <c r="M60">
        <f t="shared" si="3"/>
        <v>9100</v>
      </c>
      <c r="N60">
        <v>12.435</v>
      </c>
      <c r="O60">
        <f t="shared" si="4"/>
        <v>2</v>
      </c>
      <c r="P60" s="54">
        <f t="shared" si="9"/>
        <v>0.45825837791930724</v>
      </c>
      <c r="Q60" s="54">
        <f t="shared" si="10"/>
        <v>12.056702349500712</v>
      </c>
      <c r="R60" s="53">
        <v>8250</v>
      </c>
      <c r="S60" s="53">
        <v>9600</v>
      </c>
      <c r="T60" s="53">
        <f t="shared" si="18"/>
        <v>0</v>
      </c>
      <c r="U60" s="16"/>
      <c r="V60" s="16">
        <v>8400</v>
      </c>
      <c r="W60" s="16">
        <v>9500</v>
      </c>
      <c r="X60" s="16">
        <f t="shared" si="15"/>
        <v>0</v>
      </c>
      <c r="Y60" s="10">
        <f t="shared" si="0"/>
        <v>38.399999999999636</v>
      </c>
      <c r="Z60" s="10">
        <f t="shared" si="5"/>
        <v>55.849999999998545</v>
      </c>
      <c r="AA60" s="10">
        <f t="shared" si="6"/>
        <v>17.449999999998909</v>
      </c>
      <c r="AB60" s="10">
        <f t="shared" si="7"/>
        <v>55.849999999998545</v>
      </c>
      <c r="AC60" s="11">
        <f t="shared" si="11"/>
        <v>72.446428571428569</v>
      </c>
      <c r="AD60" s="12">
        <f t="shared" si="12"/>
        <v>7.9653912878213749E-3</v>
      </c>
      <c r="AE60" s="12">
        <f t="shared" si="13"/>
        <v>11.629471280219207</v>
      </c>
      <c r="AF60" s="10"/>
      <c r="AG60" s="10"/>
      <c r="AH60" s="13">
        <f t="shared" si="20"/>
        <v>0</v>
      </c>
      <c r="AI60" s="6"/>
      <c r="AJ60" s="6"/>
      <c r="AK60" s="6">
        <f t="shared" si="21"/>
        <v>0</v>
      </c>
    </row>
    <row r="61" spans="1:37" x14ac:dyDescent="0.35">
      <c r="A61" s="2">
        <v>42823</v>
      </c>
      <c r="B61" t="s">
        <v>10</v>
      </c>
      <c r="C61" s="3">
        <v>42824</v>
      </c>
      <c r="D61">
        <v>9140.5499999999993</v>
      </c>
      <c r="E61">
        <v>9151.4</v>
      </c>
      <c r="F61">
        <v>9118.7999999999993</v>
      </c>
      <c r="G61">
        <v>9142.85</v>
      </c>
      <c r="H61">
        <v>16316625</v>
      </c>
      <c r="I61">
        <v>-3320475</v>
      </c>
      <c r="J61">
        <v>9143.7999999999993</v>
      </c>
      <c r="K61" s="51">
        <f t="shared" si="8"/>
        <v>0.36499956090278385</v>
      </c>
      <c r="L61">
        <f t="shared" si="2"/>
        <v>9100</v>
      </c>
      <c r="M61">
        <f t="shared" si="3"/>
        <v>9100</v>
      </c>
      <c r="N61">
        <v>12.1175</v>
      </c>
      <c r="O61">
        <f t="shared" si="4"/>
        <v>1</v>
      </c>
      <c r="P61" s="54">
        <f t="shared" si="9"/>
        <v>0.36433505397948096</v>
      </c>
      <c r="Q61" s="54">
        <f t="shared" si="10"/>
        <v>11.748691087814569</v>
      </c>
      <c r="R61" s="53">
        <v>8250</v>
      </c>
      <c r="S61" s="53">
        <v>9600</v>
      </c>
      <c r="T61" s="53">
        <f t="shared" si="18"/>
        <v>0</v>
      </c>
      <c r="U61" s="16"/>
      <c r="V61" s="16">
        <v>8400</v>
      </c>
      <c r="W61" s="16">
        <v>9500</v>
      </c>
      <c r="X61" s="16">
        <f t="shared" si="15"/>
        <v>0</v>
      </c>
      <c r="Y61" s="10">
        <f t="shared" si="0"/>
        <v>32.600000000000364</v>
      </c>
      <c r="Z61" s="10">
        <f t="shared" si="5"/>
        <v>41.799999999999272</v>
      </c>
      <c r="AA61" s="10">
        <f t="shared" si="6"/>
        <v>9.1999999999989086</v>
      </c>
      <c r="AB61" s="10">
        <f t="shared" si="7"/>
        <v>41.799999999999272</v>
      </c>
      <c r="AC61" s="11">
        <f t="shared" si="11"/>
        <v>70.264285714285634</v>
      </c>
      <c r="AD61" s="12">
        <f t="shared" si="12"/>
        <v>7.6870960406414971E-3</v>
      </c>
      <c r="AE61" s="12">
        <f t="shared" si="13"/>
        <v>11.223160219336586</v>
      </c>
      <c r="AF61" s="10"/>
      <c r="AG61" s="10"/>
      <c r="AH61" s="13">
        <f t="shared" si="20"/>
        <v>0</v>
      </c>
      <c r="AI61" s="6"/>
      <c r="AJ61" s="6"/>
      <c r="AK61" s="6">
        <f t="shared" si="21"/>
        <v>0</v>
      </c>
    </row>
    <row r="62" spans="1:37" x14ac:dyDescent="0.35">
      <c r="A62" s="2">
        <v>42824</v>
      </c>
      <c r="B62" t="s">
        <v>10</v>
      </c>
      <c r="C62" s="3">
        <v>42824</v>
      </c>
      <c r="D62">
        <v>9150.35</v>
      </c>
      <c r="E62">
        <v>9178</v>
      </c>
      <c r="F62">
        <v>9140.0499999999993</v>
      </c>
      <c r="G62">
        <v>9171.9500000000007</v>
      </c>
      <c r="H62">
        <v>12486150</v>
      </c>
      <c r="I62">
        <v>-3830475</v>
      </c>
      <c r="J62">
        <v>9173.75</v>
      </c>
      <c r="K62" s="51">
        <f t="shared" si="8"/>
        <v>0.31828149865742478</v>
      </c>
      <c r="L62">
        <f t="shared" si="2"/>
        <v>9200</v>
      </c>
      <c r="M62">
        <f t="shared" si="3"/>
        <v>9200</v>
      </c>
      <c r="N62">
        <v>12.0875</v>
      </c>
      <c r="O62">
        <f t="shared" si="4"/>
        <v>0</v>
      </c>
      <c r="P62" s="54">
        <f t="shared" si="9"/>
        <v>0.31777605529992314</v>
      </c>
      <c r="Q62" s="54">
        <f t="shared" si="10"/>
        <v>11.719524554020071</v>
      </c>
      <c r="R62" s="53">
        <v>8250</v>
      </c>
      <c r="S62" s="53">
        <v>9600</v>
      </c>
      <c r="T62" s="53">
        <f t="shared" si="18"/>
        <v>0</v>
      </c>
      <c r="U62" s="16"/>
      <c r="V62" s="16">
        <v>8400</v>
      </c>
      <c r="W62" s="16">
        <v>9500</v>
      </c>
      <c r="X62" s="16">
        <f t="shared" si="15"/>
        <v>0</v>
      </c>
      <c r="Y62" s="10">
        <f t="shared" si="0"/>
        <v>37.950000000000728</v>
      </c>
      <c r="Z62" s="10">
        <f t="shared" si="5"/>
        <v>35.149999999999636</v>
      </c>
      <c r="AA62" s="10">
        <f t="shared" si="6"/>
        <v>2.8000000000010914</v>
      </c>
      <c r="AB62" s="10">
        <f t="shared" si="7"/>
        <v>37.950000000000728</v>
      </c>
      <c r="AC62" s="11">
        <f t="shared" si="11"/>
        <v>68.321428571428569</v>
      </c>
      <c r="AD62" s="12">
        <f t="shared" si="12"/>
        <v>7.4665371894439628E-3</v>
      </c>
      <c r="AE62" s="12">
        <f t="shared" si="13"/>
        <v>10.901144296588186</v>
      </c>
      <c r="AF62" s="10"/>
      <c r="AG62" s="10"/>
      <c r="AH62" s="13">
        <f t="shared" si="20"/>
        <v>0</v>
      </c>
      <c r="AI62" s="6"/>
      <c r="AJ62" s="6"/>
      <c r="AK62" s="6">
        <f t="shared" si="21"/>
        <v>0</v>
      </c>
    </row>
    <row r="63" spans="1:37" x14ac:dyDescent="0.35">
      <c r="A63" s="2">
        <v>42825</v>
      </c>
      <c r="B63" t="s">
        <v>10</v>
      </c>
      <c r="C63" s="3">
        <v>42852</v>
      </c>
      <c r="D63">
        <v>9185.25</v>
      </c>
      <c r="E63">
        <v>9208.4</v>
      </c>
      <c r="F63">
        <v>9176</v>
      </c>
      <c r="G63">
        <v>9197.75</v>
      </c>
      <c r="H63">
        <v>22945800</v>
      </c>
      <c r="I63">
        <v>-191250</v>
      </c>
      <c r="J63">
        <v>9173.75</v>
      </c>
      <c r="K63" s="51">
        <f t="shared" si="8"/>
        <v>0.28129241873319488</v>
      </c>
      <c r="L63">
        <f t="shared" si="2"/>
        <v>9200</v>
      </c>
      <c r="M63">
        <f t="shared" si="3"/>
        <v>9200</v>
      </c>
      <c r="N63">
        <v>12.15</v>
      </c>
      <c r="O63">
        <f t="shared" si="4"/>
        <v>27</v>
      </c>
      <c r="P63" s="54">
        <f t="shared" si="9"/>
        <v>0.28089753196010037</v>
      </c>
      <c r="Q63" s="54">
        <f t="shared" si="10"/>
        <v>11.780062996665498</v>
      </c>
      <c r="R63" s="53">
        <f t="shared" si="19"/>
        <v>8600</v>
      </c>
      <c r="S63" s="53">
        <f>MROUND((G63+2*G63*Q63*SQRT(O63/365)/100),50)</f>
        <v>9800</v>
      </c>
      <c r="T63" s="53">
        <f t="shared" si="18"/>
        <v>0</v>
      </c>
      <c r="U63" s="17">
        <v>9.4724352159033884</v>
      </c>
      <c r="V63" s="16">
        <f>MROUND((D63-2*D63*U63*SQRT(O63/365)/100),50)</f>
        <v>8700</v>
      </c>
      <c r="W63" s="16">
        <f>MROUND((D63+2*D63*U63*SQRT(O63/365)/100),50)</f>
        <v>9650</v>
      </c>
      <c r="X63" s="16">
        <f t="shared" si="15"/>
        <v>0</v>
      </c>
      <c r="Y63" s="10">
        <f t="shared" si="0"/>
        <v>32.399999999999636</v>
      </c>
      <c r="Z63" s="10">
        <f t="shared" si="5"/>
        <v>36.449999999998909</v>
      </c>
      <c r="AA63" s="10">
        <f t="shared" si="6"/>
        <v>4.0499999999992724</v>
      </c>
      <c r="AB63" s="10">
        <f t="shared" si="7"/>
        <v>36.449999999998909</v>
      </c>
      <c r="AC63" s="11">
        <f t="shared" si="11"/>
        <v>64.746428571428496</v>
      </c>
      <c r="AD63" s="12">
        <f t="shared" si="12"/>
        <v>7.0489565957843822E-3</v>
      </c>
      <c r="AE63" s="12">
        <f t="shared" si="13"/>
        <v>10.291476629845198</v>
      </c>
      <c r="AF63" s="10">
        <f>MROUND((M63-2*M63*AE63*SQRT(O63/365)/100),50)</f>
        <v>8700</v>
      </c>
      <c r="AG63" s="10">
        <f>MROUND((M63+2*M63*AE63*SQRT(O63/365)/100),50)</f>
        <v>9700</v>
      </c>
      <c r="AH63" s="13">
        <f t="shared" ref="AH63:AH80" si="22">IF(AND(M63&gt;=8700,M63&lt;=9700),0,1)</f>
        <v>0</v>
      </c>
      <c r="AI63" s="6">
        <f>MROUND((M63-M63*N63*SQRT(O63/365)/100),50)</f>
        <v>8900</v>
      </c>
      <c r="AJ63" s="6">
        <f>MROUND((M63+M63*N63*SQRT(O63/365)/100),50)</f>
        <v>9500</v>
      </c>
      <c r="AK63" s="6">
        <f t="shared" ref="AK63:AK80" si="23">IF(AND(M63&gt;=8900,M63&lt;=9500),0,1)</f>
        <v>0</v>
      </c>
    </row>
    <row r="64" spans="1:37" x14ac:dyDescent="0.35">
      <c r="A64" s="2">
        <v>42828</v>
      </c>
      <c r="B64" t="s">
        <v>10</v>
      </c>
      <c r="C64" s="3">
        <v>42852</v>
      </c>
      <c r="D64">
        <v>9221.65</v>
      </c>
      <c r="E64">
        <v>9274</v>
      </c>
      <c r="F64">
        <v>9203.5</v>
      </c>
      <c r="G64">
        <v>9263.25</v>
      </c>
      <c r="H64">
        <v>22365375</v>
      </c>
      <c r="I64">
        <v>-580425</v>
      </c>
      <c r="J64">
        <v>9237.85</v>
      </c>
      <c r="K64" s="51">
        <f t="shared" si="8"/>
        <v>0.71213068413470682</v>
      </c>
      <c r="L64">
        <f t="shared" si="2"/>
        <v>9300</v>
      </c>
      <c r="M64">
        <f t="shared" si="3"/>
        <v>9200</v>
      </c>
      <c r="N64">
        <v>12.42</v>
      </c>
      <c r="O64">
        <f t="shared" si="4"/>
        <v>24</v>
      </c>
      <c r="P64" s="54">
        <f t="shared" si="9"/>
        <v>0.70960700774431729</v>
      </c>
      <c r="Q64" s="54">
        <f t="shared" si="10"/>
        <v>12.042891202959792</v>
      </c>
      <c r="R64" s="53">
        <v>8600</v>
      </c>
      <c r="S64" s="53">
        <v>9800</v>
      </c>
      <c r="T64" s="53">
        <f t="shared" si="18"/>
        <v>0</v>
      </c>
      <c r="U64" s="16"/>
      <c r="V64" s="16">
        <v>8700</v>
      </c>
      <c r="W64" s="16">
        <v>9650</v>
      </c>
      <c r="X64" s="16">
        <f t="shared" si="15"/>
        <v>0</v>
      </c>
      <c r="Y64" s="10">
        <f t="shared" si="0"/>
        <v>70.5</v>
      </c>
      <c r="Z64" s="10">
        <f t="shared" si="5"/>
        <v>76.25</v>
      </c>
      <c r="AA64" s="10">
        <f t="shared" si="6"/>
        <v>5.75</v>
      </c>
      <c r="AB64" s="10">
        <f t="shared" si="7"/>
        <v>76.25</v>
      </c>
      <c r="AC64" s="11">
        <f t="shared" si="11"/>
        <v>55.957142857142834</v>
      </c>
      <c r="AD64" s="12">
        <f t="shared" si="12"/>
        <v>6.0680185061396646E-3</v>
      </c>
      <c r="AE64" s="12">
        <f t="shared" si="13"/>
        <v>8.8593070189639107</v>
      </c>
      <c r="AF64" s="10"/>
      <c r="AG64" s="10"/>
      <c r="AH64" s="13">
        <f t="shared" si="22"/>
        <v>0</v>
      </c>
      <c r="AI64" s="6"/>
      <c r="AJ64" s="6"/>
      <c r="AK64" s="6">
        <f t="shared" si="23"/>
        <v>0</v>
      </c>
    </row>
    <row r="65" spans="1:37" x14ac:dyDescent="0.35">
      <c r="A65" s="2">
        <v>42830</v>
      </c>
      <c r="B65" t="s">
        <v>10</v>
      </c>
      <c r="C65" s="3">
        <v>42852</v>
      </c>
      <c r="D65">
        <v>9280</v>
      </c>
      <c r="E65">
        <v>9294.85</v>
      </c>
      <c r="F65">
        <v>9247.85</v>
      </c>
      <c r="G65">
        <v>9286.5499999999993</v>
      </c>
      <c r="H65">
        <v>22039275</v>
      </c>
      <c r="I65">
        <v>-326100</v>
      </c>
      <c r="J65">
        <v>9265.15</v>
      </c>
      <c r="K65" s="51">
        <f t="shared" si="8"/>
        <v>0.25153158988475183</v>
      </c>
      <c r="L65">
        <f t="shared" si="2"/>
        <v>9300</v>
      </c>
      <c r="M65">
        <f t="shared" si="3"/>
        <v>9300</v>
      </c>
      <c r="N65">
        <v>11.4925</v>
      </c>
      <c r="O65">
        <f t="shared" si="4"/>
        <v>22</v>
      </c>
      <c r="P65" s="54">
        <f t="shared" si="9"/>
        <v>0.25121577864695155</v>
      </c>
      <c r="Q65" s="54">
        <f t="shared" si="10"/>
        <v>11.142562067901908</v>
      </c>
      <c r="R65" s="53">
        <v>8600</v>
      </c>
      <c r="S65" s="53">
        <v>9800</v>
      </c>
      <c r="T65" s="53">
        <f t="shared" si="18"/>
        <v>0</v>
      </c>
      <c r="U65" s="16"/>
      <c r="V65" s="16">
        <v>8700</v>
      </c>
      <c r="W65" s="16">
        <v>9650</v>
      </c>
      <c r="X65" s="16">
        <f t="shared" si="15"/>
        <v>0</v>
      </c>
      <c r="Y65" s="10">
        <f t="shared" si="0"/>
        <v>47</v>
      </c>
      <c r="Z65" s="10">
        <f t="shared" si="5"/>
        <v>31.600000000000364</v>
      </c>
      <c r="AA65" s="10">
        <f t="shared" si="6"/>
        <v>15.399999999999636</v>
      </c>
      <c r="AB65" s="10">
        <f t="shared" si="7"/>
        <v>47</v>
      </c>
      <c r="AC65" s="11">
        <f t="shared" si="11"/>
        <v>57.278571428571404</v>
      </c>
      <c r="AD65" s="12">
        <f t="shared" si="12"/>
        <v>6.1722598522167462E-3</v>
      </c>
      <c r="AE65" s="12">
        <f t="shared" si="13"/>
        <v>9.0114993842364495</v>
      </c>
      <c r="AF65" s="10"/>
      <c r="AG65" s="10"/>
      <c r="AH65" s="13">
        <f t="shared" si="22"/>
        <v>0</v>
      </c>
      <c r="AI65" s="6"/>
      <c r="AJ65" s="6"/>
      <c r="AK65" s="6">
        <f t="shared" si="23"/>
        <v>0</v>
      </c>
    </row>
    <row r="66" spans="1:37" x14ac:dyDescent="0.35">
      <c r="A66" s="2">
        <v>42831</v>
      </c>
      <c r="B66" t="s">
        <v>10</v>
      </c>
      <c r="C66" s="3">
        <v>42852</v>
      </c>
      <c r="D66">
        <v>9254.7999999999993</v>
      </c>
      <c r="E66">
        <v>9283</v>
      </c>
      <c r="F66">
        <v>9231</v>
      </c>
      <c r="G66">
        <v>9272.25</v>
      </c>
      <c r="H66">
        <v>21348000</v>
      </c>
      <c r="I66">
        <v>-691275</v>
      </c>
      <c r="J66">
        <v>9261.9500000000007</v>
      </c>
      <c r="K66" s="51">
        <f t="shared" si="8"/>
        <v>-0.15398614124727991</v>
      </c>
      <c r="L66">
        <f t="shared" si="2"/>
        <v>9300</v>
      </c>
      <c r="M66">
        <f t="shared" si="3"/>
        <v>9300</v>
      </c>
      <c r="N66">
        <v>11.55</v>
      </c>
      <c r="O66">
        <f t="shared" si="4"/>
        <v>21</v>
      </c>
      <c r="P66" s="54">
        <f t="shared" si="9"/>
        <v>-0.15410482175575169</v>
      </c>
      <c r="Q66" s="54">
        <f t="shared" si="10"/>
        <v>11.1982040925215</v>
      </c>
      <c r="R66" s="53">
        <v>8600</v>
      </c>
      <c r="S66" s="53">
        <v>9800</v>
      </c>
      <c r="T66" s="53">
        <f t="shared" si="18"/>
        <v>0</v>
      </c>
      <c r="U66" s="16"/>
      <c r="V66" s="16">
        <v>8700</v>
      </c>
      <c r="W66" s="16">
        <v>9650</v>
      </c>
      <c r="X66" s="16">
        <f t="shared" si="15"/>
        <v>0</v>
      </c>
      <c r="Y66" s="10">
        <f t="shared" ref="Y66:Y129" si="24">E66-F66</f>
        <v>52</v>
      </c>
      <c r="Z66" s="10">
        <f t="shared" si="5"/>
        <v>3.5499999999992724</v>
      </c>
      <c r="AA66" s="10">
        <f t="shared" si="6"/>
        <v>55.549999999999272</v>
      </c>
      <c r="AB66" s="10">
        <f t="shared" si="7"/>
        <v>55.549999999999272</v>
      </c>
      <c r="AC66" s="11">
        <f t="shared" si="11"/>
        <v>56.107142857142726</v>
      </c>
      <c r="AD66" s="12">
        <f t="shared" si="12"/>
        <v>6.0624911242968763E-3</v>
      </c>
      <c r="AE66" s="12">
        <f t="shared" si="13"/>
        <v>8.8512370414734391</v>
      </c>
      <c r="AF66" s="10"/>
      <c r="AG66" s="10"/>
      <c r="AH66" s="13">
        <f t="shared" si="22"/>
        <v>0</v>
      </c>
      <c r="AI66" s="6"/>
      <c r="AJ66" s="6"/>
      <c r="AK66" s="6">
        <f t="shared" si="23"/>
        <v>0</v>
      </c>
    </row>
    <row r="67" spans="1:37" x14ac:dyDescent="0.35">
      <c r="A67" s="2">
        <v>42832</v>
      </c>
      <c r="B67" t="s">
        <v>10</v>
      </c>
      <c r="C67" s="3">
        <v>42852</v>
      </c>
      <c r="D67">
        <v>9234.7999999999993</v>
      </c>
      <c r="E67">
        <v>9269.75</v>
      </c>
      <c r="F67">
        <v>9200.4</v>
      </c>
      <c r="G67">
        <v>9211.4500000000007</v>
      </c>
      <c r="H67">
        <v>21030825</v>
      </c>
      <c r="I67">
        <v>-317175</v>
      </c>
      <c r="J67">
        <v>9198.2999999999993</v>
      </c>
      <c r="K67" s="51">
        <f t="shared" si="8"/>
        <v>-0.65572002480519043</v>
      </c>
      <c r="L67">
        <f t="shared" ref="L67:L130" si="25">MROUND(G67,100)</f>
        <v>9200</v>
      </c>
      <c r="M67">
        <f t="shared" ref="M67:M130" si="26">MROUND(D67,100)</f>
        <v>9200</v>
      </c>
      <c r="N67">
        <v>11.29</v>
      </c>
      <c r="O67">
        <f t="shared" ref="O67:O130" si="27">C67-A67</f>
        <v>20</v>
      </c>
      <c r="P67" s="54">
        <f t="shared" si="9"/>
        <v>-0.65787931299254865</v>
      </c>
      <c r="Q67" s="54">
        <f t="shared" si="10"/>
        <v>10.947247248118032</v>
      </c>
      <c r="R67" s="53">
        <v>8600</v>
      </c>
      <c r="S67" s="53">
        <v>9800</v>
      </c>
      <c r="T67" s="53">
        <f t="shared" si="18"/>
        <v>0</v>
      </c>
      <c r="U67" s="16"/>
      <c r="V67" s="16">
        <v>8700</v>
      </c>
      <c r="W67" s="16">
        <v>9650</v>
      </c>
      <c r="X67" s="16">
        <f t="shared" si="15"/>
        <v>0</v>
      </c>
      <c r="Y67" s="10">
        <f t="shared" si="24"/>
        <v>69.350000000000364</v>
      </c>
      <c r="Z67" s="10">
        <f t="shared" ref="Z67:Z130" si="28">ABS(G66-E67)</f>
        <v>2.5</v>
      </c>
      <c r="AA67" s="10">
        <f t="shared" ref="AA67:AA130" si="29">ABS(G66-F67)</f>
        <v>71.850000000000364</v>
      </c>
      <c r="AB67" s="10">
        <f t="shared" ref="AB67:AB130" si="30">MAX(Y67,Z67,AA67)</f>
        <v>71.850000000000364</v>
      </c>
      <c r="AC67" s="11">
        <f t="shared" si="11"/>
        <v>57.842857142856964</v>
      </c>
      <c r="AD67" s="12">
        <f t="shared" si="12"/>
        <v>6.263574429641895E-3</v>
      </c>
      <c r="AE67" s="12">
        <f t="shared" si="13"/>
        <v>9.1448186672771659</v>
      </c>
      <c r="AF67" s="10"/>
      <c r="AG67" s="10"/>
      <c r="AH67" s="13">
        <f t="shared" si="22"/>
        <v>0</v>
      </c>
      <c r="AI67" s="6"/>
      <c r="AJ67" s="6"/>
      <c r="AK67" s="6">
        <f t="shared" si="23"/>
        <v>0</v>
      </c>
    </row>
    <row r="68" spans="1:37" x14ac:dyDescent="0.35">
      <c r="A68" s="2">
        <v>42835</v>
      </c>
      <c r="B68" t="s">
        <v>10</v>
      </c>
      <c r="C68" s="3">
        <v>42852</v>
      </c>
      <c r="D68">
        <v>9225.6</v>
      </c>
      <c r="E68">
        <v>9248.2999999999993</v>
      </c>
      <c r="F68">
        <v>9194</v>
      </c>
      <c r="G68">
        <v>9209.35</v>
      </c>
      <c r="H68">
        <v>20688075</v>
      </c>
      <c r="I68">
        <v>-342750</v>
      </c>
      <c r="J68">
        <v>9181.4500000000007</v>
      </c>
      <c r="K68" s="51">
        <f t="shared" ref="K68:K131" si="31">((G68-G67)/G67)*100</f>
        <v>-2.2797713714999959E-2</v>
      </c>
      <c r="L68">
        <f t="shared" si="25"/>
        <v>9200</v>
      </c>
      <c r="M68">
        <f t="shared" si="26"/>
        <v>9200</v>
      </c>
      <c r="N68">
        <v>11.692500000000001</v>
      </c>
      <c r="O68">
        <f t="shared" si="27"/>
        <v>17</v>
      </c>
      <c r="P68" s="54">
        <f t="shared" ref="P68:P131" si="32">(LN(G68)-LN(G67))*100</f>
        <v>-2.2800312788717747E-2</v>
      </c>
      <c r="Q68" s="54">
        <f t="shared" ref="Q68:Q131" si="33">SQRT(0.94*(N68)^2+0.06*(P68)^2)</f>
        <v>11.33630072229278</v>
      </c>
      <c r="R68" s="53">
        <v>8600</v>
      </c>
      <c r="S68" s="53">
        <v>9800</v>
      </c>
      <c r="T68" s="53">
        <f t="shared" si="18"/>
        <v>0</v>
      </c>
      <c r="U68" s="16"/>
      <c r="V68" s="16">
        <v>8700</v>
      </c>
      <c r="W68" s="16">
        <v>9650</v>
      </c>
      <c r="X68" s="16">
        <f t="shared" si="15"/>
        <v>0</v>
      </c>
      <c r="Y68" s="10">
        <f t="shared" si="24"/>
        <v>54.299999999999272</v>
      </c>
      <c r="Z68" s="10">
        <f t="shared" si="28"/>
        <v>36.849999999998545</v>
      </c>
      <c r="AA68" s="10">
        <f t="shared" si="29"/>
        <v>17.450000000000728</v>
      </c>
      <c r="AB68" s="10">
        <f t="shared" si="30"/>
        <v>54.299999999999272</v>
      </c>
      <c r="AC68" s="11">
        <f t="shared" si="11"/>
        <v>59.596428571428341</v>
      </c>
      <c r="AD68" s="12">
        <f t="shared" si="12"/>
        <v>6.4598973043951983E-3</v>
      </c>
      <c r="AE68" s="12">
        <f t="shared" si="13"/>
        <v>9.431450064416989</v>
      </c>
      <c r="AF68" s="10"/>
      <c r="AG68" s="10"/>
      <c r="AH68" s="13">
        <f t="shared" si="22"/>
        <v>0</v>
      </c>
      <c r="AI68" s="6"/>
      <c r="AJ68" s="6"/>
      <c r="AK68" s="6">
        <f t="shared" si="23"/>
        <v>0</v>
      </c>
    </row>
    <row r="69" spans="1:37" x14ac:dyDescent="0.35">
      <c r="A69" s="2">
        <v>42836</v>
      </c>
      <c r="B69" t="s">
        <v>10</v>
      </c>
      <c r="C69" s="3">
        <v>42852</v>
      </c>
      <c r="D69">
        <v>9194.85</v>
      </c>
      <c r="E69">
        <v>9269.9500000000007</v>
      </c>
      <c r="F69">
        <v>9187.5499999999993</v>
      </c>
      <c r="G69">
        <v>9264.4500000000007</v>
      </c>
      <c r="H69">
        <v>21020175</v>
      </c>
      <c r="I69">
        <v>332100</v>
      </c>
      <c r="J69">
        <v>9237</v>
      </c>
      <c r="K69" s="51">
        <f t="shared" si="31"/>
        <v>0.5983049835221852</v>
      </c>
      <c r="L69">
        <f t="shared" si="25"/>
        <v>9300</v>
      </c>
      <c r="M69">
        <f t="shared" si="26"/>
        <v>9200</v>
      </c>
      <c r="N69">
        <v>11.62</v>
      </c>
      <c r="O69">
        <f t="shared" si="27"/>
        <v>16</v>
      </c>
      <c r="P69" s="54">
        <f t="shared" si="32"/>
        <v>0.59652224652442243</v>
      </c>
      <c r="Q69" s="54">
        <f t="shared" si="33"/>
        <v>11.266955503925445</v>
      </c>
      <c r="R69" s="53">
        <v>8600</v>
      </c>
      <c r="S69" s="53">
        <v>9800</v>
      </c>
      <c r="T69" s="53">
        <f t="shared" si="18"/>
        <v>0</v>
      </c>
      <c r="U69" s="16"/>
      <c r="V69" s="16">
        <v>8700</v>
      </c>
      <c r="W69" s="16">
        <v>9650</v>
      </c>
      <c r="X69" s="16">
        <f t="shared" si="15"/>
        <v>0</v>
      </c>
      <c r="Y69" s="10">
        <f t="shared" si="24"/>
        <v>82.400000000001455</v>
      </c>
      <c r="Z69" s="10">
        <f t="shared" si="28"/>
        <v>60.600000000000364</v>
      </c>
      <c r="AA69" s="10">
        <f t="shared" si="29"/>
        <v>21.800000000001091</v>
      </c>
      <c r="AB69" s="10">
        <f t="shared" si="30"/>
        <v>82.400000000001455</v>
      </c>
      <c r="AC69" s="11">
        <f t="shared" si="11"/>
        <v>61.324999999999818</v>
      </c>
      <c r="AD69" s="12">
        <f t="shared" si="12"/>
        <v>6.6694943365035661E-3</v>
      </c>
      <c r="AE69" s="12">
        <f t="shared" si="13"/>
        <v>9.7374617312952072</v>
      </c>
      <c r="AF69" s="10"/>
      <c r="AG69" s="10"/>
      <c r="AH69" s="13">
        <f t="shared" si="22"/>
        <v>0</v>
      </c>
      <c r="AI69" s="6"/>
      <c r="AJ69" s="6"/>
      <c r="AK69" s="6">
        <f t="shared" si="23"/>
        <v>0</v>
      </c>
    </row>
    <row r="70" spans="1:37" x14ac:dyDescent="0.35">
      <c r="A70" s="2">
        <v>42837</v>
      </c>
      <c r="B70" t="s">
        <v>10</v>
      </c>
      <c r="C70" s="3">
        <v>42852</v>
      </c>
      <c r="D70">
        <v>9251.9</v>
      </c>
      <c r="E70">
        <v>9262</v>
      </c>
      <c r="F70">
        <v>9170.1</v>
      </c>
      <c r="G70">
        <v>9223.2000000000007</v>
      </c>
      <c r="H70">
        <v>20926650</v>
      </c>
      <c r="I70">
        <v>-93525</v>
      </c>
      <c r="J70">
        <v>9203.4500000000007</v>
      </c>
      <c r="K70" s="51">
        <f t="shared" si="31"/>
        <v>-0.44525039262989163</v>
      </c>
      <c r="L70">
        <f t="shared" si="25"/>
        <v>9200</v>
      </c>
      <c r="M70">
        <f t="shared" si="26"/>
        <v>9300</v>
      </c>
      <c r="N70">
        <v>11.395</v>
      </c>
      <c r="O70">
        <f t="shared" si="27"/>
        <v>15</v>
      </c>
      <c r="P70" s="54">
        <f t="shared" si="32"/>
        <v>-0.44624458438331516</v>
      </c>
      <c r="Q70" s="54">
        <f t="shared" si="33"/>
        <v>11.048403122340599</v>
      </c>
      <c r="R70" s="53">
        <v>8600</v>
      </c>
      <c r="S70" s="53">
        <v>9800</v>
      </c>
      <c r="T70" s="53">
        <f t="shared" si="18"/>
        <v>0</v>
      </c>
      <c r="U70" s="16"/>
      <c r="V70" s="16">
        <v>8700</v>
      </c>
      <c r="W70" s="16">
        <v>9650</v>
      </c>
      <c r="X70" s="16">
        <f t="shared" si="15"/>
        <v>0</v>
      </c>
      <c r="Y70" s="10">
        <f t="shared" si="24"/>
        <v>91.899999999999636</v>
      </c>
      <c r="Z70" s="10">
        <f t="shared" si="28"/>
        <v>2.4500000000007276</v>
      </c>
      <c r="AA70" s="10">
        <f t="shared" si="29"/>
        <v>94.350000000000364</v>
      </c>
      <c r="AB70" s="10">
        <f t="shared" si="30"/>
        <v>94.350000000000364</v>
      </c>
      <c r="AC70" s="11">
        <f t="shared" si="11"/>
        <v>61.06428571428556</v>
      </c>
      <c r="AD70" s="12">
        <f t="shared" si="12"/>
        <v>6.6001886871113573E-3</v>
      </c>
      <c r="AE70" s="12">
        <f t="shared" si="13"/>
        <v>9.6362754831825814</v>
      </c>
      <c r="AF70" s="10"/>
      <c r="AG70" s="10"/>
      <c r="AH70" s="13">
        <f t="shared" si="22"/>
        <v>0</v>
      </c>
      <c r="AI70" s="6"/>
      <c r="AJ70" s="6"/>
      <c r="AK70" s="6">
        <f t="shared" si="23"/>
        <v>0</v>
      </c>
    </row>
    <row r="71" spans="1:37" x14ac:dyDescent="0.35">
      <c r="A71" s="2">
        <v>42838</v>
      </c>
      <c r="B71" t="s">
        <v>10</v>
      </c>
      <c r="C71" s="3">
        <v>42852</v>
      </c>
      <c r="D71">
        <v>9205.75</v>
      </c>
      <c r="E71">
        <v>9222</v>
      </c>
      <c r="F71">
        <v>9177.5</v>
      </c>
      <c r="G71">
        <v>9182.25</v>
      </c>
      <c r="H71">
        <v>20401725</v>
      </c>
      <c r="I71">
        <v>-524925</v>
      </c>
      <c r="J71">
        <v>9150.7999999999993</v>
      </c>
      <c r="K71" s="51">
        <f t="shared" si="31"/>
        <v>-0.44398907103825924</v>
      </c>
      <c r="L71">
        <f t="shared" si="25"/>
        <v>9200</v>
      </c>
      <c r="M71">
        <f t="shared" si="26"/>
        <v>9200</v>
      </c>
      <c r="N71">
        <v>11.6275</v>
      </c>
      <c r="O71">
        <f t="shared" si="27"/>
        <v>14</v>
      </c>
      <c r="P71" s="54">
        <f t="shared" si="32"/>
        <v>-0.44497762966102528</v>
      </c>
      <c r="Q71" s="54">
        <f t="shared" si="33"/>
        <v>11.273806419326789</v>
      </c>
      <c r="R71" s="53">
        <v>8600</v>
      </c>
      <c r="S71" s="53">
        <v>9800</v>
      </c>
      <c r="T71" s="53">
        <f t="shared" si="18"/>
        <v>0</v>
      </c>
      <c r="U71" s="16"/>
      <c r="V71" s="16">
        <v>8700</v>
      </c>
      <c r="W71" s="16">
        <v>9650</v>
      </c>
      <c r="X71" s="16">
        <f t="shared" si="15"/>
        <v>0</v>
      </c>
      <c r="Y71" s="10">
        <f t="shared" si="24"/>
        <v>44.5</v>
      </c>
      <c r="Z71" s="10">
        <f t="shared" si="28"/>
        <v>1.2000000000007276</v>
      </c>
      <c r="AA71" s="10">
        <f t="shared" si="29"/>
        <v>45.700000000000728</v>
      </c>
      <c r="AB71" s="10">
        <f t="shared" si="30"/>
        <v>45.700000000000728</v>
      </c>
      <c r="AC71" s="11">
        <f t="shared" si="11"/>
        <v>59.257142857142753</v>
      </c>
      <c r="AD71" s="12">
        <f t="shared" si="12"/>
        <v>6.436970682143525E-3</v>
      </c>
      <c r="AE71" s="12">
        <f t="shared" si="13"/>
        <v>9.3979771959295473</v>
      </c>
      <c r="AF71" s="10"/>
      <c r="AG71" s="10"/>
      <c r="AH71" s="13">
        <f t="shared" si="22"/>
        <v>0</v>
      </c>
      <c r="AI71" s="6"/>
      <c r="AJ71" s="6"/>
      <c r="AK71" s="6">
        <f t="shared" si="23"/>
        <v>0</v>
      </c>
    </row>
    <row r="72" spans="1:37" x14ac:dyDescent="0.35">
      <c r="A72" s="2">
        <v>42842</v>
      </c>
      <c r="B72" t="s">
        <v>10</v>
      </c>
      <c r="C72" s="3">
        <v>42852</v>
      </c>
      <c r="D72">
        <v>9172.25</v>
      </c>
      <c r="E72">
        <v>9182.4</v>
      </c>
      <c r="F72">
        <v>9142.25</v>
      </c>
      <c r="G72">
        <v>9168.35</v>
      </c>
      <c r="H72">
        <v>20290425</v>
      </c>
      <c r="I72">
        <v>-111300</v>
      </c>
      <c r="J72">
        <v>9139.2999999999993</v>
      </c>
      <c r="K72" s="51">
        <f t="shared" si="31"/>
        <v>-0.15137901930354364</v>
      </c>
      <c r="L72">
        <f t="shared" si="25"/>
        <v>9200</v>
      </c>
      <c r="M72">
        <f t="shared" si="26"/>
        <v>9200</v>
      </c>
      <c r="N72">
        <v>11.577500000000001</v>
      </c>
      <c r="O72">
        <f t="shared" si="27"/>
        <v>10</v>
      </c>
      <c r="P72" s="54">
        <f t="shared" si="32"/>
        <v>-0.15149371310378967</v>
      </c>
      <c r="Q72" s="54">
        <f t="shared" si="33"/>
        <v>11.224864047983235</v>
      </c>
      <c r="R72" s="53">
        <v>8600</v>
      </c>
      <c r="S72" s="53">
        <v>9800</v>
      </c>
      <c r="T72" s="53">
        <f t="shared" si="18"/>
        <v>0</v>
      </c>
      <c r="U72" s="16"/>
      <c r="V72" s="16">
        <v>8700</v>
      </c>
      <c r="W72" s="16">
        <v>9650</v>
      </c>
      <c r="X72" s="16">
        <f t="shared" si="15"/>
        <v>0</v>
      </c>
      <c r="Y72" s="10">
        <f t="shared" si="24"/>
        <v>40.149999999999636</v>
      </c>
      <c r="Z72" s="10">
        <f t="shared" si="28"/>
        <v>0.1499999999996362</v>
      </c>
      <c r="AA72" s="10">
        <f t="shared" si="29"/>
        <v>40</v>
      </c>
      <c r="AB72" s="10">
        <f t="shared" si="30"/>
        <v>40.149999999999636</v>
      </c>
      <c r="AC72" s="11">
        <f t="shared" si="11"/>
        <v>58.76071428571413</v>
      </c>
      <c r="AD72" s="12">
        <f t="shared" si="12"/>
        <v>6.4063576860327763E-3</v>
      </c>
      <c r="AE72" s="12">
        <f t="shared" si="13"/>
        <v>9.3532822216078539</v>
      </c>
      <c r="AF72" s="10"/>
      <c r="AG72" s="10"/>
      <c r="AH72" s="13">
        <f t="shared" si="22"/>
        <v>0</v>
      </c>
      <c r="AI72" s="6"/>
      <c r="AJ72" s="6"/>
      <c r="AK72" s="6">
        <f t="shared" si="23"/>
        <v>0</v>
      </c>
    </row>
    <row r="73" spans="1:37" x14ac:dyDescent="0.35">
      <c r="A73" s="2">
        <v>42843</v>
      </c>
      <c r="B73" t="s">
        <v>10</v>
      </c>
      <c r="C73" s="3">
        <v>42852</v>
      </c>
      <c r="D73">
        <v>9171.35</v>
      </c>
      <c r="E73">
        <v>9246.65</v>
      </c>
      <c r="F73">
        <v>9115.2000000000007</v>
      </c>
      <c r="G73">
        <v>9123.35</v>
      </c>
      <c r="H73">
        <v>19996125</v>
      </c>
      <c r="I73">
        <v>-294300</v>
      </c>
      <c r="J73">
        <v>9105.15</v>
      </c>
      <c r="K73" s="51">
        <f t="shared" si="31"/>
        <v>-0.49081895870031139</v>
      </c>
      <c r="L73">
        <f t="shared" si="25"/>
        <v>9100</v>
      </c>
      <c r="M73">
        <f t="shared" si="26"/>
        <v>9200</v>
      </c>
      <c r="N73">
        <v>11.8925</v>
      </c>
      <c r="O73">
        <f t="shared" si="27"/>
        <v>9</v>
      </c>
      <c r="P73" s="54">
        <f t="shared" si="32"/>
        <v>-0.49202743084659772</v>
      </c>
      <c r="Q73" s="54">
        <f t="shared" si="33"/>
        <v>11.530836410883744</v>
      </c>
      <c r="R73" s="53">
        <v>8600</v>
      </c>
      <c r="S73" s="53">
        <v>9800</v>
      </c>
      <c r="T73" s="53">
        <f t="shared" si="18"/>
        <v>0</v>
      </c>
      <c r="U73" s="16"/>
      <c r="V73" s="16">
        <v>8700</v>
      </c>
      <c r="W73" s="16">
        <v>9650</v>
      </c>
      <c r="X73" s="16">
        <f t="shared" si="15"/>
        <v>0</v>
      </c>
      <c r="Y73" s="10">
        <f t="shared" si="24"/>
        <v>131.44999999999891</v>
      </c>
      <c r="Z73" s="10">
        <f t="shared" si="28"/>
        <v>78.299999999999272</v>
      </c>
      <c r="AA73" s="10">
        <f t="shared" si="29"/>
        <v>53.149999999999636</v>
      </c>
      <c r="AB73" s="10">
        <f t="shared" si="30"/>
        <v>131.44999999999891</v>
      </c>
      <c r="AC73" s="11">
        <f t="shared" si="11"/>
        <v>62.217857142856964</v>
      </c>
      <c r="AD73" s="12">
        <f t="shared" si="12"/>
        <v>6.7839366225099862E-3</v>
      </c>
      <c r="AE73" s="12">
        <f t="shared" si="13"/>
        <v>9.90454746886458</v>
      </c>
      <c r="AF73" s="10"/>
      <c r="AG73" s="10"/>
      <c r="AH73" s="13">
        <f t="shared" si="22"/>
        <v>0</v>
      </c>
      <c r="AI73" s="6"/>
      <c r="AJ73" s="6"/>
      <c r="AK73" s="6">
        <f t="shared" si="23"/>
        <v>0</v>
      </c>
    </row>
    <row r="74" spans="1:37" x14ac:dyDescent="0.35">
      <c r="A74" s="2">
        <v>42844</v>
      </c>
      <c r="B74" t="s">
        <v>10</v>
      </c>
      <c r="C74" s="3">
        <v>42852</v>
      </c>
      <c r="D74">
        <v>9119.9500000000007</v>
      </c>
      <c r="E74">
        <v>9147</v>
      </c>
      <c r="F74">
        <v>9096.5499999999993</v>
      </c>
      <c r="G74">
        <v>9135</v>
      </c>
      <c r="H74">
        <v>19924875</v>
      </c>
      <c r="I74">
        <v>-71250</v>
      </c>
      <c r="J74">
        <v>9103.5</v>
      </c>
      <c r="K74" s="51">
        <f t="shared" si="31"/>
        <v>0.12769432280905188</v>
      </c>
      <c r="L74">
        <f t="shared" si="25"/>
        <v>9100</v>
      </c>
      <c r="M74">
        <f t="shared" si="26"/>
        <v>9100</v>
      </c>
      <c r="N74">
        <v>12.375</v>
      </c>
      <c r="O74">
        <f t="shared" si="27"/>
        <v>8</v>
      </c>
      <c r="P74" s="54">
        <f t="shared" si="32"/>
        <v>0.12761286294775687</v>
      </c>
      <c r="Q74" s="54">
        <f t="shared" si="33"/>
        <v>11.998048366403903</v>
      </c>
      <c r="R74" s="53">
        <v>8600</v>
      </c>
      <c r="S74" s="53">
        <v>9800</v>
      </c>
      <c r="T74" s="53">
        <f t="shared" si="18"/>
        <v>0</v>
      </c>
      <c r="U74" s="16"/>
      <c r="V74" s="16">
        <v>8700</v>
      </c>
      <c r="W74" s="16">
        <v>9650</v>
      </c>
      <c r="X74" s="16">
        <f t="shared" si="15"/>
        <v>0</v>
      </c>
      <c r="Y74" s="10">
        <f t="shared" si="24"/>
        <v>50.450000000000728</v>
      </c>
      <c r="Z74" s="10">
        <f t="shared" si="28"/>
        <v>23.649999999999636</v>
      </c>
      <c r="AA74" s="10">
        <f t="shared" si="29"/>
        <v>26.800000000001091</v>
      </c>
      <c r="AB74" s="10">
        <f t="shared" si="30"/>
        <v>50.450000000000728</v>
      </c>
      <c r="AC74" s="11">
        <f t="shared" si="11"/>
        <v>61.832142857142834</v>
      </c>
      <c r="AD74" s="12">
        <f t="shared" si="12"/>
        <v>6.7798773959443668E-3</v>
      </c>
      <c r="AE74" s="12">
        <f t="shared" si="13"/>
        <v>9.8986209980787763</v>
      </c>
      <c r="AF74" s="10"/>
      <c r="AG74" s="10"/>
      <c r="AH74" s="13">
        <f t="shared" si="22"/>
        <v>0</v>
      </c>
      <c r="AI74" s="6"/>
      <c r="AJ74" s="6"/>
      <c r="AK74" s="6">
        <f t="shared" si="23"/>
        <v>0</v>
      </c>
    </row>
    <row r="75" spans="1:37" x14ac:dyDescent="0.35">
      <c r="A75" s="2">
        <v>42845</v>
      </c>
      <c r="B75" t="s">
        <v>10</v>
      </c>
      <c r="C75" s="3">
        <v>42852</v>
      </c>
      <c r="D75">
        <v>9125.5499999999993</v>
      </c>
      <c r="E75">
        <v>9170</v>
      </c>
      <c r="F75">
        <v>9120.6</v>
      </c>
      <c r="G75">
        <v>9162.6</v>
      </c>
      <c r="H75">
        <v>19533900</v>
      </c>
      <c r="I75">
        <v>-390975</v>
      </c>
      <c r="J75">
        <v>9136.4</v>
      </c>
      <c r="K75" s="51">
        <f t="shared" si="31"/>
        <v>0.30213464696223719</v>
      </c>
      <c r="L75">
        <f t="shared" si="25"/>
        <v>9200</v>
      </c>
      <c r="M75">
        <f t="shared" si="26"/>
        <v>9100</v>
      </c>
      <c r="N75">
        <v>12.215</v>
      </c>
      <c r="O75">
        <f t="shared" si="27"/>
        <v>7</v>
      </c>
      <c r="P75" s="54">
        <f t="shared" si="32"/>
        <v>0.30167913750833719</v>
      </c>
      <c r="Q75" s="54">
        <f t="shared" si="33"/>
        <v>11.843112433736348</v>
      </c>
      <c r="R75" s="53">
        <v>8600</v>
      </c>
      <c r="S75" s="53">
        <v>9800</v>
      </c>
      <c r="T75" s="53">
        <f t="shared" si="18"/>
        <v>0</v>
      </c>
      <c r="U75" s="16"/>
      <c r="V75" s="16">
        <v>8700</v>
      </c>
      <c r="W75" s="16">
        <v>9650</v>
      </c>
      <c r="X75" s="16">
        <f t="shared" si="15"/>
        <v>0</v>
      </c>
      <c r="Y75" s="10">
        <f t="shared" si="24"/>
        <v>49.399999999999636</v>
      </c>
      <c r="Z75" s="10">
        <f t="shared" si="28"/>
        <v>35</v>
      </c>
      <c r="AA75" s="10">
        <f t="shared" si="29"/>
        <v>14.399999999999636</v>
      </c>
      <c r="AB75" s="10">
        <f t="shared" si="30"/>
        <v>49.399999999999636</v>
      </c>
      <c r="AC75" s="11">
        <f t="shared" si="11"/>
        <v>62.375</v>
      </c>
      <c r="AD75" s="12">
        <f t="shared" si="12"/>
        <v>6.8352044534302049E-3</v>
      </c>
      <c r="AE75" s="12">
        <f t="shared" si="13"/>
        <v>9.9793985020080989</v>
      </c>
      <c r="AF75" s="10"/>
      <c r="AG75" s="10"/>
      <c r="AH75" s="13">
        <f t="shared" si="22"/>
        <v>0</v>
      </c>
      <c r="AI75" s="6"/>
      <c r="AJ75" s="6"/>
      <c r="AK75" s="6">
        <f t="shared" si="23"/>
        <v>0</v>
      </c>
    </row>
    <row r="76" spans="1:37" x14ac:dyDescent="0.35">
      <c r="A76" s="2">
        <v>42846</v>
      </c>
      <c r="B76" t="s">
        <v>10</v>
      </c>
      <c r="C76" s="3">
        <v>42852</v>
      </c>
      <c r="D76">
        <v>9207.5499999999993</v>
      </c>
      <c r="E76">
        <v>9207.5499999999993</v>
      </c>
      <c r="F76">
        <v>9090.5</v>
      </c>
      <c r="G76">
        <v>9127</v>
      </c>
      <c r="H76">
        <v>18648975</v>
      </c>
      <c r="I76">
        <v>-884925</v>
      </c>
      <c r="J76">
        <v>9119.4</v>
      </c>
      <c r="K76" s="51">
        <f t="shared" si="31"/>
        <v>-0.38853600506406877</v>
      </c>
      <c r="L76">
        <f t="shared" si="25"/>
        <v>9100</v>
      </c>
      <c r="M76">
        <f t="shared" si="26"/>
        <v>9200</v>
      </c>
      <c r="N76">
        <v>11.56</v>
      </c>
      <c r="O76">
        <f t="shared" si="27"/>
        <v>6</v>
      </c>
      <c r="P76" s="54">
        <f t="shared" si="32"/>
        <v>-0.38929276703143501</v>
      </c>
      <c r="Q76" s="54">
        <f t="shared" si="33"/>
        <v>11.208241473643747</v>
      </c>
      <c r="R76" s="53">
        <v>8600</v>
      </c>
      <c r="S76" s="53">
        <v>9800</v>
      </c>
      <c r="T76" s="53">
        <f t="shared" si="18"/>
        <v>0</v>
      </c>
      <c r="U76" s="16"/>
      <c r="V76" s="16">
        <v>8700</v>
      </c>
      <c r="W76" s="16">
        <v>9650</v>
      </c>
      <c r="X76" s="16">
        <f t="shared" si="15"/>
        <v>0</v>
      </c>
      <c r="Y76" s="10">
        <f t="shared" si="24"/>
        <v>117.04999999999927</v>
      </c>
      <c r="Z76" s="10">
        <f t="shared" si="28"/>
        <v>44.949999999998909</v>
      </c>
      <c r="AA76" s="10">
        <f t="shared" si="29"/>
        <v>72.100000000000364</v>
      </c>
      <c r="AB76" s="10">
        <f t="shared" si="30"/>
        <v>117.04999999999927</v>
      </c>
      <c r="AC76" s="11">
        <f t="shared" si="11"/>
        <v>68.024999999999892</v>
      </c>
      <c r="AD76" s="12">
        <f t="shared" si="12"/>
        <v>7.3879587946847859E-3</v>
      </c>
      <c r="AE76" s="12">
        <f t="shared" si="13"/>
        <v>10.786419840239788</v>
      </c>
      <c r="AF76" s="10"/>
      <c r="AG76" s="10"/>
      <c r="AH76" s="13">
        <f t="shared" si="22"/>
        <v>0</v>
      </c>
      <c r="AI76" s="6"/>
      <c r="AJ76" s="6"/>
      <c r="AK76" s="6">
        <f t="shared" si="23"/>
        <v>0</v>
      </c>
    </row>
    <row r="77" spans="1:37" x14ac:dyDescent="0.35">
      <c r="A77" s="2">
        <v>42849</v>
      </c>
      <c r="B77" t="s">
        <v>10</v>
      </c>
      <c r="C77" s="3">
        <v>42852</v>
      </c>
      <c r="D77">
        <v>9140.15</v>
      </c>
      <c r="E77">
        <v>9234.5</v>
      </c>
      <c r="F77">
        <v>9129.7999999999993</v>
      </c>
      <c r="G77">
        <v>9224.4500000000007</v>
      </c>
      <c r="H77">
        <v>16614525</v>
      </c>
      <c r="I77">
        <v>-2034450</v>
      </c>
      <c r="J77">
        <v>9217.9500000000007</v>
      </c>
      <c r="K77" s="51">
        <f t="shared" si="31"/>
        <v>1.0677111865892488</v>
      </c>
      <c r="L77">
        <f t="shared" si="25"/>
        <v>9200</v>
      </c>
      <c r="M77">
        <f t="shared" si="26"/>
        <v>9100</v>
      </c>
      <c r="N77">
        <v>11.422499999999999</v>
      </c>
      <c r="O77">
        <f t="shared" si="27"/>
        <v>3</v>
      </c>
      <c r="P77" s="54">
        <f t="shared" si="32"/>
        <v>1.0620514018267357</v>
      </c>
      <c r="Q77" s="54">
        <f t="shared" si="33"/>
        <v>11.077579747661821</v>
      </c>
      <c r="R77" s="53">
        <v>8600</v>
      </c>
      <c r="S77" s="53">
        <v>9800</v>
      </c>
      <c r="T77" s="53">
        <f t="shared" si="18"/>
        <v>0</v>
      </c>
      <c r="U77" s="16"/>
      <c r="V77" s="16">
        <v>8700</v>
      </c>
      <c r="W77" s="16">
        <v>9650</v>
      </c>
      <c r="X77" s="16">
        <f t="shared" si="15"/>
        <v>0</v>
      </c>
      <c r="Y77" s="10">
        <f t="shared" si="24"/>
        <v>104.70000000000073</v>
      </c>
      <c r="Z77" s="10">
        <f t="shared" si="28"/>
        <v>107.5</v>
      </c>
      <c r="AA77" s="10">
        <f t="shared" si="29"/>
        <v>2.7999999999992724</v>
      </c>
      <c r="AB77" s="10">
        <f t="shared" si="30"/>
        <v>107.5</v>
      </c>
      <c r="AC77" s="11">
        <f t="shared" si="11"/>
        <v>73.09999999999998</v>
      </c>
      <c r="AD77" s="12">
        <f t="shared" si="12"/>
        <v>7.9976805632292671E-3</v>
      </c>
      <c r="AE77" s="12">
        <f t="shared" si="13"/>
        <v>11.676613622314729</v>
      </c>
      <c r="AF77" s="10"/>
      <c r="AG77" s="10"/>
      <c r="AH77" s="13">
        <f t="shared" si="22"/>
        <v>0</v>
      </c>
      <c r="AI77" s="6"/>
      <c r="AJ77" s="6"/>
      <c r="AK77" s="6">
        <f t="shared" si="23"/>
        <v>0</v>
      </c>
    </row>
    <row r="78" spans="1:37" x14ac:dyDescent="0.35">
      <c r="A78" s="2">
        <v>42850</v>
      </c>
      <c r="B78" t="s">
        <v>10</v>
      </c>
      <c r="C78" s="3">
        <v>42852</v>
      </c>
      <c r="D78">
        <v>9264.7999999999993</v>
      </c>
      <c r="E78">
        <v>9297.9500000000007</v>
      </c>
      <c r="F78">
        <v>9244.15</v>
      </c>
      <c r="G78">
        <v>9293.9</v>
      </c>
      <c r="H78">
        <v>16773075</v>
      </c>
      <c r="I78">
        <v>158550</v>
      </c>
      <c r="J78">
        <v>9306.6</v>
      </c>
      <c r="K78" s="51">
        <f t="shared" si="31"/>
        <v>0.75289041623076602</v>
      </c>
      <c r="L78">
        <f t="shared" si="25"/>
        <v>9300</v>
      </c>
      <c r="M78">
        <f t="shared" si="26"/>
        <v>9300</v>
      </c>
      <c r="N78">
        <v>11.625</v>
      </c>
      <c r="O78">
        <f t="shared" si="27"/>
        <v>2</v>
      </c>
      <c r="P78" s="54">
        <f t="shared" si="32"/>
        <v>0.75007034220249125</v>
      </c>
      <c r="Q78" s="54">
        <f t="shared" si="33"/>
        <v>11.272353074274026</v>
      </c>
      <c r="R78" s="53">
        <v>8600</v>
      </c>
      <c r="S78" s="53">
        <v>9800</v>
      </c>
      <c r="T78" s="53">
        <f t="shared" si="18"/>
        <v>0</v>
      </c>
      <c r="U78" s="16"/>
      <c r="V78" s="16">
        <v>8700</v>
      </c>
      <c r="W78" s="16">
        <v>9650</v>
      </c>
      <c r="X78" s="16">
        <f t="shared" si="15"/>
        <v>0</v>
      </c>
      <c r="Y78" s="10">
        <f t="shared" si="24"/>
        <v>53.800000000001091</v>
      </c>
      <c r="Z78" s="10">
        <f t="shared" si="28"/>
        <v>73.5</v>
      </c>
      <c r="AA78" s="10">
        <f t="shared" si="29"/>
        <v>19.699999999998909</v>
      </c>
      <c r="AB78" s="10">
        <f t="shared" si="30"/>
        <v>73.5</v>
      </c>
      <c r="AC78" s="11">
        <f t="shared" si="11"/>
        <v>72.903571428571396</v>
      </c>
      <c r="AD78" s="12">
        <f t="shared" si="12"/>
        <v>7.8688769783018964E-3</v>
      </c>
      <c r="AE78" s="12">
        <f t="shared" si="13"/>
        <v>11.488560388320769</v>
      </c>
      <c r="AF78" s="10"/>
      <c r="AG78" s="10"/>
      <c r="AH78" s="13">
        <f t="shared" si="22"/>
        <v>0</v>
      </c>
      <c r="AI78" s="6"/>
      <c r="AJ78" s="6"/>
      <c r="AK78" s="6">
        <f t="shared" si="23"/>
        <v>0</v>
      </c>
    </row>
    <row r="79" spans="1:37" x14ac:dyDescent="0.35">
      <c r="A79" s="2">
        <v>42851</v>
      </c>
      <c r="B79" t="s">
        <v>10</v>
      </c>
      <c r="C79" s="3">
        <v>42852</v>
      </c>
      <c r="D79">
        <v>9308.25</v>
      </c>
      <c r="E79">
        <v>9357.4500000000007</v>
      </c>
      <c r="F79">
        <v>9297.6</v>
      </c>
      <c r="G79">
        <v>9342.1</v>
      </c>
      <c r="H79">
        <v>15774525</v>
      </c>
      <c r="I79">
        <v>-998550</v>
      </c>
      <c r="J79">
        <v>9351.85</v>
      </c>
      <c r="K79" s="51">
        <f t="shared" si="31"/>
        <v>0.51861973982935827</v>
      </c>
      <c r="L79">
        <f t="shared" si="25"/>
        <v>9300</v>
      </c>
      <c r="M79">
        <f t="shared" si="26"/>
        <v>9300</v>
      </c>
      <c r="N79">
        <v>11.154999999999999</v>
      </c>
      <c r="O79">
        <f t="shared" si="27"/>
        <v>1</v>
      </c>
      <c r="P79" s="54">
        <f t="shared" si="32"/>
        <v>0.51727953935571946</v>
      </c>
      <c r="Q79" s="54">
        <f t="shared" si="33"/>
        <v>10.815915966172728</v>
      </c>
      <c r="R79" s="53">
        <v>8600</v>
      </c>
      <c r="S79" s="53">
        <v>9800</v>
      </c>
      <c r="T79" s="53">
        <f t="shared" si="18"/>
        <v>0</v>
      </c>
      <c r="U79" s="16"/>
      <c r="V79" s="16">
        <v>8700</v>
      </c>
      <c r="W79" s="16">
        <v>9650</v>
      </c>
      <c r="X79" s="16">
        <f t="shared" si="15"/>
        <v>0</v>
      </c>
      <c r="Y79" s="10">
        <f t="shared" si="24"/>
        <v>59.850000000000364</v>
      </c>
      <c r="Z79" s="10">
        <f t="shared" si="28"/>
        <v>63.550000000001091</v>
      </c>
      <c r="AA79" s="10">
        <f t="shared" si="29"/>
        <v>3.7000000000007276</v>
      </c>
      <c r="AB79" s="10">
        <f t="shared" si="30"/>
        <v>63.550000000001091</v>
      </c>
      <c r="AC79" s="11">
        <f t="shared" si="11"/>
        <v>74.085714285714332</v>
      </c>
      <c r="AD79" s="12">
        <f t="shared" ref="AD79:AD142" si="34">AC79/D79</f>
        <v>7.9591453050481386E-3</v>
      </c>
      <c r="AE79" s="12">
        <f t="shared" si="13"/>
        <v>11.620352145370282</v>
      </c>
      <c r="AF79" s="10"/>
      <c r="AG79" s="10"/>
      <c r="AH79" s="13">
        <f t="shared" si="22"/>
        <v>0</v>
      </c>
      <c r="AI79" s="6"/>
      <c r="AJ79" s="6"/>
      <c r="AK79" s="6">
        <f t="shared" si="23"/>
        <v>0</v>
      </c>
    </row>
    <row r="80" spans="1:37" x14ac:dyDescent="0.35">
      <c r="A80" s="2">
        <v>42852</v>
      </c>
      <c r="B80" t="s">
        <v>10</v>
      </c>
      <c r="C80" s="3">
        <v>42852</v>
      </c>
      <c r="D80">
        <v>9344.7000000000007</v>
      </c>
      <c r="E80">
        <v>9366</v>
      </c>
      <c r="F80">
        <v>9325</v>
      </c>
      <c r="G80">
        <v>9345.75</v>
      </c>
      <c r="H80">
        <v>10595475</v>
      </c>
      <c r="I80">
        <v>-5179050</v>
      </c>
      <c r="J80">
        <v>9342.15</v>
      </c>
      <c r="K80" s="51">
        <f t="shared" si="31"/>
        <v>3.9070444546725425E-2</v>
      </c>
      <c r="L80">
        <f t="shared" si="25"/>
        <v>9300</v>
      </c>
      <c r="M80">
        <f t="shared" si="26"/>
        <v>9300</v>
      </c>
      <c r="N80">
        <v>11.74</v>
      </c>
      <c r="O80">
        <f t="shared" si="27"/>
        <v>0</v>
      </c>
      <c r="P80" s="54">
        <f t="shared" si="32"/>
        <v>3.9062814036050497E-2</v>
      </c>
      <c r="Q80" s="54">
        <f t="shared" si="33"/>
        <v>11.382356326974062</v>
      </c>
      <c r="R80" s="53">
        <v>8600</v>
      </c>
      <c r="S80" s="53">
        <v>9800</v>
      </c>
      <c r="T80" s="53">
        <f t="shared" si="18"/>
        <v>0</v>
      </c>
      <c r="U80" s="16"/>
      <c r="V80" s="16">
        <v>8700</v>
      </c>
      <c r="W80" s="16">
        <v>9650</v>
      </c>
      <c r="X80" s="16">
        <f t="shared" si="15"/>
        <v>0</v>
      </c>
      <c r="Y80" s="10">
        <f t="shared" si="24"/>
        <v>41</v>
      </c>
      <c r="Z80" s="10">
        <f t="shared" si="28"/>
        <v>23.899999999999636</v>
      </c>
      <c r="AA80" s="10">
        <f t="shared" si="29"/>
        <v>17.100000000000364</v>
      </c>
      <c r="AB80" s="10">
        <f t="shared" si="30"/>
        <v>41</v>
      </c>
      <c r="AC80" s="11">
        <f t="shared" ref="AC80:AC143" si="35">AVERAGE(AB67:AB80)</f>
        <v>73.046428571428677</v>
      </c>
      <c r="AD80" s="12">
        <f t="shared" si="34"/>
        <v>7.8168832141672466E-3</v>
      </c>
      <c r="AE80" s="12">
        <f t="shared" ref="AE80:AE143" si="36">AD80*1460</f>
        <v>11.41264949268418</v>
      </c>
      <c r="AF80" s="10"/>
      <c r="AG80" s="10"/>
      <c r="AH80" s="13">
        <f t="shared" si="22"/>
        <v>0</v>
      </c>
      <c r="AI80" s="6"/>
      <c r="AJ80" s="6"/>
      <c r="AK80" s="6">
        <f t="shared" si="23"/>
        <v>0</v>
      </c>
    </row>
    <row r="81" spans="1:37" x14ac:dyDescent="0.35">
      <c r="A81" s="2">
        <v>42853</v>
      </c>
      <c r="B81" t="s">
        <v>10</v>
      </c>
      <c r="C81" s="3">
        <v>42880</v>
      </c>
      <c r="D81">
        <v>9353.15</v>
      </c>
      <c r="E81">
        <v>9358.7000000000007</v>
      </c>
      <c r="F81">
        <v>9313</v>
      </c>
      <c r="G81">
        <v>9333.7000000000007</v>
      </c>
      <c r="H81">
        <v>19293300</v>
      </c>
      <c r="I81">
        <v>-486150</v>
      </c>
      <c r="J81">
        <v>9304.0499999999993</v>
      </c>
      <c r="K81" s="51">
        <f t="shared" si="31"/>
        <v>-0.12893561244415133</v>
      </c>
      <c r="L81">
        <f t="shared" si="25"/>
        <v>9300</v>
      </c>
      <c r="M81">
        <f t="shared" si="26"/>
        <v>9400</v>
      </c>
      <c r="N81">
        <v>11.07</v>
      </c>
      <c r="O81">
        <f t="shared" si="27"/>
        <v>27</v>
      </c>
      <c r="P81" s="54">
        <f t="shared" si="32"/>
        <v>-0.12901880592330883</v>
      </c>
      <c r="Q81" s="54">
        <f t="shared" si="33"/>
        <v>10.732809732364444</v>
      </c>
      <c r="R81" s="53">
        <f t="shared" si="19"/>
        <v>8800</v>
      </c>
      <c r="S81" s="53">
        <f>MROUND((G81+2*G81*Q81*SQRT(O81/365)/100),50)</f>
        <v>9900</v>
      </c>
      <c r="T81" s="53">
        <f t="shared" si="18"/>
        <v>0</v>
      </c>
      <c r="U81" s="17">
        <v>10.018437498540733</v>
      </c>
      <c r="V81" s="16">
        <f>MROUND((D81-2*D81*U81*SQRT(O81/365)/100),50)</f>
        <v>8850</v>
      </c>
      <c r="W81" s="16">
        <f>MROUND((D81+2*D81*U81*SQRT(O81/365)/100),50)</f>
        <v>9850</v>
      </c>
      <c r="X81" s="16">
        <f t="shared" si="15"/>
        <v>0</v>
      </c>
      <c r="Y81" s="10">
        <f t="shared" si="24"/>
        <v>45.700000000000728</v>
      </c>
      <c r="Z81" s="10">
        <f t="shared" si="28"/>
        <v>12.950000000000728</v>
      </c>
      <c r="AA81" s="10">
        <f t="shared" si="29"/>
        <v>32.75</v>
      </c>
      <c r="AB81" s="10">
        <f t="shared" si="30"/>
        <v>45.700000000000728</v>
      </c>
      <c r="AC81" s="11">
        <f t="shared" si="35"/>
        <v>71.178571428571558</v>
      </c>
      <c r="AD81" s="12">
        <f t="shared" si="34"/>
        <v>7.6101175998002342E-3</v>
      </c>
      <c r="AE81" s="12">
        <f t="shared" si="36"/>
        <v>11.110771695708342</v>
      </c>
      <c r="AF81" s="10">
        <f>MROUND((M81-2*M81*AE81*SQRT(O81/365)/100),50)</f>
        <v>8850</v>
      </c>
      <c r="AG81" s="10">
        <f>MROUND((M81+2*M81*AE81*SQRT(O81/365)/100),50)</f>
        <v>9950</v>
      </c>
      <c r="AH81" s="13">
        <f t="shared" ref="AH81:AH99" si="37">IF(AND(M81&gt;=8850,M81&lt;=9950),0,1)</f>
        <v>0</v>
      </c>
      <c r="AI81" s="6">
        <f>MROUND((M81-M81*N81*SQRT(O81/365)/100),50)</f>
        <v>9100</v>
      </c>
      <c r="AJ81" s="6">
        <f>MROUND((M81+M81*N81*SQRT(O81/365)/100),50)</f>
        <v>9700</v>
      </c>
      <c r="AK81" s="6">
        <f t="shared" ref="AK81:AK99" si="38">IF(AND(M81&gt;=9100,M81&lt;=9700),0,1)</f>
        <v>0</v>
      </c>
    </row>
    <row r="82" spans="1:37" x14ac:dyDescent="0.35">
      <c r="A82" s="2">
        <v>42857</v>
      </c>
      <c r="B82" t="s">
        <v>10</v>
      </c>
      <c r="C82" s="3">
        <v>42880</v>
      </c>
      <c r="D82">
        <v>9337</v>
      </c>
      <c r="E82">
        <v>9372</v>
      </c>
      <c r="F82">
        <v>9281</v>
      </c>
      <c r="G82">
        <v>9339.2999999999993</v>
      </c>
      <c r="H82">
        <v>19290975</v>
      </c>
      <c r="I82">
        <v>-2325</v>
      </c>
      <c r="J82">
        <v>9313.7999999999993</v>
      </c>
      <c r="K82" s="51">
        <f t="shared" si="31"/>
        <v>5.9997642949725663E-2</v>
      </c>
      <c r="L82">
        <f t="shared" si="25"/>
        <v>9300</v>
      </c>
      <c r="M82">
        <f t="shared" si="26"/>
        <v>9300</v>
      </c>
      <c r="N82">
        <v>10.86</v>
      </c>
      <c r="O82">
        <f t="shared" si="27"/>
        <v>23</v>
      </c>
      <c r="P82" s="54">
        <f t="shared" si="32"/>
        <v>5.9979651559771696E-2</v>
      </c>
      <c r="Q82" s="54">
        <f t="shared" si="33"/>
        <v>10.529170900575032</v>
      </c>
      <c r="R82" s="53">
        <v>8800</v>
      </c>
      <c r="S82" s="53">
        <v>9900</v>
      </c>
      <c r="T82" s="53">
        <f t="shared" si="18"/>
        <v>0</v>
      </c>
      <c r="U82" s="16"/>
      <c r="V82" s="16">
        <v>8850</v>
      </c>
      <c r="W82" s="16">
        <v>9850</v>
      </c>
      <c r="X82" s="16">
        <f t="shared" si="15"/>
        <v>0</v>
      </c>
      <c r="Y82" s="10">
        <f t="shared" si="24"/>
        <v>91</v>
      </c>
      <c r="Z82" s="10">
        <f t="shared" si="28"/>
        <v>38.299999999999272</v>
      </c>
      <c r="AA82" s="10">
        <f t="shared" si="29"/>
        <v>52.700000000000728</v>
      </c>
      <c r="AB82" s="10">
        <f t="shared" si="30"/>
        <v>91</v>
      </c>
      <c r="AC82" s="11">
        <f t="shared" si="35"/>
        <v>73.800000000000182</v>
      </c>
      <c r="AD82" s="12">
        <f t="shared" si="34"/>
        <v>7.9040376994752252E-3</v>
      </c>
      <c r="AE82" s="12">
        <f t="shared" si="36"/>
        <v>11.539895041233828</v>
      </c>
      <c r="AF82" s="10"/>
      <c r="AG82" s="10"/>
      <c r="AH82" s="13">
        <f t="shared" si="37"/>
        <v>0</v>
      </c>
      <c r="AI82" s="6"/>
      <c r="AJ82" s="6"/>
      <c r="AK82" s="6">
        <f t="shared" si="38"/>
        <v>0</v>
      </c>
    </row>
    <row r="83" spans="1:37" x14ac:dyDescent="0.35">
      <c r="A83" s="2">
        <v>42858</v>
      </c>
      <c r="B83" t="s">
        <v>10</v>
      </c>
      <c r="C83" s="3">
        <v>42880</v>
      </c>
      <c r="D83">
        <v>9342.0499999999993</v>
      </c>
      <c r="E83">
        <v>9366</v>
      </c>
      <c r="F83">
        <v>9315.1</v>
      </c>
      <c r="G83">
        <v>9340.25</v>
      </c>
      <c r="H83">
        <v>19515750</v>
      </c>
      <c r="I83">
        <v>224775</v>
      </c>
      <c r="J83">
        <v>9311.9500000000007</v>
      </c>
      <c r="K83" s="51">
        <f t="shared" si="31"/>
        <v>1.0172068570457396E-2</v>
      </c>
      <c r="L83">
        <f t="shared" si="25"/>
        <v>9300</v>
      </c>
      <c r="M83">
        <f t="shared" si="26"/>
        <v>9300</v>
      </c>
      <c r="N83">
        <v>11.4475</v>
      </c>
      <c r="O83">
        <f t="shared" si="27"/>
        <v>22</v>
      </c>
      <c r="P83" s="54">
        <f t="shared" si="32"/>
        <v>1.0171551250692801E-2</v>
      </c>
      <c r="Q83" s="54">
        <f t="shared" si="33"/>
        <v>11.098763313208696</v>
      </c>
      <c r="R83" s="53">
        <v>8800</v>
      </c>
      <c r="S83" s="53">
        <v>9900</v>
      </c>
      <c r="T83" s="53">
        <f t="shared" si="18"/>
        <v>0</v>
      </c>
      <c r="U83" s="16"/>
      <c r="V83" s="16">
        <v>8850</v>
      </c>
      <c r="W83" s="16">
        <v>9850</v>
      </c>
      <c r="X83" s="16">
        <f t="shared" si="15"/>
        <v>0</v>
      </c>
      <c r="Y83" s="10">
        <f t="shared" si="24"/>
        <v>50.899999999999636</v>
      </c>
      <c r="Z83" s="10">
        <f t="shared" si="28"/>
        <v>26.700000000000728</v>
      </c>
      <c r="AA83" s="10">
        <f t="shared" si="29"/>
        <v>24.199999999998909</v>
      </c>
      <c r="AB83" s="10">
        <f t="shared" si="30"/>
        <v>50.899999999999636</v>
      </c>
      <c r="AC83" s="11">
        <f t="shared" si="35"/>
        <v>71.550000000000054</v>
      </c>
      <c r="AD83" s="12">
        <f t="shared" si="34"/>
        <v>7.6589185457153468E-3</v>
      </c>
      <c r="AE83" s="12">
        <f t="shared" si="36"/>
        <v>11.182021076744407</v>
      </c>
      <c r="AF83" s="10"/>
      <c r="AG83" s="10"/>
      <c r="AH83" s="13">
        <f t="shared" si="37"/>
        <v>0</v>
      </c>
      <c r="AI83" s="6"/>
      <c r="AJ83" s="6"/>
      <c r="AK83" s="6">
        <f t="shared" si="38"/>
        <v>0</v>
      </c>
    </row>
    <row r="84" spans="1:37" x14ac:dyDescent="0.35">
      <c r="A84" s="2">
        <v>42859</v>
      </c>
      <c r="B84" t="s">
        <v>10</v>
      </c>
      <c r="C84" s="3">
        <v>42880</v>
      </c>
      <c r="D84">
        <v>9358.25</v>
      </c>
      <c r="E84">
        <v>9384</v>
      </c>
      <c r="F84">
        <v>9332.7999999999993</v>
      </c>
      <c r="G84">
        <v>9376.9500000000007</v>
      </c>
      <c r="H84">
        <v>19681275</v>
      </c>
      <c r="I84">
        <v>165525</v>
      </c>
      <c r="J84">
        <v>9359.9</v>
      </c>
      <c r="K84" s="51">
        <f t="shared" si="31"/>
        <v>0.39292310163004984</v>
      </c>
      <c r="L84">
        <f t="shared" si="25"/>
        <v>9400</v>
      </c>
      <c r="M84">
        <f t="shared" si="26"/>
        <v>9400</v>
      </c>
      <c r="N84">
        <v>11.5275</v>
      </c>
      <c r="O84">
        <f t="shared" si="27"/>
        <v>21</v>
      </c>
      <c r="P84" s="54">
        <f t="shared" si="32"/>
        <v>0.39215317496523738</v>
      </c>
      <c r="Q84" s="54">
        <f t="shared" si="33"/>
        <v>11.176738697927856</v>
      </c>
      <c r="R84" s="53">
        <v>8800</v>
      </c>
      <c r="S84" s="53">
        <v>9900</v>
      </c>
      <c r="T84" s="53">
        <f t="shared" si="18"/>
        <v>0</v>
      </c>
      <c r="U84" s="16"/>
      <c r="V84" s="16">
        <v>8850</v>
      </c>
      <c r="W84" s="16">
        <v>9850</v>
      </c>
      <c r="X84" s="16">
        <f t="shared" ref="X84:X147" si="39">IF(AND(M84&gt;=V84,M84&lt;=W84),0,1)</f>
        <v>0</v>
      </c>
      <c r="Y84" s="10">
        <f t="shared" si="24"/>
        <v>51.200000000000728</v>
      </c>
      <c r="Z84" s="10">
        <f t="shared" si="28"/>
        <v>43.75</v>
      </c>
      <c r="AA84" s="10">
        <f t="shared" si="29"/>
        <v>7.4500000000007276</v>
      </c>
      <c r="AB84" s="10">
        <f t="shared" si="30"/>
        <v>51.200000000000728</v>
      </c>
      <c r="AC84" s="11">
        <f t="shared" si="35"/>
        <v>68.467857142857227</v>
      </c>
      <c r="AD84" s="12">
        <f t="shared" si="34"/>
        <v>7.3163099022634818E-3</v>
      </c>
      <c r="AE84" s="12">
        <f t="shared" si="36"/>
        <v>10.681812457304684</v>
      </c>
      <c r="AF84" s="10"/>
      <c r="AG84" s="10"/>
      <c r="AH84" s="13">
        <f t="shared" si="37"/>
        <v>0</v>
      </c>
      <c r="AI84" s="6"/>
      <c r="AJ84" s="6"/>
      <c r="AK84" s="6">
        <f t="shared" si="38"/>
        <v>0</v>
      </c>
    </row>
    <row r="85" spans="1:37" x14ac:dyDescent="0.35">
      <c r="A85" s="2">
        <v>42860</v>
      </c>
      <c r="B85" t="s">
        <v>10</v>
      </c>
      <c r="C85" s="3">
        <v>42880</v>
      </c>
      <c r="D85">
        <v>9359.7999999999993</v>
      </c>
      <c r="E85">
        <v>9359.7999999999993</v>
      </c>
      <c r="F85">
        <v>9297</v>
      </c>
      <c r="G85">
        <v>9316.7000000000007</v>
      </c>
      <c r="H85">
        <v>18812250</v>
      </c>
      <c r="I85">
        <v>-869025</v>
      </c>
      <c r="J85">
        <v>9285.2999999999993</v>
      </c>
      <c r="K85" s="51">
        <f t="shared" si="31"/>
        <v>-0.6425330197985486</v>
      </c>
      <c r="L85">
        <f t="shared" si="25"/>
        <v>9300</v>
      </c>
      <c r="M85">
        <f t="shared" si="26"/>
        <v>9400</v>
      </c>
      <c r="N85">
        <v>11.3325</v>
      </c>
      <c r="O85">
        <f t="shared" si="27"/>
        <v>20</v>
      </c>
      <c r="P85" s="54">
        <f t="shared" si="32"/>
        <v>-0.64460614833432572</v>
      </c>
      <c r="Q85" s="54">
        <f t="shared" si="33"/>
        <v>10.988400880027458</v>
      </c>
      <c r="R85" s="53">
        <v>8800</v>
      </c>
      <c r="S85" s="53">
        <v>9900</v>
      </c>
      <c r="T85" s="53">
        <f t="shared" ref="T85:T148" si="40">IF(AND(M85&gt;=R85,M85&lt;=S85),0,1)</f>
        <v>0</v>
      </c>
      <c r="U85" s="16"/>
      <c r="V85" s="16">
        <v>8850</v>
      </c>
      <c r="W85" s="16">
        <v>9850</v>
      </c>
      <c r="X85" s="16">
        <f t="shared" si="39"/>
        <v>0</v>
      </c>
      <c r="Y85" s="10">
        <f t="shared" si="24"/>
        <v>62.799999999999272</v>
      </c>
      <c r="Z85" s="10">
        <f t="shared" si="28"/>
        <v>17.150000000001455</v>
      </c>
      <c r="AA85" s="10">
        <f t="shared" si="29"/>
        <v>79.950000000000728</v>
      </c>
      <c r="AB85" s="10">
        <f t="shared" si="30"/>
        <v>79.950000000000728</v>
      </c>
      <c r="AC85" s="11">
        <f t="shared" si="35"/>
        <v>70.914285714285796</v>
      </c>
      <c r="AD85" s="12">
        <f t="shared" si="34"/>
        <v>7.576474466792645E-3</v>
      </c>
      <c r="AE85" s="12">
        <f t="shared" si="36"/>
        <v>11.061652721517262</v>
      </c>
      <c r="AF85" s="10"/>
      <c r="AG85" s="10"/>
      <c r="AH85" s="13">
        <f t="shared" si="37"/>
        <v>0</v>
      </c>
      <c r="AI85" s="6"/>
      <c r="AJ85" s="6"/>
      <c r="AK85" s="6">
        <f t="shared" si="38"/>
        <v>0</v>
      </c>
    </row>
    <row r="86" spans="1:37" x14ac:dyDescent="0.35">
      <c r="A86" s="2">
        <v>42863</v>
      </c>
      <c r="B86" t="s">
        <v>10</v>
      </c>
      <c r="C86" s="3">
        <v>42880</v>
      </c>
      <c r="D86">
        <v>9336.1</v>
      </c>
      <c r="E86">
        <v>9363.4500000000007</v>
      </c>
      <c r="F86">
        <v>9322.15</v>
      </c>
      <c r="G86">
        <v>9343.6</v>
      </c>
      <c r="H86">
        <v>19040475</v>
      </c>
      <c r="I86">
        <v>228225</v>
      </c>
      <c r="J86">
        <v>9314.0499999999993</v>
      </c>
      <c r="K86" s="51">
        <f t="shared" si="31"/>
        <v>0.28872884175727065</v>
      </c>
      <c r="L86">
        <f t="shared" si="25"/>
        <v>9300</v>
      </c>
      <c r="M86">
        <f t="shared" si="26"/>
        <v>9300</v>
      </c>
      <c r="N86">
        <v>11.987500000000001</v>
      </c>
      <c r="O86">
        <f t="shared" si="27"/>
        <v>17</v>
      </c>
      <c r="P86" s="54">
        <f t="shared" si="32"/>
        <v>0.28831282062657948</v>
      </c>
      <c r="Q86" s="54">
        <f t="shared" si="33"/>
        <v>11.62252702005688</v>
      </c>
      <c r="R86" s="53">
        <v>8800</v>
      </c>
      <c r="S86" s="53">
        <v>9900</v>
      </c>
      <c r="T86" s="53">
        <f t="shared" si="40"/>
        <v>0</v>
      </c>
      <c r="U86" s="16"/>
      <c r="V86" s="16">
        <v>8850</v>
      </c>
      <c r="W86" s="16">
        <v>9850</v>
      </c>
      <c r="X86" s="16">
        <f t="shared" si="39"/>
        <v>0</v>
      </c>
      <c r="Y86" s="10">
        <f t="shared" si="24"/>
        <v>41.300000000001091</v>
      </c>
      <c r="Z86" s="10">
        <f t="shared" si="28"/>
        <v>46.75</v>
      </c>
      <c r="AA86" s="10">
        <f t="shared" si="29"/>
        <v>5.4499999999989086</v>
      </c>
      <c r="AB86" s="10">
        <f t="shared" si="30"/>
        <v>46.75</v>
      </c>
      <c r="AC86" s="11">
        <f t="shared" si="35"/>
        <v>71.385714285714386</v>
      </c>
      <c r="AD86" s="12">
        <f t="shared" si="34"/>
        <v>7.6462028347719481E-3</v>
      </c>
      <c r="AE86" s="12">
        <f t="shared" si="36"/>
        <v>11.163456138767044</v>
      </c>
      <c r="AF86" s="10"/>
      <c r="AG86" s="10"/>
      <c r="AH86" s="13">
        <f t="shared" si="37"/>
        <v>0</v>
      </c>
      <c r="AI86" s="6"/>
      <c r="AJ86" s="6"/>
      <c r="AK86" s="6">
        <f t="shared" si="38"/>
        <v>0</v>
      </c>
    </row>
    <row r="87" spans="1:37" x14ac:dyDescent="0.35">
      <c r="A87" s="2">
        <v>42864</v>
      </c>
      <c r="B87" t="s">
        <v>10</v>
      </c>
      <c r="C87" s="3">
        <v>42880</v>
      </c>
      <c r="D87">
        <v>9350.25</v>
      </c>
      <c r="E87">
        <v>9372.65</v>
      </c>
      <c r="F87">
        <v>9331.9500000000007</v>
      </c>
      <c r="G87">
        <v>9350.4</v>
      </c>
      <c r="H87">
        <v>19371375</v>
      </c>
      <c r="I87">
        <v>330900</v>
      </c>
      <c r="J87">
        <v>9316.85</v>
      </c>
      <c r="K87" s="51">
        <f t="shared" si="31"/>
        <v>7.2777088060268766E-2</v>
      </c>
      <c r="L87">
        <f t="shared" si="25"/>
        <v>9400</v>
      </c>
      <c r="M87">
        <f t="shared" si="26"/>
        <v>9400</v>
      </c>
      <c r="N87">
        <v>11.664999999999999</v>
      </c>
      <c r="O87">
        <f t="shared" si="27"/>
        <v>16</v>
      </c>
      <c r="P87" s="54">
        <f t="shared" si="32"/>
        <v>7.2750618379302523E-2</v>
      </c>
      <c r="Q87" s="54">
        <f t="shared" si="33"/>
        <v>11.309651146660025</v>
      </c>
      <c r="R87" s="53">
        <v>8800</v>
      </c>
      <c r="S87" s="53">
        <v>9900</v>
      </c>
      <c r="T87" s="53">
        <f t="shared" si="40"/>
        <v>0</v>
      </c>
      <c r="U87" s="16"/>
      <c r="V87" s="16">
        <v>8850</v>
      </c>
      <c r="W87" s="16">
        <v>9850</v>
      </c>
      <c r="X87" s="16">
        <f t="shared" si="39"/>
        <v>0</v>
      </c>
      <c r="Y87" s="10">
        <f t="shared" si="24"/>
        <v>40.699999999998909</v>
      </c>
      <c r="Z87" s="10">
        <f t="shared" si="28"/>
        <v>29.049999999999272</v>
      </c>
      <c r="AA87" s="10">
        <f t="shared" si="29"/>
        <v>11.649999999999636</v>
      </c>
      <c r="AB87" s="10">
        <f t="shared" si="30"/>
        <v>40.699999999998909</v>
      </c>
      <c r="AC87" s="11">
        <f t="shared" si="35"/>
        <v>64.903571428571539</v>
      </c>
      <c r="AD87" s="12">
        <f t="shared" si="34"/>
        <v>6.9413728433540857E-3</v>
      </c>
      <c r="AE87" s="12">
        <f t="shared" si="36"/>
        <v>10.134404351296965</v>
      </c>
      <c r="AF87" s="10"/>
      <c r="AG87" s="10"/>
      <c r="AH87" s="13">
        <f t="shared" si="37"/>
        <v>0</v>
      </c>
      <c r="AI87" s="6"/>
      <c r="AJ87" s="6"/>
      <c r="AK87" s="6">
        <f t="shared" si="38"/>
        <v>0</v>
      </c>
    </row>
    <row r="88" spans="1:37" x14ac:dyDescent="0.35">
      <c r="A88" s="2">
        <v>42865</v>
      </c>
      <c r="B88" t="s">
        <v>10</v>
      </c>
      <c r="C88" s="3">
        <v>42880</v>
      </c>
      <c r="D88">
        <v>9359.35</v>
      </c>
      <c r="E88">
        <v>9424.5</v>
      </c>
      <c r="F88">
        <v>9357.9500000000007</v>
      </c>
      <c r="G88">
        <v>9419.2000000000007</v>
      </c>
      <c r="H88">
        <v>20665350</v>
      </c>
      <c r="I88">
        <v>1293975</v>
      </c>
      <c r="J88">
        <v>9407.2999999999993</v>
      </c>
      <c r="K88" s="51">
        <f t="shared" si="31"/>
        <v>0.735797399041764</v>
      </c>
      <c r="L88">
        <f t="shared" si="25"/>
        <v>9400</v>
      </c>
      <c r="M88">
        <f t="shared" si="26"/>
        <v>9400</v>
      </c>
      <c r="N88">
        <v>11.112500000000001</v>
      </c>
      <c r="O88">
        <f t="shared" si="27"/>
        <v>15</v>
      </c>
      <c r="P88" s="54">
        <f t="shared" si="32"/>
        <v>0.73310361576712779</v>
      </c>
      <c r="Q88" s="54">
        <f t="shared" si="33"/>
        <v>10.775464877660131</v>
      </c>
      <c r="R88" s="53">
        <v>8800</v>
      </c>
      <c r="S88" s="53">
        <v>9900</v>
      </c>
      <c r="T88" s="53">
        <f t="shared" si="40"/>
        <v>0</v>
      </c>
      <c r="U88" s="16"/>
      <c r="V88" s="16">
        <v>8850</v>
      </c>
      <c r="W88" s="16">
        <v>9850</v>
      </c>
      <c r="X88" s="16">
        <f t="shared" si="39"/>
        <v>0</v>
      </c>
      <c r="Y88" s="10">
        <f t="shared" si="24"/>
        <v>66.549999999999272</v>
      </c>
      <c r="Z88" s="10">
        <f t="shared" si="28"/>
        <v>74.100000000000364</v>
      </c>
      <c r="AA88" s="10">
        <f t="shared" si="29"/>
        <v>7.5500000000010914</v>
      </c>
      <c r="AB88" s="10">
        <f t="shared" si="30"/>
        <v>74.100000000000364</v>
      </c>
      <c r="AC88" s="11">
        <f t="shared" si="35"/>
        <v>66.592857142857227</v>
      </c>
      <c r="AD88" s="12">
        <f t="shared" si="34"/>
        <v>7.1151155948711419E-3</v>
      </c>
      <c r="AE88" s="12">
        <f t="shared" si="36"/>
        <v>10.388068768511868</v>
      </c>
      <c r="AF88" s="10"/>
      <c r="AG88" s="10"/>
      <c r="AH88" s="13">
        <f t="shared" si="37"/>
        <v>0</v>
      </c>
      <c r="AI88" s="6"/>
      <c r="AJ88" s="6"/>
      <c r="AK88" s="6">
        <f t="shared" si="38"/>
        <v>0</v>
      </c>
    </row>
    <row r="89" spans="1:37" x14ac:dyDescent="0.35">
      <c r="A89" s="2">
        <v>42866</v>
      </c>
      <c r="B89" t="s">
        <v>10</v>
      </c>
      <c r="C89" s="3">
        <v>42880</v>
      </c>
      <c r="D89">
        <v>9431.6</v>
      </c>
      <c r="E89">
        <v>9464</v>
      </c>
      <c r="F89">
        <v>9431.6</v>
      </c>
      <c r="G89">
        <v>9439.85</v>
      </c>
      <c r="H89">
        <v>21136200</v>
      </c>
      <c r="I89">
        <v>470850</v>
      </c>
      <c r="J89">
        <v>9422.4</v>
      </c>
      <c r="K89" s="51">
        <f t="shared" si="31"/>
        <v>0.21923305588584632</v>
      </c>
      <c r="L89">
        <f t="shared" si="25"/>
        <v>9400</v>
      </c>
      <c r="M89">
        <f t="shared" si="26"/>
        <v>9400</v>
      </c>
      <c r="N89">
        <v>10.9475</v>
      </c>
      <c r="O89">
        <f t="shared" si="27"/>
        <v>14</v>
      </c>
      <c r="P89" s="54">
        <f t="shared" si="32"/>
        <v>0.21899309087949348</v>
      </c>
      <c r="Q89" s="54">
        <f t="shared" si="33"/>
        <v>10.61413059809569</v>
      </c>
      <c r="R89" s="53">
        <v>8800</v>
      </c>
      <c r="S89" s="53">
        <v>9900</v>
      </c>
      <c r="T89" s="53">
        <f t="shared" si="40"/>
        <v>0</v>
      </c>
      <c r="U89" s="16"/>
      <c r="V89" s="16">
        <v>8850</v>
      </c>
      <c r="W89" s="16">
        <v>9850</v>
      </c>
      <c r="X89" s="16">
        <f t="shared" si="39"/>
        <v>0</v>
      </c>
      <c r="Y89" s="10">
        <f t="shared" si="24"/>
        <v>32.399999999999636</v>
      </c>
      <c r="Z89" s="10">
        <f t="shared" si="28"/>
        <v>44.799999999999272</v>
      </c>
      <c r="AA89" s="10">
        <f t="shared" si="29"/>
        <v>12.399999999999636</v>
      </c>
      <c r="AB89" s="10">
        <f t="shared" si="30"/>
        <v>44.799999999999272</v>
      </c>
      <c r="AC89" s="11">
        <f t="shared" si="35"/>
        <v>66.264285714285762</v>
      </c>
      <c r="AD89" s="12">
        <f t="shared" si="34"/>
        <v>7.0257735394085585E-3</v>
      </c>
      <c r="AE89" s="12">
        <f t="shared" si="36"/>
        <v>10.257629367536495</v>
      </c>
      <c r="AF89" s="10"/>
      <c r="AG89" s="10"/>
      <c r="AH89" s="13">
        <f t="shared" si="37"/>
        <v>0</v>
      </c>
      <c r="AI89" s="6"/>
      <c r="AJ89" s="6"/>
      <c r="AK89" s="6">
        <f t="shared" si="38"/>
        <v>0</v>
      </c>
    </row>
    <row r="90" spans="1:37" x14ac:dyDescent="0.35">
      <c r="A90" s="2">
        <v>42867</v>
      </c>
      <c r="B90" t="s">
        <v>10</v>
      </c>
      <c r="C90" s="3">
        <v>42880</v>
      </c>
      <c r="D90">
        <v>9428.25</v>
      </c>
      <c r="E90">
        <v>9443.1</v>
      </c>
      <c r="F90">
        <v>9389.0499999999993</v>
      </c>
      <c r="G90">
        <v>9414.7999999999993</v>
      </c>
      <c r="H90">
        <v>20614575</v>
      </c>
      <c r="I90">
        <v>-521625</v>
      </c>
      <c r="J90">
        <v>9400.9</v>
      </c>
      <c r="K90" s="51">
        <f t="shared" si="31"/>
        <v>-0.26536438608665491</v>
      </c>
      <c r="L90">
        <f t="shared" si="25"/>
        <v>9400</v>
      </c>
      <c r="M90">
        <f t="shared" si="26"/>
        <v>9400</v>
      </c>
      <c r="N90">
        <v>10.8375</v>
      </c>
      <c r="O90">
        <f t="shared" si="27"/>
        <v>13</v>
      </c>
      <c r="P90" s="54">
        <f t="shared" si="32"/>
        <v>-0.26571710149916328</v>
      </c>
      <c r="Q90" s="54">
        <f t="shared" si="33"/>
        <v>10.507547678201691</v>
      </c>
      <c r="R90" s="53">
        <v>8800</v>
      </c>
      <c r="S90" s="53">
        <v>9900</v>
      </c>
      <c r="T90" s="53">
        <f t="shared" si="40"/>
        <v>0</v>
      </c>
      <c r="U90" s="16"/>
      <c r="V90" s="16">
        <v>8850</v>
      </c>
      <c r="W90" s="16">
        <v>9850</v>
      </c>
      <c r="X90" s="16">
        <f t="shared" si="39"/>
        <v>0</v>
      </c>
      <c r="Y90" s="10">
        <f t="shared" si="24"/>
        <v>54.050000000001091</v>
      </c>
      <c r="Z90" s="10">
        <f t="shared" si="28"/>
        <v>3.25</v>
      </c>
      <c r="AA90" s="10">
        <f t="shared" si="29"/>
        <v>50.800000000001091</v>
      </c>
      <c r="AB90" s="10">
        <f t="shared" si="30"/>
        <v>54.050000000001091</v>
      </c>
      <c r="AC90" s="11">
        <f t="shared" si="35"/>
        <v>61.764285714285897</v>
      </c>
      <c r="AD90" s="12">
        <f t="shared" si="34"/>
        <v>6.5509809046520717E-3</v>
      </c>
      <c r="AE90" s="12">
        <f t="shared" si="36"/>
        <v>9.5644321207920253</v>
      </c>
      <c r="AF90" s="10"/>
      <c r="AG90" s="10"/>
      <c r="AH90" s="13">
        <f t="shared" si="37"/>
        <v>0</v>
      </c>
      <c r="AI90" s="6"/>
      <c r="AJ90" s="6"/>
      <c r="AK90" s="6">
        <f t="shared" si="38"/>
        <v>0</v>
      </c>
    </row>
    <row r="91" spans="1:37" x14ac:dyDescent="0.35">
      <c r="A91" s="2">
        <v>42870</v>
      </c>
      <c r="B91" t="s">
        <v>10</v>
      </c>
      <c r="C91" s="3">
        <v>42880</v>
      </c>
      <c r="D91">
        <v>9448</v>
      </c>
      <c r="E91">
        <v>9458</v>
      </c>
      <c r="F91">
        <v>9437</v>
      </c>
      <c r="G91">
        <v>9453.2999999999993</v>
      </c>
      <c r="H91">
        <v>21110850</v>
      </c>
      <c r="I91">
        <v>496275</v>
      </c>
      <c r="J91">
        <v>9445.4</v>
      </c>
      <c r="K91" s="51">
        <f t="shared" si="31"/>
        <v>0.40893061987509027</v>
      </c>
      <c r="L91">
        <f t="shared" si="25"/>
        <v>9500</v>
      </c>
      <c r="M91">
        <f t="shared" si="26"/>
        <v>9400</v>
      </c>
      <c r="N91">
        <v>10.6275</v>
      </c>
      <c r="O91">
        <f t="shared" si="27"/>
        <v>10</v>
      </c>
      <c r="P91" s="54">
        <f t="shared" si="32"/>
        <v>0.40809677108484266</v>
      </c>
      <c r="Q91" s="54">
        <f t="shared" si="33"/>
        <v>10.304228425916914</v>
      </c>
      <c r="R91" s="53">
        <v>8800</v>
      </c>
      <c r="S91" s="53">
        <v>9900</v>
      </c>
      <c r="T91" s="53">
        <f t="shared" si="40"/>
        <v>0</v>
      </c>
      <c r="U91" s="16"/>
      <c r="V91" s="16">
        <v>8850</v>
      </c>
      <c r="W91" s="16">
        <v>9850</v>
      </c>
      <c r="X91" s="16">
        <f t="shared" si="39"/>
        <v>0</v>
      </c>
      <c r="Y91" s="10">
        <f t="shared" si="24"/>
        <v>21</v>
      </c>
      <c r="Z91" s="10">
        <f t="shared" si="28"/>
        <v>43.200000000000728</v>
      </c>
      <c r="AA91" s="10">
        <f t="shared" si="29"/>
        <v>22.200000000000728</v>
      </c>
      <c r="AB91" s="10">
        <f t="shared" si="30"/>
        <v>43.200000000000728</v>
      </c>
      <c r="AC91" s="11">
        <f t="shared" si="35"/>
        <v>57.171428571428805</v>
      </c>
      <c r="AD91" s="12">
        <f t="shared" si="34"/>
        <v>6.051167291641491E-3</v>
      </c>
      <c r="AE91" s="12">
        <f t="shared" si="36"/>
        <v>8.8347042457965763</v>
      </c>
      <c r="AF91" s="10"/>
      <c r="AG91" s="10"/>
      <c r="AH91" s="13">
        <f t="shared" si="37"/>
        <v>0</v>
      </c>
      <c r="AI91" s="6"/>
      <c r="AJ91" s="6"/>
      <c r="AK91" s="6">
        <f t="shared" si="38"/>
        <v>0</v>
      </c>
    </row>
    <row r="92" spans="1:37" x14ac:dyDescent="0.35">
      <c r="A92" s="2">
        <v>42871</v>
      </c>
      <c r="B92" t="s">
        <v>10</v>
      </c>
      <c r="C92" s="3">
        <v>42880</v>
      </c>
      <c r="D92">
        <v>9462.2000000000007</v>
      </c>
      <c r="E92">
        <v>9532.5</v>
      </c>
      <c r="F92">
        <v>9458</v>
      </c>
      <c r="G92">
        <v>9522.15</v>
      </c>
      <c r="H92">
        <v>21739800</v>
      </c>
      <c r="I92">
        <v>628950</v>
      </c>
      <c r="J92">
        <v>9512.25</v>
      </c>
      <c r="K92" s="51">
        <f t="shared" si="31"/>
        <v>0.72831709561740732</v>
      </c>
      <c r="L92">
        <f t="shared" si="25"/>
        <v>9500</v>
      </c>
      <c r="M92">
        <f t="shared" si="26"/>
        <v>9500</v>
      </c>
      <c r="N92">
        <v>10.675000000000001</v>
      </c>
      <c r="O92">
        <f t="shared" si="27"/>
        <v>9</v>
      </c>
      <c r="P92" s="54">
        <f t="shared" si="32"/>
        <v>0.72567767448070697</v>
      </c>
      <c r="Q92" s="54">
        <f t="shared" si="33"/>
        <v>10.351322813304316</v>
      </c>
      <c r="R92" s="53">
        <v>8800</v>
      </c>
      <c r="S92" s="53">
        <v>9900</v>
      </c>
      <c r="T92" s="53">
        <f t="shared" si="40"/>
        <v>0</v>
      </c>
      <c r="U92" s="16"/>
      <c r="V92" s="16">
        <v>8850</v>
      </c>
      <c r="W92" s="16">
        <v>9850</v>
      </c>
      <c r="X92" s="16">
        <f t="shared" si="39"/>
        <v>0</v>
      </c>
      <c r="Y92" s="10">
        <f t="shared" si="24"/>
        <v>74.5</v>
      </c>
      <c r="Z92" s="10">
        <f t="shared" si="28"/>
        <v>79.200000000000728</v>
      </c>
      <c r="AA92" s="10">
        <f t="shared" si="29"/>
        <v>4.7000000000007276</v>
      </c>
      <c r="AB92" s="10">
        <f t="shared" si="30"/>
        <v>79.200000000000728</v>
      </c>
      <c r="AC92" s="11">
        <f t="shared" si="35"/>
        <v>57.578571428571713</v>
      </c>
      <c r="AD92" s="12">
        <f t="shared" si="34"/>
        <v>6.0851146063887586E-3</v>
      </c>
      <c r="AE92" s="12">
        <f t="shared" si="36"/>
        <v>8.8842673253275883</v>
      </c>
      <c r="AF92" s="10"/>
      <c r="AG92" s="10"/>
      <c r="AH92" s="13">
        <f t="shared" si="37"/>
        <v>0</v>
      </c>
      <c r="AI92" s="6"/>
      <c r="AJ92" s="6"/>
      <c r="AK92" s="6">
        <f t="shared" si="38"/>
        <v>0</v>
      </c>
    </row>
    <row r="93" spans="1:37" x14ac:dyDescent="0.35">
      <c r="A93" s="2">
        <v>42872</v>
      </c>
      <c r="B93" t="s">
        <v>10</v>
      </c>
      <c r="C93" s="3">
        <v>42880</v>
      </c>
      <c r="D93">
        <v>9518.75</v>
      </c>
      <c r="E93">
        <v>9537.75</v>
      </c>
      <c r="F93">
        <v>9493.6</v>
      </c>
      <c r="G93">
        <v>9533.75</v>
      </c>
      <c r="H93">
        <v>22242975</v>
      </c>
      <c r="I93">
        <v>503175</v>
      </c>
      <c r="J93">
        <v>9525.75</v>
      </c>
      <c r="K93" s="51">
        <f t="shared" si="31"/>
        <v>0.12182122734886937</v>
      </c>
      <c r="L93">
        <f t="shared" si="25"/>
        <v>9500</v>
      </c>
      <c r="M93">
        <f t="shared" si="26"/>
        <v>9500</v>
      </c>
      <c r="N93">
        <v>10.56</v>
      </c>
      <c r="O93">
        <f t="shared" si="27"/>
        <v>8</v>
      </c>
      <c r="P93" s="54">
        <f t="shared" si="32"/>
        <v>0.12174708549927971</v>
      </c>
      <c r="Q93" s="54">
        <f t="shared" si="33"/>
        <v>10.238343290843966</v>
      </c>
      <c r="R93" s="53">
        <v>8800</v>
      </c>
      <c r="S93" s="53">
        <v>9900</v>
      </c>
      <c r="T93" s="53">
        <f t="shared" si="40"/>
        <v>0</v>
      </c>
      <c r="U93" s="16"/>
      <c r="V93" s="16">
        <v>8850</v>
      </c>
      <c r="W93" s="16">
        <v>9850</v>
      </c>
      <c r="X93" s="16">
        <f t="shared" si="39"/>
        <v>0</v>
      </c>
      <c r="Y93" s="10">
        <f t="shared" si="24"/>
        <v>44.149999999999636</v>
      </c>
      <c r="Z93" s="10">
        <f t="shared" si="28"/>
        <v>15.600000000000364</v>
      </c>
      <c r="AA93" s="10">
        <f t="shared" si="29"/>
        <v>28.549999999999272</v>
      </c>
      <c r="AB93" s="10">
        <f t="shared" si="30"/>
        <v>44.149999999999636</v>
      </c>
      <c r="AC93" s="11">
        <f t="shared" si="35"/>
        <v>56.192857142857328</v>
      </c>
      <c r="AD93" s="12">
        <f t="shared" si="34"/>
        <v>5.9033861739049062E-3</v>
      </c>
      <c r="AE93" s="12">
        <f t="shared" si="36"/>
        <v>8.6189438139011632</v>
      </c>
      <c r="AF93" s="10"/>
      <c r="AG93" s="10"/>
      <c r="AH93" s="13">
        <f t="shared" si="37"/>
        <v>0</v>
      </c>
      <c r="AI93" s="6"/>
      <c r="AJ93" s="6"/>
      <c r="AK93" s="6">
        <f t="shared" si="38"/>
        <v>0</v>
      </c>
    </row>
    <row r="94" spans="1:37" x14ac:dyDescent="0.35">
      <c r="A94" s="2">
        <v>42873</v>
      </c>
      <c r="B94" t="s">
        <v>10</v>
      </c>
      <c r="C94" s="3">
        <v>42880</v>
      </c>
      <c r="D94">
        <v>9476.0499999999993</v>
      </c>
      <c r="E94">
        <v>9503</v>
      </c>
      <c r="F94">
        <v>9433.2999999999993</v>
      </c>
      <c r="G94">
        <v>9440.7000000000007</v>
      </c>
      <c r="H94">
        <v>20046075</v>
      </c>
      <c r="I94">
        <v>-2196900</v>
      </c>
      <c r="J94">
        <v>9429.4500000000007</v>
      </c>
      <c r="K94" s="51">
        <f t="shared" si="31"/>
        <v>-0.97600629343122347</v>
      </c>
      <c r="L94">
        <f t="shared" si="25"/>
        <v>9400</v>
      </c>
      <c r="M94">
        <f t="shared" si="26"/>
        <v>9500</v>
      </c>
      <c r="N94">
        <v>10.635</v>
      </c>
      <c r="O94">
        <f t="shared" si="27"/>
        <v>7</v>
      </c>
      <c r="P94" s="54">
        <f t="shared" si="32"/>
        <v>-0.98080045456931941</v>
      </c>
      <c r="Q94" s="54">
        <f t="shared" si="33"/>
        <v>10.313813536801069</v>
      </c>
      <c r="R94" s="53">
        <v>8800</v>
      </c>
      <c r="S94" s="53">
        <v>9900</v>
      </c>
      <c r="T94" s="53">
        <f t="shared" si="40"/>
        <v>0</v>
      </c>
      <c r="U94" s="16"/>
      <c r="V94" s="16">
        <v>8850</v>
      </c>
      <c r="W94" s="16">
        <v>9850</v>
      </c>
      <c r="X94" s="16">
        <f t="shared" si="39"/>
        <v>0</v>
      </c>
      <c r="Y94" s="10">
        <f t="shared" si="24"/>
        <v>69.700000000000728</v>
      </c>
      <c r="Z94" s="10">
        <f t="shared" si="28"/>
        <v>30.75</v>
      </c>
      <c r="AA94" s="10">
        <f t="shared" si="29"/>
        <v>100.45000000000073</v>
      </c>
      <c r="AB94" s="10">
        <f t="shared" si="30"/>
        <v>100.45000000000073</v>
      </c>
      <c r="AC94" s="11">
        <f t="shared" si="35"/>
        <v>60.439285714285951</v>
      </c>
      <c r="AD94" s="12">
        <f t="shared" si="34"/>
        <v>6.3781096252432138E-3</v>
      </c>
      <c r="AE94" s="12">
        <f t="shared" si="36"/>
        <v>9.3120400528550924</v>
      </c>
      <c r="AF94" s="10"/>
      <c r="AG94" s="10"/>
      <c r="AH94" s="13">
        <f t="shared" si="37"/>
        <v>0</v>
      </c>
      <c r="AI94" s="6"/>
      <c r="AJ94" s="6"/>
      <c r="AK94" s="6">
        <f t="shared" si="38"/>
        <v>0</v>
      </c>
    </row>
    <row r="95" spans="1:37" x14ac:dyDescent="0.35">
      <c r="A95" s="2">
        <v>42874</v>
      </c>
      <c r="B95" t="s">
        <v>10</v>
      </c>
      <c r="C95" s="3">
        <v>42880</v>
      </c>
      <c r="D95">
        <v>9463.4500000000007</v>
      </c>
      <c r="E95">
        <v>9512.4</v>
      </c>
      <c r="F95">
        <v>9401.5499999999993</v>
      </c>
      <c r="G95">
        <v>9445.75</v>
      </c>
      <c r="H95">
        <v>19109250</v>
      </c>
      <c r="I95">
        <v>-936825</v>
      </c>
      <c r="J95">
        <v>9427.9</v>
      </c>
      <c r="K95" s="51">
        <f t="shared" si="31"/>
        <v>5.3491796159175403E-2</v>
      </c>
      <c r="L95">
        <f t="shared" si="25"/>
        <v>9400</v>
      </c>
      <c r="M95">
        <f t="shared" si="26"/>
        <v>9500</v>
      </c>
      <c r="N95">
        <v>11.785</v>
      </c>
      <c r="O95">
        <f t="shared" si="27"/>
        <v>6</v>
      </c>
      <c r="P95" s="54">
        <f t="shared" si="32"/>
        <v>5.3477494397746739E-2</v>
      </c>
      <c r="Q95" s="54">
        <f t="shared" si="33"/>
        <v>11.42598893271582</v>
      </c>
      <c r="R95" s="53">
        <v>8800</v>
      </c>
      <c r="S95" s="53">
        <v>9900</v>
      </c>
      <c r="T95" s="53">
        <f t="shared" si="40"/>
        <v>0</v>
      </c>
      <c r="U95" s="16"/>
      <c r="V95" s="16">
        <v>8850</v>
      </c>
      <c r="W95" s="16">
        <v>9850</v>
      </c>
      <c r="X95" s="16">
        <f t="shared" si="39"/>
        <v>0</v>
      </c>
      <c r="Y95" s="10">
        <f t="shared" si="24"/>
        <v>110.85000000000036</v>
      </c>
      <c r="Z95" s="10">
        <f t="shared" si="28"/>
        <v>71.699999999998909</v>
      </c>
      <c r="AA95" s="10">
        <f t="shared" si="29"/>
        <v>39.150000000001455</v>
      </c>
      <c r="AB95" s="10">
        <f t="shared" si="30"/>
        <v>110.85000000000036</v>
      </c>
      <c r="AC95" s="11">
        <f t="shared" si="35"/>
        <v>65.092857142857355</v>
      </c>
      <c r="AD95" s="12">
        <f t="shared" si="34"/>
        <v>6.878343219740935E-3</v>
      </c>
      <c r="AE95" s="12">
        <f t="shared" si="36"/>
        <v>10.042381100821766</v>
      </c>
      <c r="AF95" s="10"/>
      <c r="AG95" s="10"/>
      <c r="AH95" s="13">
        <f t="shared" si="37"/>
        <v>0</v>
      </c>
      <c r="AI95" s="6"/>
      <c r="AJ95" s="6"/>
      <c r="AK95" s="6">
        <f t="shared" si="38"/>
        <v>0</v>
      </c>
    </row>
    <row r="96" spans="1:37" x14ac:dyDescent="0.35">
      <c r="A96" s="2">
        <v>42877</v>
      </c>
      <c r="B96" t="s">
        <v>10</v>
      </c>
      <c r="C96" s="3">
        <v>42880</v>
      </c>
      <c r="D96">
        <v>9480</v>
      </c>
      <c r="E96">
        <v>9492.0499999999993</v>
      </c>
      <c r="F96">
        <v>9426.9</v>
      </c>
      <c r="G96">
        <v>9443.65</v>
      </c>
      <c r="H96">
        <v>17817300</v>
      </c>
      <c r="I96">
        <v>-1291950</v>
      </c>
      <c r="J96">
        <v>9438.25</v>
      </c>
      <c r="K96" s="51">
        <f t="shared" si="31"/>
        <v>-2.2232220840064196E-2</v>
      </c>
      <c r="L96">
        <f t="shared" si="25"/>
        <v>9400</v>
      </c>
      <c r="M96">
        <f t="shared" si="26"/>
        <v>9500</v>
      </c>
      <c r="N96">
        <v>11.3025</v>
      </c>
      <c r="O96">
        <f t="shared" si="27"/>
        <v>3</v>
      </c>
      <c r="P96" s="54">
        <f t="shared" si="32"/>
        <v>-2.2234692564637726E-2</v>
      </c>
      <c r="Q96" s="54">
        <f t="shared" si="33"/>
        <v>10.958181671148422</v>
      </c>
      <c r="R96" s="53">
        <v>8800</v>
      </c>
      <c r="S96" s="53">
        <v>9900</v>
      </c>
      <c r="T96" s="53">
        <f t="shared" si="40"/>
        <v>0</v>
      </c>
      <c r="U96" s="16"/>
      <c r="V96" s="16">
        <v>8850</v>
      </c>
      <c r="W96" s="16">
        <v>9850</v>
      </c>
      <c r="X96" s="16">
        <f t="shared" si="39"/>
        <v>0</v>
      </c>
      <c r="Y96" s="10">
        <f t="shared" si="24"/>
        <v>65.149999999999636</v>
      </c>
      <c r="Z96" s="10">
        <f t="shared" si="28"/>
        <v>46.299999999999272</v>
      </c>
      <c r="AA96" s="10">
        <f t="shared" si="29"/>
        <v>18.850000000000364</v>
      </c>
      <c r="AB96" s="10">
        <f t="shared" si="30"/>
        <v>65.149999999999636</v>
      </c>
      <c r="AC96" s="11">
        <f t="shared" si="35"/>
        <v>63.246428571428751</v>
      </c>
      <c r="AD96" s="12">
        <f t="shared" si="34"/>
        <v>6.6715641952983917E-3</v>
      </c>
      <c r="AE96" s="12">
        <f t="shared" si="36"/>
        <v>9.7404837251356522</v>
      </c>
      <c r="AF96" s="10"/>
      <c r="AG96" s="10"/>
      <c r="AH96" s="13">
        <f t="shared" si="37"/>
        <v>0</v>
      </c>
      <c r="AI96" s="6"/>
      <c r="AJ96" s="6"/>
      <c r="AK96" s="6">
        <f t="shared" si="38"/>
        <v>0</v>
      </c>
    </row>
    <row r="97" spans="1:37" x14ac:dyDescent="0.35">
      <c r="A97" s="2">
        <v>42878</v>
      </c>
      <c r="B97" t="s">
        <v>10</v>
      </c>
      <c r="C97" s="3">
        <v>42880</v>
      </c>
      <c r="D97">
        <v>9458.65</v>
      </c>
      <c r="E97">
        <v>9464</v>
      </c>
      <c r="F97">
        <v>9371</v>
      </c>
      <c r="G97">
        <v>9390.4500000000007</v>
      </c>
      <c r="H97">
        <v>15308550</v>
      </c>
      <c r="I97">
        <v>-2508750</v>
      </c>
      <c r="J97">
        <v>9386.15</v>
      </c>
      <c r="K97" s="51">
        <f t="shared" si="31"/>
        <v>-0.56334150460890553</v>
      </c>
      <c r="L97">
        <f t="shared" si="25"/>
        <v>9400</v>
      </c>
      <c r="M97">
        <f t="shared" si="26"/>
        <v>9500</v>
      </c>
      <c r="N97">
        <v>11.202500000000001</v>
      </c>
      <c r="O97">
        <f t="shared" si="27"/>
        <v>2</v>
      </c>
      <c r="P97" s="54">
        <f t="shared" si="32"/>
        <v>-0.56493425743795456</v>
      </c>
      <c r="Q97" s="54">
        <f t="shared" si="33"/>
        <v>10.862108217004359</v>
      </c>
      <c r="R97" s="53">
        <v>8800</v>
      </c>
      <c r="S97" s="53">
        <v>9900</v>
      </c>
      <c r="T97" s="53">
        <f t="shared" si="40"/>
        <v>0</v>
      </c>
      <c r="U97" s="16"/>
      <c r="V97" s="16">
        <v>8850</v>
      </c>
      <c r="W97" s="16">
        <v>9850</v>
      </c>
      <c r="X97" s="16">
        <f t="shared" si="39"/>
        <v>0</v>
      </c>
      <c r="Y97" s="10">
        <f t="shared" si="24"/>
        <v>93</v>
      </c>
      <c r="Z97" s="10">
        <f t="shared" si="28"/>
        <v>20.350000000000364</v>
      </c>
      <c r="AA97" s="10">
        <f t="shared" si="29"/>
        <v>72.649999999999636</v>
      </c>
      <c r="AB97" s="10">
        <f t="shared" si="30"/>
        <v>93</v>
      </c>
      <c r="AC97" s="11">
        <f t="shared" si="35"/>
        <v>66.253571428571632</v>
      </c>
      <c r="AD97" s="12">
        <f t="shared" si="34"/>
        <v>7.0045483688022745E-3</v>
      </c>
      <c r="AE97" s="12">
        <f t="shared" si="36"/>
        <v>10.22664061845132</v>
      </c>
      <c r="AF97" s="10"/>
      <c r="AG97" s="10"/>
      <c r="AH97" s="13">
        <f t="shared" si="37"/>
        <v>0</v>
      </c>
      <c r="AI97" s="6"/>
      <c r="AJ97" s="6"/>
      <c r="AK97" s="6">
        <f t="shared" si="38"/>
        <v>0</v>
      </c>
    </row>
    <row r="98" spans="1:37" x14ac:dyDescent="0.35">
      <c r="A98" s="2">
        <v>42879</v>
      </c>
      <c r="B98" t="s">
        <v>10</v>
      </c>
      <c r="C98" s="3">
        <v>42880</v>
      </c>
      <c r="D98">
        <v>9401.25</v>
      </c>
      <c r="E98">
        <v>9439.9</v>
      </c>
      <c r="F98">
        <v>9340</v>
      </c>
      <c r="G98">
        <v>9364.85</v>
      </c>
      <c r="H98">
        <v>11662275</v>
      </c>
      <c r="I98">
        <v>-3646275</v>
      </c>
      <c r="J98">
        <v>9360.5499999999993</v>
      </c>
      <c r="K98" s="51">
        <f t="shared" si="31"/>
        <v>-0.27261739320267253</v>
      </c>
      <c r="L98">
        <f t="shared" si="25"/>
        <v>9400</v>
      </c>
      <c r="M98">
        <f t="shared" si="26"/>
        <v>9400</v>
      </c>
      <c r="N98">
        <v>12.202500000000001</v>
      </c>
      <c r="O98">
        <f t="shared" si="27"/>
        <v>1</v>
      </c>
      <c r="P98" s="54">
        <f t="shared" si="32"/>
        <v>-0.27298967116831108</v>
      </c>
      <c r="Q98" s="54">
        <f t="shared" si="33"/>
        <v>11.830951664030831</v>
      </c>
      <c r="R98" s="53">
        <v>8800</v>
      </c>
      <c r="S98" s="53">
        <v>9900</v>
      </c>
      <c r="T98" s="53">
        <f t="shared" si="40"/>
        <v>0</v>
      </c>
      <c r="U98" s="16"/>
      <c r="V98" s="16">
        <v>8850</v>
      </c>
      <c r="W98" s="16">
        <v>9850</v>
      </c>
      <c r="X98" s="16">
        <f t="shared" si="39"/>
        <v>0</v>
      </c>
      <c r="Y98" s="10">
        <f t="shared" si="24"/>
        <v>99.899999999999636</v>
      </c>
      <c r="Z98" s="10">
        <f t="shared" si="28"/>
        <v>49.449999999998909</v>
      </c>
      <c r="AA98" s="10">
        <f t="shared" si="29"/>
        <v>50.450000000000728</v>
      </c>
      <c r="AB98" s="10">
        <f t="shared" si="30"/>
        <v>99.899999999999636</v>
      </c>
      <c r="AC98" s="11">
        <f t="shared" si="35"/>
        <v>69.732142857142989</v>
      </c>
      <c r="AD98" s="12">
        <f t="shared" si="34"/>
        <v>7.4173267232700959E-3</v>
      </c>
      <c r="AE98" s="12">
        <f t="shared" si="36"/>
        <v>10.82929701597434</v>
      </c>
      <c r="AF98" s="10"/>
      <c r="AG98" s="10"/>
      <c r="AH98" s="13">
        <f t="shared" si="37"/>
        <v>0</v>
      </c>
      <c r="AI98" s="6"/>
      <c r="AJ98" s="6"/>
      <c r="AK98" s="6">
        <f t="shared" si="38"/>
        <v>0</v>
      </c>
    </row>
    <row r="99" spans="1:37" x14ac:dyDescent="0.35">
      <c r="A99" s="2">
        <v>42880</v>
      </c>
      <c r="B99" t="s">
        <v>10</v>
      </c>
      <c r="C99" s="3">
        <v>42880</v>
      </c>
      <c r="D99">
        <v>9384.9500000000007</v>
      </c>
      <c r="E99">
        <v>9517.9</v>
      </c>
      <c r="F99">
        <v>9378.5</v>
      </c>
      <c r="G99">
        <v>9510.1</v>
      </c>
      <c r="H99">
        <v>7008975</v>
      </c>
      <c r="I99">
        <v>-4653300</v>
      </c>
      <c r="J99">
        <v>9509.75</v>
      </c>
      <c r="K99" s="51">
        <f t="shared" si="31"/>
        <v>1.5510125629348039</v>
      </c>
      <c r="L99">
        <f t="shared" si="25"/>
        <v>9500</v>
      </c>
      <c r="M99">
        <f t="shared" si="26"/>
        <v>9400</v>
      </c>
      <c r="N99">
        <v>11.83</v>
      </c>
      <c r="O99">
        <f t="shared" si="27"/>
        <v>0</v>
      </c>
      <c r="P99" s="54">
        <f t="shared" si="32"/>
        <v>1.5391073066234995</v>
      </c>
      <c r="Q99" s="54">
        <f t="shared" si="33"/>
        <v>11.475804855350152</v>
      </c>
      <c r="R99" s="53">
        <v>8800</v>
      </c>
      <c r="S99" s="53">
        <v>9900</v>
      </c>
      <c r="T99" s="53">
        <f t="shared" si="40"/>
        <v>0</v>
      </c>
      <c r="U99" s="16"/>
      <c r="V99" s="16">
        <v>8850</v>
      </c>
      <c r="W99" s="16">
        <v>9850</v>
      </c>
      <c r="X99" s="16">
        <f t="shared" si="39"/>
        <v>0</v>
      </c>
      <c r="Y99" s="10">
        <f t="shared" si="24"/>
        <v>139.39999999999964</v>
      </c>
      <c r="Z99" s="10">
        <f t="shared" si="28"/>
        <v>153.04999999999927</v>
      </c>
      <c r="AA99" s="10">
        <f t="shared" si="29"/>
        <v>13.649999999999636</v>
      </c>
      <c r="AB99" s="10">
        <f t="shared" si="30"/>
        <v>153.04999999999927</v>
      </c>
      <c r="AC99" s="11">
        <f t="shared" si="35"/>
        <v>74.95357142857145</v>
      </c>
      <c r="AD99" s="12">
        <f t="shared" si="34"/>
        <v>7.9865712048089177E-3</v>
      </c>
      <c r="AE99" s="12">
        <f t="shared" si="36"/>
        <v>11.66039395902102</v>
      </c>
      <c r="AF99" s="10"/>
      <c r="AG99" s="10"/>
      <c r="AH99" s="13">
        <f t="shared" si="37"/>
        <v>0</v>
      </c>
      <c r="AI99" s="6"/>
      <c r="AJ99" s="6"/>
      <c r="AK99" s="6">
        <f t="shared" si="38"/>
        <v>0</v>
      </c>
    </row>
    <row r="100" spans="1:37" x14ac:dyDescent="0.35">
      <c r="A100" s="2">
        <v>42881</v>
      </c>
      <c r="B100" t="s">
        <v>10</v>
      </c>
      <c r="C100" s="3">
        <v>42915</v>
      </c>
      <c r="D100">
        <v>9490.1</v>
      </c>
      <c r="E100">
        <v>9586.5</v>
      </c>
      <c r="F100">
        <v>9475</v>
      </c>
      <c r="G100">
        <v>9575.7999999999993</v>
      </c>
      <c r="H100">
        <v>18961125</v>
      </c>
      <c r="I100">
        <v>-141300</v>
      </c>
      <c r="J100">
        <v>9595.1</v>
      </c>
      <c r="K100" s="51">
        <f t="shared" si="31"/>
        <v>0.69084447061543941</v>
      </c>
      <c r="L100">
        <f t="shared" si="25"/>
        <v>9600</v>
      </c>
      <c r="M100">
        <f t="shared" si="26"/>
        <v>9500</v>
      </c>
      <c r="N100">
        <v>10.4475</v>
      </c>
      <c r="O100">
        <f t="shared" si="27"/>
        <v>34</v>
      </c>
      <c r="P100" s="54">
        <f t="shared" si="32"/>
        <v>0.68846907412432046</v>
      </c>
      <c r="Q100" s="54">
        <f t="shared" si="33"/>
        <v>10.130630792549965</v>
      </c>
      <c r="R100" s="53">
        <f t="shared" ref="R100:R144" si="41">MROUND((G100-2*G100*Q100*SQRT(O100/365)/100),50)</f>
        <v>9000</v>
      </c>
      <c r="S100" s="53">
        <f>MROUND((G100+2*G100*Q100*SQRT(O100/365)/100),50)</f>
        <v>10150</v>
      </c>
      <c r="T100" s="53">
        <f t="shared" si="40"/>
        <v>0</v>
      </c>
      <c r="U100" s="17">
        <v>6.1424399205423281</v>
      </c>
      <c r="V100" s="16">
        <f>MROUND((D100-2*D100*U100*SQRT(O100/365)/100),50)</f>
        <v>9150</v>
      </c>
      <c r="W100" s="16">
        <f>MROUND((D100+2*D100*U100*SQRT(O100/365)/100),50)</f>
        <v>9850</v>
      </c>
      <c r="X100" s="16">
        <f t="shared" si="39"/>
        <v>0</v>
      </c>
      <c r="Y100" s="10">
        <f t="shared" si="24"/>
        <v>111.5</v>
      </c>
      <c r="Z100" s="10">
        <f t="shared" si="28"/>
        <v>76.399999999999636</v>
      </c>
      <c r="AA100" s="10">
        <f t="shared" si="29"/>
        <v>35.100000000000364</v>
      </c>
      <c r="AB100" s="10">
        <f t="shared" si="30"/>
        <v>111.5</v>
      </c>
      <c r="AC100" s="11">
        <f t="shared" si="35"/>
        <v>79.57857142857145</v>
      </c>
      <c r="AD100" s="12">
        <f t="shared" si="34"/>
        <v>8.3854302303001498E-3</v>
      </c>
      <c r="AE100" s="12">
        <f t="shared" si="36"/>
        <v>12.242728136238219</v>
      </c>
      <c r="AF100" s="10">
        <f>MROUND((M100-2*M100*AE100*SQRT(O100/365)/100),50)</f>
        <v>8800</v>
      </c>
      <c r="AG100" s="10">
        <f>MROUND((M100+2*M100*AE100*SQRT(O100/365)/100),50)</f>
        <v>10200</v>
      </c>
      <c r="AH100" s="13">
        <f t="shared" ref="AH100:AH123" si="42">IF(AND(M100&gt;=8800,M100&lt;=10200),0,1)</f>
        <v>0</v>
      </c>
      <c r="AI100" s="6">
        <f>MROUND((M100-M100*N100*SQRT(O100/365)/100),50)</f>
        <v>9200</v>
      </c>
      <c r="AJ100" s="6">
        <f>MROUND((M100+M100*N100*SQRT(O100/365)/100),50)</f>
        <v>9800</v>
      </c>
      <c r="AK100" s="6">
        <f t="shared" ref="AK100:AK123" si="43">IF(AND(M100&gt;=9200,M100&lt;=9800),0,1)</f>
        <v>0</v>
      </c>
    </row>
    <row r="101" spans="1:37" x14ac:dyDescent="0.35">
      <c r="A101" s="2">
        <v>42884</v>
      </c>
      <c r="B101" t="s">
        <v>10</v>
      </c>
      <c r="C101" s="3">
        <v>42915</v>
      </c>
      <c r="D101">
        <v>9560</v>
      </c>
      <c r="E101">
        <v>9639.85</v>
      </c>
      <c r="F101">
        <v>9543.5499999999993</v>
      </c>
      <c r="G101">
        <v>9605.7000000000007</v>
      </c>
      <c r="H101">
        <v>20496450</v>
      </c>
      <c r="I101">
        <v>1535325</v>
      </c>
      <c r="J101">
        <v>9604.9</v>
      </c>
      <c r="K101" s="51">
        <f t="shared" si="31"/>
        <v>0.31224545207712628</v>
      </c>
      <c r="L101">
        <f t="shared" si="25"/>
        <v>9600</v>
      </c>
      <c r="M101">
        <f t="shared" si="26"/>
        <v>9600</v>
      </c>
      <c r="N101">
        <v>10.862500000000001</v>
      </c>
      <c r="O101">
        <f t="shared" si="27"/>
        <v>31</v>
      </c>
      <c r="P101" s="54">
        <f t="shared" si="32"/>
        <v>0.31175897836366318</v>
      </c>
      <c r="Q101" s="54">
        <f t="shared" si="33"/>
        <v>10.531861349953076</v>
      </c>
      <c r="R101" s="53">
        <v>9000</v>
      </c>
      <c r="S101" s="53">
        <v>10150</v>
      </c>
      <c r="T101" s="53">
        <f t="shared" si="40"/>
        <v>0</v>
      </c>
      <c r="U101" s="16"/>
      <c r="V101" s="16">
        <v>9150</v>
      </c>
      <c r="W101" s="16">
        <v>9850</v>
      </c>
      <c r="X101" s="16">
        <f t="shared" si="39"/>
        <v>0</v>
      </c>
      <c r="Y101" s="10">
        <f t="shared" si="24"/>
        <v>96.300000000001091</v>
      </c>
      <c r="Z101" s="10">
        <f t="shared" si="28"/>
        <v>64.050000000001091</v>
      </c>
      <c r="AA101" s="10">
        <f t="shared" si="29"/>
        <v>32.25</v>
      </c>
      <c r="AB101" s="10">
        <f t="shared" si="30"/>
        <v>96.300000000001091</v>
      </c>
      <c r="AC101" s="11">
        <f t="shared" si="35"/>
        <v>83.550000000000182</v>
      </c>
      <c r="AD101" s="12">
        <f t="shared" si="34"/>
        <v>8.7395397489539936E-3</v>
      </c>
      <c r="AE101" s="12">
        <f t="shared" si="36"/>
        <v>12.759728033472831</v>
      </c>
      <c r="AF101" s="10"/>
      <c r="AG101" s="10"/>
      <c r="AH101" s="13">
        <f t="shared" si="42"/>
        <v>0</v>
      </c>
      <c r="AI101" s="6"/>
      <c r="AJ101" s="6"/>
      <c r="AK101" s="6">
        <f t="shared" si="43"/>
        <v>0</v>
      </c>
    </row>
    <row r="102" spans="1:37" x14ac:dyDescent="0.35">
      <c r="A102" s="2">
        <v>42885</v>
      </c>
      <c r="B102" t="s">
        <v>10</v>
      </c>
      <c r="C102" s="3">
        <v>42915</v>
      </c>
      <c r="D102">
        <v>9590.25</v>
      </c>
      <c r="E102">
        <v>9633.35</v>
      </c>
      <c r="F102">
        <v>9582.4</v>
      </c>
      <c r="G102">
        <v>9619.85</v>
      </c>
      <c r="H102">
        <v>20798775</v>
      </c>
      <c r="I102">
        <v>302325</v>
      </c>
      <c r="J102">
        <v>9624.5499999999993</v>
      </c>
      <c r="K102" s="51">
        <f t="shared" si="31"/>
        <v>0.14730836898924216</v>
      </c>
      <c r="L102">
        <f t="shared" si="25"/>
        <v>9600</v>
      </c>
      <c r="M102">
        <f t="shared" si="26"/>
        <v>9600</v>
      </c>
      <c r="N102">
        <v>11.7875</v>
      </c>
      <c r="O102">
        <f t="shared" si="27"/>
        <v>30</v>
      </c>
      <c r="P102" s="54">
        <f t="shared" si="32"/>
        <v>0.1471999766456733</v>
      </c>
      <c r="Q102" s="54">
        <f t="shared" si="33"/>
        <v>11.428462142606392</v>
      </c>
      <c r="R102" s="53">
        <v>9000</v>
      </c>
      <c r="S102" s="53">
        <v>10150</v>
      </c>
      <c r="T102" s="53">
        <f t="shared" si="40"/>
        <v>0</v>
      </c>
      <c r="U102" s="16"/>
      <c r="V102" s="16">
        <v>9150</v>
      </c>
      <c r="W102" s="16">
        <v>9850</v>
      </c>
      <c r="X102" s="16">
        <f t="shared" si="39"/>
        <v>0</v>
      </c>
      <c r="Y102" s="10">
        <f t="shared" si="24"/>
        <v>50.950000000000728</v>
      </c>
      <c r="Z102" s="10">
        <f t="shared" si="28"/>
        <v>27.649999999999636</v>
      </c>
      <c r="AA102" s="10">
        <f t="shared" si="29"/>
        <v>23.300000000001091</v>
      </c>
      <c r="AB102" s="10">
        <f t="shared" si="30"/>
        <v>50.950000000000728</v>
      </c>
      <c r="AC102" s="11">
        <f t="shared" si="35"/>
        <v>81.896428571428785</v>
      </c>
      <c r="AD102" s="12">
        <f t="shared" si="34"/>
        <v>8.5395509576318435E-3</v>
      </c>
      <c r="AE102" s="12">
        <f t="shared" si="36"/>
        <v>12.467744398142491</v>
      </c>
      <c r="AF102" s="10"/>
      <c r="AG102" s="10"/>
      <c r="AH102" s="13">
        <f t="shared" si="42"/>
        <v>0</v>
      </c>
      <c r="AI102" s="6"/>
      <c r="AJ102" s="6"/>
      <c r="AK102" s="6">
        <f t="shared" si="43"/>
        <v>0</v>
      </c>
    </row>
    <row r="103" spans="1:37" x14ac:dyDescent="0.35">
      <c r="A103" s="2">
        <v>42886</v>
      </c>
      <c r="B103" t="s">
        <v>10</v>
      </c>
      <c r="C103" s="3">
        <v>42915</v>
      </c>
      <c r="D103">
        <v>9616.6</v>
      </c>
      <c r="E103">
        <v>9641.7000000000007</v>
      </c>
      <c r="F103">
        <v>9607.2000000000007</v>
      </c>
      <c r="G103">
        <v>9626.0499999999993</v>
      </c>
      <c r="H103">
        <v>21872025</v>
      </c>
      <c r="I103">
        <v>1073250</v>
      </c>
      <c r="J103">
        <v>9621.25</v>
      </c>
      <c r="K103" s="51">
        <f t="shared" si="31"/>
        <v>6.4450069387764972E-2</v>
      </c>
      <c r="L103">
        <f t="shared" si="25"/>
        <v>9600</v>
      </c>
      <c r="M103">
        <f t="shared" si="26"/>
        <v>9600</v>
      </c>
      <c r="N103">
        <v>11.765000000000001</v>
      </c>
      <c r="O103">
        <f t="shared" si="27"/>
        <v>29</v>
      </c>
      <c r="P103" s="54">
        <f t="shared" si="32"/>
        <v>6.4429309249902644E-2</v>
      </c>
      <c r="Q103" s="54">
        <f t="shared" si="33"/>
        <v>11.406601622225327</v>
      </c>
      <c r="R103" s="53">
        <v>9000</v>
      </c>
      <c r="S103" s="53">
        <v>10150</v>
      </c>
      <c r="T103" s="53">
        <f t="shared" si="40"/>
        <v>0</v>
      </c>
      <c r="U103" s="16"/>
      <c r="V103" s="16">
        <v>9150</v>
      </c>
      <c r="W103" s="16">
        <v>9850</v>
      </c>
      <c r="X103" s="16">
        <f t="shared" si="39"/>
        <v>0</v>
      </c>
      <c r="Y103" s="10">
        <f t="shared" si="24"/>
        <v>34.5</v>
      </c>
      <c r="Z103" s="10">
        <f t="shared" si="28"/>
        <v>21.850000000000364</v>
      </c>
      <c r="AA103" s="10">
        <f t="shared" si="29"/>
        <v>12.649999999999636</v>
      </c>
      <c r="AB103" s="10">
        <f t="shared" si="30"/>
        <v>34.5</v>
      </c>
      <c r="AC103" s="11">
        <f t="shared" si="35"/>
        <v>81.160714285714548</v>
      </c>
      <c r="AD103" s="12">
        <f t="shared" si="34"/>
        <v>8.4396475142685095E-3</v>
      </c>
      <c r="AE103" s="12">
        <f t="shared" si="36"/>
        <v>12.321885370832025</v>
      </c>
      <c r="AF103" s="10"/>
      <c r="AG103" s="10"/>
      <c r="AH103" s="13">
        <f t="shared" si="42"/>
        <v>0</v>
      </c>
      <c r="AI103" s="6"/>
      <c r="AJ103" s="6"/>
      <c r="AK103" s="6">
        <f t="shared" si="43"/>
        <v>0</v>
      </c>
    </row>
    <row r="104" spans="1:37" x14ac:dyDescent="0.35">
      <c r="A104" s="2">
        <v>42887</v>
      </c>
      <c r="B104" t="s">
        <v>10</v>
      </c>
      <c r="C104" s="3">
        <v>42915</v>
      </c>
      <c r="D104">
        <v>9626</v>
      </c>
      <c r="E104">
        <v>9644.9500000000007</v>
      </c>
      <c r="F104">
        <v>9595.9500000000007</v>
      </c>
      <c r="G104">
        <v>9630.1</v>
      </c>
      <c r="H104">
        <v>22195350</v>
      </c>
      <c r="I104">
        <v>323325</v>
      </c>
      <c r="J104">
        <v>9616.1</v>
      </c>
      <c r="K104" s="51">
        <f t="shared" si="31"/>
        <v>4.2073332259868708E-2</v>
      </c>
      <c r="L104">
        <f t="shared" si="25"/>
        <v>9600</v>
      </c>
      <c r="M104">
        <f t="shared" si="26"/>
        <v>9600</v>
      </c>
      <c r="N104">
        <v>11.762499999999999</v>
      </c>
      <c r="O104">
        <f t="shared" si="27"/>
        <v>28</v>
      </c>
      <c r="P104" s="54">
        <f t="shared" si="32"/>
        <v>4.2064483915282835E-2</v>
      </c>
      <c r="Q104" s="54">
        <f t="shared" si="33"/>
        <v>11.40417151924016</v>
      </c>
      <c r="R104" s="53">
        <v>9000</v>
      </c>
      <c r="S104" s="53">
        <v>10150</v>
      </c>
      <c r="T104" s="53">
        <f t="shared" si="40"/>
        <v>0</v>
      </c>
      <c r="U104" s="16"/>
      <c r="V104" s="16">
        <v>9150</v>
      </c>
      <c r="W104" s="16">
        <v>9850</v>
      </c>
      <c r="X104" s="16">
        <f t="shared" si="39"/>
        <v>0</v>
      </c>
      <c r="Y104" s="10">
        <f t="shared" si="24"/>
        <v>49</v>
      </c>
      <c r="Z104" s="10">
        <f t="shared" si="28"/>
        <v>18.900000000001455</v>
      </c>
      <c r="AA104" s="10">
        <f t="shared" si="29"/>
        <v>30.099999999998545</v>
      </c>
      <c r="AB104" s="10">
        <f t="shared" si="30"/>
        <v>49</v>
      </c>
      <c r="AC104" s="11">
        <f t="shared" si="35"/>
        <v>80.800000000000182</v>
      </c>
      <c r="AD104" s="12">
        <f t="shared" si="34"/>
        <v>8.3939330978599815E-3</v>
      </c>
      <c r="AE104" s="12">
        <f t="shared" si="36"/>
        <v>12.255142322875573</v>
      </c>
      <c r="AF104" s="10"/>
      <c r="AG104" s="10"/>
      <c r="AH104" s="13">
        <f t="shared" si="42"/>
        <v>0</v>
      </c>
      <c r="AI104" s="6"/>
      <c r="AJ104" s="6"/>
      <c r="AK104" s="6">
        <f t="shared" si="43"/>
        <v>0</v>
      </c>
    </row>
    <row r="105" spans="1:37" x14ac:dyDescent="0.35">
      <c r="A105" s="2">
        <v>42888</v>
      </c>
      <c r="B105" t="s">
        <v>10</v>
      </c>
      <c r="C105" s="3">
        <v>42915</v>
      </c>
      <c r="D105">
        <v>9660.15</v>
      </c>
      <c r="E105">
        <v>9672</v>
      </c>
      <c r="F105">
        <v>9643.2000000000007</v>
      </c>
      <c r="G105">
        <v>9652.6</v>
      </c>
      <c r="H105">
        <v>22149375</v>
      </c>
      <c r="I105">
        <v>-45975</v>
      </c>
      <c r="J105">
        <v>9653.5</v>
      </c>
      <c r="K105" s="51">
        <f t="shared" si="31"/>
        <v>0.23364243361958859</v>
      </c>
      <c r="L105">
        <f t="shared" si="25"/>
        <v>9700</v>
      </c>
      <c r="M105">
        <f t="shared" si="26"/>
        <v>9700</v>
      </c>
      <c r="N105">
        <v>11.307499999999999</v>
      </c>
      <c r="O105">
        <f t="shared" si="27"/>
        <v>27</v>
      </c>
      <c r="P105" s="54">
        <f t="shared" si="32"/>
        <v>0.23336991408395846</v>
      </c>
      <c r="Q105" s="54">
        <f t="shared" si="33"/>
        <v>10.963177028854727</v>
      </c>
      <c r="R105" s="53">
        <v>9000</v>
      </c>
      <c r="S105" s="53">
        <v>10150</v>
      </c>
      <c r="T105" s="53">
        <f t="shared" si="40"/>
        <v>0</v>
      </c>
      <c r="U105" s="16"/>
      <c r="V105" s="16">
        <v>9150</v>
      </c>
      <c r="W105" s="16">
        <v>9850</v>
      </c>
      <c r="X105" s="16">
        <f t="shared" si="39"/>
        <v>0</v>
      </c>
      <c r="Y105" s="10">
        <f t="shared" si="24"/>
        <v>28.799999999999272</v>
      </c>
      <c r="Z105" s="10">
        <f t="shared" si="28"/>
        <v>41.899999999999636</v>
      </c>
      <c r="AA105" s="10">
        <f t="shared" si="29"/>
        <v>13.100000000000364</v>
      </c>
      <c r="AB105" s="10">
        <f t="shared" si="30"/>
        <v>41.899999999999636</v>
      </c>
      <c r="AC105" s="11">
        <f t="shared" si="35"/>
        <v>80.707142857142955</v>
      </c>
      <c r="AD105" s="12">
        <f t="shared" si="34"/>
        <v>8.3546469627431216E-3</v>
      </c>
      <c r="AE105" s="12">
        <f t="shared" si="36"/>
        <v>12.197784565604957</v>
      </c>
      <c r="AF105" s="10"/>
      <c r="AG105" s="10"/>
      <c r="AH105" s="13">
        <f t="shared" si="42"/>
        <v>0</v>
      </c>
      <c r="AI105" s="6"/>
      <c r="AJ105" s="6"/>
      <c r="AK105" s="6">
        <f t="shared" si="43"/>
        <v>0</v>
      </c>
    </row>
    <row r="106" spans="1:37" x14ac:dyDescent="0.35">
      <c r="A106" s="2">
        <v>42891</v>
      </c>
      <c r="B106" t="s">
        <v>10</v>
      </c>
      <c r="C106" s="3">
        <v>42915</v>
      </c>
      <c r="D106">
        <v>9655.15</v>
      </c>
      <c r="E106">
        <v>9699</v>
      </c>
      <c r="F106">
        <v>9653</v>
      </c>
      <c r="G106">
        <v>9685.5</v>
      </c>
      <c r="H106">
        <v>22120650</v>
      </c>
      <c r="I106">
        <v>-28725</v>
      </c>
      <c r="J106">
        <v>9675.1</v>
      </c>
      <c r="K106" s="51">
        <f t="shared" si="31"/>
        <v>0.34084080973001712</v>
      </c>
      <c r="L106">
        <f t="shared" si="25"/>
        <v>9700</v>
      </c>
      <c r="M106">
        <f t="shared" si="26"/>
        <v>9700</v>
      </c>
      <c r="N106">
        <v>10.81</v>
      </c>
      <c r="O106">
        <f t="shared" si="27"/>
        <v>24</v>
      </c>
      <c r="P106" s="54">
        <f t="shared" si="32"/>
        <v>0.34026126395438894</v>
      </c>
      <c r="Q106" s="54">
        <f t="shared" si="33"/>
        <v>10.481015249662834</v>
      </c>
      <c r="R106" s="53">
        <v>9000</v>
      </c>
      <c r="S106" s="53">
        <v>10150</v>
      </c>
      <c r="T106" s="53">
        <f t="shared" si="40"/>
        <v>0</v>
      </c>
      <c r="U106" s="16"/>
      <c r="V106" s="16">
        <v>9150</v>
      </c>
      <c r="W106" s="16">
        <v>9850</v>
      </c>
      <c r="X106" s="16">
        <f t="shared" si="39"/>
        <v>0</v>
      </c>
      <c r="Y106" s="10">
        <f t="shared" si="24"/>
        <v>46</v>
      </c>
      <c r="Z106" s="10">
        <f t="shared" si="28"/>
        <v>46.399999999999636</v>
      </c>
      <c r="AA106" s="10">
        <f t="shared" si="29"/>
        <v>0.3999999999996362</v>
      </c>
      <c r="AB106" s="10">
        <f t="shared" si="30"/>
        <v>46.399999999999636</v>
      </c>
      <c r="AC106" s="11">
        <f t="shared" si="35"/>
        <v>78.364285714285742</v>
      </c>
      <c r="AD106" s="12">
        <f t="shared" si="34"/>
        <v>8.1163198618649894E-3</v>
      </c>
      <c r="AE106" s="12">
        <f t="shared" si="36"/>
        <v>11.849826998322884</v>
      </c>
      <c r="AF106" s="10"/>
      <c r="AG106" s="10"/>
      <c r="AH106" s="13">
        <f t="shared" si="42"/>
        <v>0</v>
      </c>
      <c r="AI106" s="6"/>
      <c r="AJ106" s="6"/>
      <c r="AK106" s="6">
        <f t="shared" si="43"/>
        <v>0</v>
      </c>
    </row>
    <row r="107" spans="1:37" x14ac:dyDescent="0.35">
      <c r="A107" s="2">
        <v>42892</v>
      </c>
      <c r="B107" t="s">
        <v>10</v>
      </c>
      <c r="C107" s="3">
        <v>42915</v>
      </c>
      <c r="D107">
        <v>9700</v>
      </c>
      <c r="E107">
        <v>9704</v>
      </c>
      <c r="F107">
        <v>9658.7000000000007</v>
      </c>
      <c r="G107">
        <v>9665.75</v>
      </c>
      <c r="H107">
        <v>21582600</v>
      </c>
      <c r="I107">
        <v>-538050</v>
      </c>
      <c r="J107">
        <v>9637.15</v>
      </c>
      <c r="K107" s="51">
        <f t="shared" si="31"/>
        <v>-0.20391306592328737</v>
      </c>
      <c r="L107">
        <f t="shared" si="25"/>
        <v>9700</v>
      </c>
      <c r="M107">
        <f t="shared" si="26"/>
        <v>9700</v>
      </c>
      <c r="N107">
        <v>11.015000000000001</v>
      </c>
      <c r="O107">
        <f t="shared" si="27"/>
        <v>23</v>
      </c>
      <c r="P107" s="54">
        <f t="shared" si="32"/>
        <v>-0.20412125167563744</v>
      </c>
      <c r="Q107" s="54">
        <f t="shared" si="33"/>
        <v>10.679555769278194</v>
      </c>
      <c r="R107" s="53">
        <v>9000</v>
      </c>
      <c r="S107" s="53">
        <v>10150</v>
      </c>
      <c r="T107" s="53">
        <f t="shared" si="40"/>
        <v>0</v>
      </c>
      <c r="U107" s="16"/>
      <c r="V107" s="16">
        <v>9150</v>
      </c>
      <c r="W107" s="16">
        <v>9850</v>
      </c>
      <c r="X107" s="16">
        <f t="shared" si="39"/>
        <v>0</v>
      </c>
      <c r="Y107" s="10">
        <f t="shared" si="24"/>
        <v>45.299999999999272</v>
      </c>
      <c r="Z107" s="10">
        <f t="shared" si="28"/>
        <v>18.5</v>
      </c>
      <c r="AA107" s="10">
        <f t="shared" si="29"/>
        <v>26.799999999999272</v>
      </c>
      <c r="AB107" s="10">
        <f t="shared" si="30"/>
        <v>45.299999999999272</v>
      </c>
      <c r="AC107" s="11">
        <f t="shared" si="35"/>
        <v>78.446428571428569</v>
      </c>
      <c r="AD107" s="12">
        <f t="shared" si="34"/>
        <v>8.0872606774668628E-3</v>
      </c>
      <c r="AE107" s="12">
        <f t="shared" si="36"/>
        <v>11.80740058910162</v>
      </c>
      <c r="AF107" s="10"/>
      <c r="AG107" s="10"/>
      <c r="AH107" s="13">
        <f t="shared" si="42"/>
        <v>0</v>
      </c>
      <c r="AI107" s="6"/>
      <c r="AJ107" s="6"/>
      <c r="AK107" s="6">
        <f t="shared" si="43"/>
        <v>0</v>
      </c>
    </row>
    <row r="108" spans="1:37" x14ac:dyDescent="0.35">
      <c r="A108" s="2">
        <v>42893</v>
      </c>
      <c r="B108" t="s">
        <v>10</v>
      </c>
      <c r="C108" s="3">
        <v>42915</v>
      </c>
      <c r="D108">
        <v>9672.1</v>
      </c>
      <c r="E108">
        <v>9698.4</v>
      </c>
      <c r="F108">
        <v>9650.65</v>
      </c>
      <c r="G108">
        <v>9679.9</v>
      </c>
      <c r="H108">
        <v>22029675</v>
      </c>
      <c r="I108">
        <v>447075</v>
      </c>
      <c r="J108">
        <v>9663.9</v>
      </c>
      <c r="K108" s="51">
        <f t="shared" si="31"/>
        <v>0.14639319245790172</v>
      </c>
      <c r="L108">
        <f t="shared" si="25"/>
        <v>9700</v>
      </c>
      <c r="M108">
        <f t="shared" si="26"/>
        <v>9700</v>
      </c>
      <c r="N108">
        <v>11.1325</v>
      </c>
      <c r="O108">
        <f t="shared" si="27"/>
        <v>22</v>
      </c>
      <c r="P108" s="54">
        <f t="shared" si="32"/>
        <v>0.14628614208742619</v>
      </c>
      <c r="Q108" s="54">
        <f t="shared" si="33"/>
        <v>10.793418682378721</v>
      </c>
      <c r="R108" s="53">
        <v>9000</v>
      </c>
      <c r="S108" s="53">
        <v>10150</v>
      </c>
      <c r="T108" s="53">
        <f t="shared" si="40"/>
        <v>0</v>
      </c>
      <c r="U108" s="16"/>
      <c r="V108" s="16">
        <v>9150</v>
      </c>
      <c r="W108" s="16">
        <v>9850</v>
      </c>
      <c r="X108" s="16">
        <f t="shared" si="39"/>
        <v>0</v>
      </c>
      <c r="Y108" s="10">
        <f t="shared" si="24"/>
        <v>47.75</v>
      </c>
      <c r="Z108" s="10">
        <f t="shared" si="28"/>
        <v>32.649999999999636</v>
      </c>
      <c r="AA108" s="10">
        <f t="shared" si="29"/>
        <v>15.100000000000364</v>
      </c>
      <c r="AB108" s="10">
        <f t="shared" si="30"/>
        <v>47.75</v>
      </c>
      <c r="AC108" s="11">
        <f t="shared" si="35"/>
        <v>74.682142857142807</v>
      </c>
      <c r="AD108" s="12">
        <f t="shared" si="34"/>
        <v>7.7213989575317466E-3</v>
      </c>
      <c r="AE108" s="12">
        <f t="shared" si="36"/>
        <v>11.27324247799635</v>
      </c>
      <c r="AF108" s="10"/>
      <c r="AG108" s="10"/>
      <c r="AH108" s="13">
        <f t="shared" si="42"/>
        <v>0</v>
      </c>
      <c r="AI108" s="6"/>
      <c r="AJ108" s="6"/>
      <c r="AK108" s="6">
        <f t="shared" si="43"/>
        <v>0</v>
      </c>
    </row>
    <row r="109" spans="1:37" x14ac:dyDescent="0.35">
      <c r="A109" s="2">
        <v>42894</v>
      </c>
      <c r="B109" t="s">
        <v>10</v>
      </c>
      <c r="C109" s="3">
        <v>42915</v>
      </c>
      <c r="D109">
        <v>9690.5</v>
      </c>
      <c r="E109">
        <v>9705</v>
      </c>
      <c r="F109">
        <v>9660.25</v>
      </c>
      <c r="G109">
        <v>9669.7000000000007</v>
      </c>
      <c r="H109">
        <v>22179675</v>
      </c>
      <c r="I109">
        <v>150000</v>
      </c>
      <c r="J109">
        <v>9647.25</v>
      </c>
      <c r="K109" s="51">
        <f t="shared" si="31"/>
        <v>-0.10537298939037498</v>
      </c>
      <c r="L109">
        <f t="shared" si="25"/>
        <v>9700</v>
      </c>
      <c r="M109">
        <f t="shared" si="26"/>
        <v>9700</v>
      </c>
      <c r="N109">
        <v>10.89</v>
      </c>
      <c r="O109">
        <f t="shared" si="27"/>
        <v>21</v>
      </c>
      <c r="P109" s="54">
        <f t="shared" si="32"/>
        <v>-0.10542854575579241</v>
      </c>
      <c r="Q109" s="54">
        <f t="shared" si="33"/>
        <v>10.558278311860112</v>
      </c>
      <c r="R109" s="53">
        <v>9000</v>
      </c>
      <c r="S109" s="53">
        <v>10150</v>
      </c>
      <c r="T109" s="53">
        <f t="shared" si="40"/>
        <v>0</v>
      </c>
      <c r="U109" s="16"/>
      <c r="V109" s="16">
        <v>9150</v>
      </c>
      <c r="W109" s="16">
        <v>9850</v>
      </c>
      <c r="X109" s="16">
        <f t="shared" si="39"/>
        <v>0</v>
      </c>
      <c r="Y109" s="10">
        <f t="shared" si="24"/>
        <v>44.75</v>
      </c>
      <c r="Z109" s="10">
        <f t="shared" si="28"/>
        <v>25.100000000000364</v>
      </c>
      <c r="AA109" s="10">
        <f t="shared" si="29"/>
        <v>19.649999999999636</v>
      </c>
      <c r="AB109" s="10">
        <f t="shared" si="30"/>
        <v>44.75</v>
      </c>
      <c r="AC109" s="11">
        <f t="shared" si="35"/>
        <v>69.960714285714204</v>
      </c>
      <c r="AD109" s="12">
        <f t="shared" si="34"/>
        <v>7.2195154311660084E-3</v>
      </c>
      <c r="AE109" s="12">
        <f t="shared" si="36"/>
        <v>10.540492529502373</v>
      </c>
      <c r="AF109" s="10"/>
      <c r="AG109" s="10"/>
      <c r="AH109" s="13">
        <f t="shared" si="42"/>
        <v>0</v>
      </c>
      <c r="AI109" s="6"/>
      <c r="AJ109" s="6"/>
      <c r="AK109" s="6">
        <f t="shared" si="43"/>
        <v>0</v>
      </c>
    </row>
    <row r="110" spans="1:37" x14ac:dyDescent="0.35">
      <c r="A110" s="2">
        <v>42895</v>
      </c>
      <c r="B110" t="s">
        <v>10</v>
      </c>
      <c r="C110" s="3">
        <v>42915</v>
      </c>
      <c r="D110">
        <v>9668.85</v>
      </c>
      <c r="E110">
        <v>9693.85</v>
      </c>
      <c r="F110">
        <v>9619.9500000000007</v>
      </c>
      <c r="G110">
        <v>9682.9</v>
      </c>
      <c r="H110">
        <v>21990975</v>
      </c>
      <c r="I110">
        <v>-188700</v>
      </c>
      <c r="J110">
        <v>9668.25</v>
      </c>
      <c r="K110" s="51">
        <f t="shared" si="31"/>
        <v>0.13650888859012075</v>
      </c>
      <c r="L110">
        <f t="shared" si="25"/>
        <v>9700</v>
      </c>
      <c r="M110">
        <f t="shared" si="26"/>
        <v>9700</v>
      </c>
      <c r="N110">
        <v>11.067500000000001</v>
      </c>
      <c r="O110">
        <f t="shared" si="27"/>
        <v>20</v>
      </c>
      <c r="P110" s="54">
        <f t="shared" si="32"/>
        <v>0.1364157999132587</v>
      </c>
      <c r="Q110" s="54">
        <f t="shared" si="33"/>
        <v>10.730391392266545</v>
      </c>
      <c r="R110" s="53">
        <v>9000</v>
      </c>
      <c r="S110" s="53">
        <v>10150</v>
      </c>
      <c r="T110" s="53">
        <f t="shared" si="40"/>
        <v>0</v>
      </c>
      <c r="U110" s="16"/>
      <c r="V110" s="16">
        <v>9150</v>
      </c>
      <c r="W110" s="16">
        <v>9850</v>
      </c>
      <c r="X110" s="16">
        <f t="shared" si="39"/>
        <v>0</v>
      </c>
      <c r="Y110" s="10">
        <f t="shared" si="24"/>
        <v>73.899999999999636</v>
      </c>
      <c r="Z110" s="10">
        <f t="shared" si="28"/>
        <v>24.149999999999636</v>
      </c>
      <c r="AA110" s="10">
        <f t="shared" si="29"/>
        <v>49.75</v>
      </c>
      <c r="AB110" s="10">
        <f t="shared" si="30"/>
        <v>73.899999999999636</v>
      </c>
      <c r="AC110" s="11">
        <f t="shared" si="35"/>
        <v>70.585714285714204</v>
      </c>
      <c r="AD110" s="12">
        <f t="shared" si="34"/>
        <v>7.3003215776141113E-3</v>
      </c>
      <c r="AE110" s="12">
        <f t="shared" si="36"/>
        <v>10.658469503316603</v>
      </c>
      <c r="AF110" s="10"/>
      <c r="AG110" s="10"/>
      <c r="AH110" s="13">
        <f t="shared" si="42"/>
        <v>0</v>
      </c>
      <c r="AI110" s="6"/>
      <c r="AJ110" s="6"/>
      <c r="AK110" s="6">
        <f t="shared" si="43"/>
        <v>0</v>
      </c>
    </row>
    <row r="111" spans="1:37" x14ac:dyDescent="0.35">
      <c r="A111" s="2">
        <v>42898</v>
      </c>
      <c r="B111" t="s">
        <v>10</v>
      </c>
      <c r="C111" s="3">
        <v>42915</v>
      </c>
      <c r="D111">
        <v>9626.6</v>
      </c>
      <c r="E111">
        <v>9642.5</v>
      </c>
      <c r="F111">
        <v>9602</v>
      </c>
      <c r="G111">
        <v>9620.15</v>
      </c>
      <c r="H111">
        <v>21800700</v>
      </c>
      <c r="I111">
        <v>-190275</v>
      </c>
      <c r="J111">
        <v>9616.4</v>
      </c>
      <c r="K111" s="51">
        <f t="shared" si="31"/>
        <v>-0.64804965454564234</v>
      </c>
      <c r="L111">
        <f t="shared" si="25"/>
        <v>9600</v>
      </c>
      <c r="M111">
        <f t="shared" si="26"/>
        <v>9600</v>
      </c>
      <c r="N111">
        <v>10.862500000000001</v>
      </c>
      <c r="O111">
        <f t="shared" si="27"/>
        <v>17</v>
      </c>
      <c r="P111" s="54">
        <f t="shared" si="32"/>
        <v>-0.65015861265411701</v>
      </c>
      <c r="Q111" s="54">
        <f t="shared" si="33"/>
        <v>10.532788531452461</v>
      </c>
      <c r="R111" s="53">
        <v>9000</v>
      </c>
      <c r="S111" s="53">
        <v>10150</v>
      </c>
      <c r="T111" s="53">
        <f t="shared" si="40"/>
        <v>0</v>
      </c>
      <c r="U111" s="16"/>
      <c r="V111" s="16">
        <v>9150</v>
      </c>
      <c r="W111" s="16">
        <v>9850</v>
      </c>
      <c r="X111" s="16">
        <f t="shared" si="39"/>
        <v>0</v>
      </c>
      <c r="Y111" s="10">
        <f t="shared" si="24"/>
        <v>40.5</v>
      </c>
      <c r="Z111" s="10">
        <f t="shared" si="28"/>
        <v>40.399999999999636</v>
      </c>
      <c r="AA111" s="10">
        <f t="shared" si="29"/>
        <v>80.899999999999636</v>
      </c>
      <c r="AB111" s="10">
        <f t="shared" si="30"/>
        <v>80.899999999999636</v>
      </c>
      <c r="AC111" s="11">
        <f t="shared" si="35"/>
        <v>69.721428571428461</v>
      </c>
      <c r="AD111" s="12">
        <f t="shared" si="34"/>
        <v>7.2425808251540998E-3</v>
      </c>
      <c r="AE111" s="12">
        <f t="shared" si="36"/>
        <v>10.574168004724985</v>
      </c>
      <c r="AF111" s="10"/>
      <c r="AG111" s="10"/>
      <c r="AH111" s="13">
        <f t="shared" si="42"/>
        <v>0</v>
      </c>
      <c r="AI111" s="6"/>
      <c r="AJ111" s="6"/>
      <c r="AK111" s="6">
        <f t="shared" si="43"/>
        <v>0</v>
      </c>
    </row>
    <row r="112" spans="1:37" x14ac:dyDescent="0.35">
      <c r="A112" s="2">
        <v>42899</v>
      </c>
      <c r="B112" t="s">
        <v>10</v>
      </c>
      <c r="C112" s="3">
        <v>42915</v>
      </c>
      <c r="D112">
        <v>9637.6</v>
      </c>
      <c r="E112">
        <v>9660.6</v>
      </c>
      <c r="F112">
        <v>9608.25</v>
      </c>
      <c r="G112">
        <v>9615.1</v>
      </c>
      <c r="H112">
        <v>21766350</v>
      </c>
      <c r="I112">
        <v>-34350</v>
      </c>
      <c r="J112">
        <v>9606.9</v>
      </c>
      <c r="K112" s="51">
        <f t="shared" si="31"/>
        <v>-5.2493983981531191E-2</v>
      </c>
      <c r="L112">
        <f t="shared" si="25"/>
        <v>9600</v>
      </c>
      <c r="M112">
        <f t="shared" si="26"/>
        <v>9600</v>
      </c>
      <c r="N112">
        <v>11.422499999999999</v>
      </c>
      <c r="O112">
        <f t="shared" si="27"/>
        <v>16</v>
      </c>
      <c r="P112" s="54">
        <f t="shared" si="32"/>
        <v>-5.2507766896958685E-2</v>
      </c>
      <c r="Q112" s="54">
        <f t="shared" si="33"/>
        <v>11.074532102934871</v>
      </c>
      <c r="R112" s="53">
        <v>9000</v>
      </c>
      <c r="S112" s="53">
        <v>10150</v>
      </c>
      <c r="T112" s="53">
        <f t="shared" si="40"/>
        <v>0</v>
      </c>
      <c r="U112" s="16"/>
      <c r="V112" s="16">
        <v>9150</v>
      </c>
      <c r="W112" s="16">
        <v>9850</v>
      </c>
      <c r="X112" s="16">
        <f t="shared" si="39"/>
        <v>0</v>
      </c>
      <c r="Y112" s="10">
        <f t="shared" si="24"/>
        <v>52.350000000000364</v>
      </c>
      <c r="Z112" s="10">
        <f t="shared" si="28"/>
        <v>40.450000000000728</v>
      </c>
      <c r="AA112" s="10">
        <f t="shared" si="29"/>
        <v>11.899999999999636</v>
      </c>
      <c r="AB112" s="10">
        <f t="shared" si="30"/>
        <v>52.350000000000364</v>
      </c>
      <c r="AC112" s="11">
        <f t="shared" si="35"/>
        <v>66.324999999999946</v>
      </c>
      <c r="AD112" s="12">
        <f t="shared" si="34"/>
        <v>6.8819000581057466E-3</v>
      </c>
      <c r="AE112" s="12">
        <f t="shared" si="36"/>
        <v>10.047574084834389</v>
      </c>
      <c r="AF112" s="10"/>
      <c r="AG112" s="10"/>
      <c r="AH112" s="13">
        <f t="shared" si="42"/>
        <v>0</v>
      </c>
      <c r="AI112" s="6"/>
      <c r="AJ112" s="6"/>
      <c r="AK112" s="6">
        <f t="shared" si="43"/>
        <v>0</v>
      </c>
    </row>
    <row r="113" spans="1:37" x14ac:dyDescent="0.35">
      <c r="A113" s="2">
        <v>42900</v>
      </c>
      <c r="B113" t="s">
        <v>10</v>
      </c>
      <c r="C113" s="3">
        <v>42915</v>
      </c>
      <c r="D113">
        <v>9618.6</v>
      </c>
      <c r="E113">
        <v>9647</v>
      </c>
      <c r="F113">
        <v>9598.25</v>
      </c>
      <c r="G113">
        <v>9637.6</v>
      </c>
      <c r="H113">
        <v>21426525</v>
      </c>
      <c r="I113">
        <v>-339825</v>
      </c>
      <c r="J113">
        <v>9618.15</v>
      </c>
      <c r="K113" s="51">
        <f t="shared" si="31"/>
        <v>0.23400692660502748</v>
      </c>
      <c r="L113">
        <f t="shared" si="25"/>
        <v>9600</v>
      </c>
      <c r="M113">
        <f t="shared" si="26"/>
        <v>9600</v>
      </c>
      <c r="N113">
        <v>11.34</v>
      </c>
      <c r="O113">
        <f t="shared" si="27"/>
        <v>15</v>
      </c>
      <c r="P113" s="54">
        <f t="shared" si="32"/>
        <v>0.23373355678302232</v>
      </c>
      <c r="Q113" s="54">
        <f t="shared" si="33"/>
        <v>10.994686984290821</v>
      </c>
      <c r="R113" s="53">
        <v>9000</v>
      </c>
      <c r="S113" s="53">
        <v>10150</v>
      </c>
      <c r="T113" s="53">
        <f t="shared" si="40"/>
        <v>0</v>
      </c>
      <c r="U113" s="16"/>
      <c r="V113" s="16">
        <v>9150</v>
      </c>
      <c r="W113" s="16">
        <v>9850</v>
      </c>
      <c r="X113" s="16">
        <f t="shared" si="39"/>
        <v>0</v>
      </c>
      <c r="Y113" s="10">
        <f t="shared" si="24"/>
        <v>48.75</v>
      </c>
      <c r="Z113" s="10">
        <f t="shared" si="28"/>
        <v>31.899999999999636</v>
      </c>
      <c r="AA113" s="10">
        <f t="shared" si="29"/>
        <v>16.850000000000364</v>
      </c>
      <c r="AB113" s="10">
        <f t="shared" si="30"/>
        <v>48.75</v>
      </c>
      <c r="AC113" s="11">
        <f t="shared" si="35"/>
        <v>58.875</v>
      </c>
      <c r="AD113" s="12">
        <f t="shared" si="34"/>
        <v>6.120953153265548E-3</v>
      </c>
      <c r="AE113" s="12">
        <f t="shared" si="36"/>
        <v>8.9365916037677007</v>
      </c>
      <c r="AF113" s="10"/>
      <c r="AG113" s="10"/>
      <c r="AH113" s="13">
        <f t="shared" si="42"/>
        <v>0</v>
      </c>
      <c r="AI113" s="6"/>
      <c r="AJ113" s="6"/>
      <c r="AK113" s="6">
        <f t="shared" si="43"/>
        <v>0</v>
      </c>
    </row>
    <row r="114" spans="1:37" x14ac:dyDescent="0.35">
      <c r="A114" s="2">
        <v>42901</v>
      </c>
      <c r="B114" t="s">
        <v>10</v>
      </c>
      <c r="C114" s="3">
        <v>42915</v>
      </c>
      <c r="D114">
        <v>9618.5499999999993</v>
      </c>
      <c r="E114">
        <v>9626.35</v>
      </c>
      <c r="F114">
        <v>9584.25</v>
      </c>
      <c r="G114">
        <v>9600.9</v>
      </c>
      <c r="H114">
        <v>21589050</v>
      </c>
      <c r="I114">
        <v>162525</v>
      </c>
      <c r="J114">
        <v>9578.0499999999993</v>
      </c>
      <c r="K114" s="51">
        <f t="shared" si="31"/>
        <v>-0.3808001992197303</v>
      </c>
      <c r="L114">
        <f t="shared" si="25"/>
        <v>9600</v>
      </c>
      <c r="M114">
        <f t="shared" si="26"/>
        <v>9600</v>
      </c>
      <c r="N114">
        <v>11.18</v>
      </c>
      <c r="O114">
        <f t="shared" si="27"/>
        <v>14</v>
      </c>
      <c r="P114" s="54">
        <f t="shared" si="32"/>
        <v>-0.3815270890971334</v>
      </c>
      <c r="Q114" s="54">
        <f t="shared" si="33"/>
        <v>10.839815024952358</v>
      </c>
      <c r="R114" s="53">
        <v>9000</v>
      </c>
      <c r="S114" s="53">
        <v>10150</v>
      </c>
      <c r="T114" s="53">
        <f t="shared" si="40"/>
        <v>0</v>
      </c>
      <c r="U114" s="16"/>
      <c r="V114" s="16">
        <v>9150</v>
      </c>
      <c r="W114" s="16">
        <v>9850</v>
      </c>
      <c r="X114" s="16">
        <f t="shared" si="39"/>
        <v>0</v>
      </c>
      <c r="Y114" s="10">
        <f t="shared" si="24"/>
        <v>42.100000000000364</v>
      </c>
      <c r="Z114" s="10">
        <f t="shared" si="28"/>
        <v>11.25</v>
      </c>
      <c r="AA114" s="10">
        <f t="shared" si="29"/>
        <v>53.350000000000364</v>
      </c>
      <c r="AB114" s="10">
        <f t="shared" si="30"/>
        <v>53.350000000000364</v>
      </c>
      <c r="AC114" s="11">
        <f t="shared" si="35"/>
        <v>54.721428571428596</v>
      </c>
      <c r="AD114" s="12">
        <f t="shared" si="34"/>
        <v>5.6891557013716825E-3</v>
      </c>
      <c r="AE114" s="12">
        <f t="shared" si="36"/>
        <v>8.3061673240026561</v>
      </c>
      <c r="AF114" s="10"/>
      <c r="AG114" s="10"/>
      <c r="AH114" s="13">
        <f t="shared" si="42"/>
        <v>0</v>
      </c>
      <c r="AI114" s="6"/>
      <c r="AJ114" s="6"/>
      <c r="AK114" s="6">
        <f t="shared" si="43"/>
        <v>0</v>
      </c>
    </row>
    <row r="115" spans="1:37" x14ac:dyDescent="0.35">
      <c r="A115" s="2">
        <v>42902</v>
      </c>
      <c r="B115" t="s">
        <v>10</v>
      </c>
      <c r="C115" s="3">
        <v>42915</v>
      </c>
      <c r="D115">
        <v>9607.75</v>
      </c>
      <c r="E115">
        <v>9626.9</v>
      </c>
      <c r="F115">
        <v>9585</v>
      </c>
      <c r="G115">
        <v>9597.25</v>
      </c>
      <c r="H115">
        <v>21211125</v>
      </c>
      <c r="I115">
        <v>-377925</v>
      </c>
      <c r="K115" s="51">
        <f t="shared" si="31"/>
        <v>-3.8017269214340697E-2</v>
      </c>
      <c r="L115">
        <f t="shared" si="25"/>
        <v>9600</v>
      </c>
      <c r="M115">
        <f t="shared" si="26"/>
        <v>9600</v>
      </c>
      <c r="N115">
        <v>11.324999999999999</v>
      </c>
      <c r="O115">
        <f t="shared" si="27"/>
        <v>13</v>
      </c>
      <c r="P115" s="54">
        <f t="shared" si="32"/>
        <v>-3.8024497610322783E-2</v>
      </c>
      <c r="Q115" s="54">
        <f t="shared" si="33"/>
        <v>10.979998827492883</v>
      </c>
      <c r="R115" s="53">
        <v>9000</v>
      </c>
      <c r="S115" s="53">
        <v>10150</v>
      </c>
      <c r="T115" s="53">
        <f t="shared" si="40"/>
        <v>0</v>
      </c>
      <c r="U115" s="16"/>
      <c r="V115" s="16">
        <v>9150</v>
      </c>
      <c r="W115" s="16">
        <v>9850</v>
      </c>
      <c r="X115" s="16">
        <f t="shared" si="39"/>
        <v>0</v>
      </c>
      <c r="Y115" s="10">
        <f t="shared" si="24"/>
        <v>41.899999999999636</v>
      </c>
      <c r="Z115" s="10">
        <f t="shared" si="28"/>
        <v>26</v>
      </c>
      <c r="AA115" s="10">
        <f t="shared" si="29"/>
        <v>15.899999999999636</v>
      </c>
      <c r="AB115" s="10">
        <f t="shared" si="30"/>
        <v>41.899999999999636</v>
      </c>
      <c r="AC115" s="11">
        <f t="shared" si="35"/>
        <v>50.835714285714211</v>
      </c>
      <c r="AD115" s="12">
        <f t="shared" si="34"/>
        <v>5.2911154313667833E-3</v>
      </c>
      <c r="AE115" s="12">
        <f t="shared" si="36"/>
        <v>7.7250285297955035</v>
      </c>
      <c r="AF115" s="10"/>
      <c r="AG115" s="10"/>
      <c r="AH115" s="13">
        <f t="shared" si="42"/>
        <v>0</v>
      </c>
      <c r="AI115" s="6"/>
      <c r="AJ115" s="6"/>
      <c r="AK115" s="6">
        <f t="shared" si="43"/>
        <v>0</v>
      </c>
    </row>
    <row r="116" spans="1:37" x14ac:dyDescent="0.35">
      <c r="A116" s="2">
        <v>42905</v>
      </c>
      <c r="B116" t="s">
        <v>10</v>
      </c>
      <c r="C116" s="3">
        <v>42915</v>
      </c>
      <c r="D116">
        <v>9626</v>
      </c>
      <c r="E116">
        <v>9697</v>
      </c>
      <c r="F116">
        <v>9625.5</v>
      </c>
      <c r="G116">
        <v>9675.25</v>
      </c>
      <c r="H116">
        <v>21115650</v>
      </c>
      <c r="I116">
        <v>-95475</v>
      </c>
      <c r="J116">
        <v>9657.5499999999993</v>
      </c>
      <c r="K116" s="51">
        <f t="shared" si="31"/>
        <v>0.81273281408736875</v>
      </c>
      <c r="L116">
        <f t="shared" si="25"/>
        <v>9700</v>
      </c>
      <c r="M116">
        <f t="shared" si="26"/>
        <v>9600</v>
      </c>
      <c r="N116">
        <v>10.914999999999999</v>
      </c>
      <c r="O116">
        <f t="shared" si="27"/>
        <v>10</v>
      </c>
      <c r="P116" s="54">
        <f t="shared" si="32"/>
        <v>0.8094479271854027</v>
      </c>
      <c r="Q116" s="54">
        <f t="shared" si="33"/>
        <v>10.584342391325475</v>
      </c>
      <c r="R116" s="53">
        <v>9000</v>
      </c>
      <c r="S116" s="53">
        <v>10150</v>
      </c>
      <c r="T116" s="53">
        <f t="shared" si="40"/>
        <v>0</v>
      </c>
      <c r="U116" s="16"/>
      <c r="V116" s="16">
        <v>9150</v>
      </c>
      <c r="W116" s="16">
        <v>9850</v>
      </c>
      <c r="X116" s="16">
        <f t="shared" si="39"/>
        <v>0</v>
      </c>
      <c r="Y116" s="10">
        <f t="shared" si="24"/>
        <v>71.5</v>
      </c>
      <c r="Z116" s="10">
        <f t="shared" si="28"/>
        <v>99.75</v>
      </c>
      <c r="AA116" s="10">
        <f t="shared" si="29"/>
        <v>28.25</v>
      </c>
      <c r="AB116" s="10">
        <f t="shared" si="30"/>
        <v>99.75</v>
      </c>
      <c r="AC116" s="11">
        <f t="shared" si="35"/>
        <v>54.321428571428442</v>
      </c>
      <c r="AD116" s="12">
        <f t="shared" si="34"/>
        <v>5.6431984803062994E-3</v>
      </c>
      <c r="AE116" s="12">
        <f t="shared" si="36"/>
        <v>8.2390697812471974</v>
      </c>
      <c r="AF116" s="10"/>
      <c r="AG116" s="10"/>
      <c r="AH116" s="13">
        <f t="shared" si="42"/>
        <v>0</v>
      </c>
      <c r="AI116" s="6"/>
      <c r="AJ116" s="6"/>
      <c r="AK116" s="6">
        <f t="shared" si="43"/>
        <v>0</v>
      </c>
    </row>
    <row r="117" spans="1:37" x14ac:dyDescent="0.35">
      <c r="A117" s="2">
        <v>42906</v>
      </c>
      <c r="B117" t="s">
        <v>10</v>
      </c>
      <c r="C117" s="3">
        <v>42915</v>
      </c>
      <c r="D117">
        <v>9684</v>
      </c>
      <c r="E117">
        <v>9689.6</v>
      </c>
      <c r="F117">
        <v>9662</v>
      </c>
      <c r="G117">
        <v>9674.4500000000007</v>
      </c>
      <c r="H117">
        <v>21072225</v>
      </c>
      <c r="I117">
        <v>-43425</v>
      </c>
      <c r="J117">
        <v>9653.5</v>
      </c>
      <c r="K117" s="51">
        <f t="shared" si="31"/>
        <v>-8.26852019326914E-3</v>
      </c>
      <c r="L117">
        <f t="shared" si="25"/>
        <v>9700</v>
      </c>
      <c r="M117">
        <f t="shared" si="26"/>
        <v>9700</v>
      </c>
      <c r="N117">
        <v>10.6275</v>
      </c>
      <c r="O117">
        <f t="shared" si="27"/>
        <v>9</v>
      </c>
      <c r="P117" s="54">
        <f t="shared" si="32"/>
        <v>-8.2688620542725744E-3</v>
      </c>
      <c r="Q117" s="54">
        <f t="shared" si="33"/>
        <v>10.303743736013855</v>
      </c>
      <c r="R117" s="53">
        <v>9000</v>
      </c>
      <c r="S117" s="53">
        <v>10150</v>
      </c>
      <c r="T117" s="53">
        <f t="shared" si="40"/>
        <v>0</v>
      </c>
      <c r="U117" s="16"/>
      <c r="V117" s="16">
        <v>9150</v>
      </c>
      <c r="W117" s="16">
        <v>9850</v>
      </c>
      <c r="X117" s="16">
        <f t="shared" si="39"/>
        <v>0</v>
      </c>
      <c r="Y117" s="10">
        <f t="shared" si="24"/>
        <v>27.600000000000364</v>
      </c>
      <c r="Z117" s="10">
        <f t="shared" si="28"/>
        <v>14.350000000000364</v>
      </c>
      <c r="AA117" s="10">
        <f t="shared" si="29"/>
        <v>13.25</v>
      </c>
      <c r="AB117" s="10">
        <f t="shared" si="30"/>
        <v>27.600000000000364</v>
      </c>
      <c r="AC117" s="11">
        <f t="shared" si="35"/>
        <v>53.828571428571323</v>
      </c>
      <c r="AD117" s="12">
        <f t="shared" si="34"/>
        <v>5.5585059302531315E-3</v>
      </c>
      <c r="AE117" s="12">
        <f t="shared" si="36"/>
        <v>8.1154186581695722</v>
      </c>
      <c r="AF117" s="10"/>
      <c r="AG117" s="10"/>
      <c r="AH117" s="13">
        <f t="shared" si="42"/>
        <v>0</v>
      </c>
      <c r="AI117" s="6"/>
      <c r="AJ117" s="6"/>
      <c r="AK117" s="6">
        <f t="shared" si="43"/>
        <v>0</v>
      </c>
    </row>
    <row r="118" spans="1:37" x14ac:dyDescent="0.35">
      <c r="A118" s="2">
        <v>42907</v>
      </c>
      <c r="B118" t="s">
        <v>10</v>
      </c>
      <c r="C118" s="3">
        <v>42915</v>
      </c>
      <c r="D118">
        <v>9644.9</v>
      </c>
      <c r="E118">
        <v>9668</v>
      </c>
      <c r="F118">
        <v>9615.7999999999993</v>
      </c>
      <c r="G118">
        <v>9655.25</v>
      </c>
      <c r="H118">
        <v>20995575</v>
      </c>
      <c r="I118">
        <v>-76650</v>
      </c>
      <c r="J118">
        <v>9633.6</v>
      </c>
      <c r="K118" s="51">
        <f t="shared" si="31"/>
        <v>-0.19846089441777803</v>
      </c>
      <c r="L118">
        <f t="shared" si="25"/>
        <v>9700</v>
      </c>
      <c r="M118">
        <f t="shared" si="26"/>
        <v>9600</v>
      </c>
      <c r="N118">
        <v>10.657500000000001</v>
      </c>
      <c r="O118">
        <f t="shared" si="27"/>
        <v>8</v>
      </c>
      <c r="P118" s="54">
        <f t="shared" si="32"/>
        <v>-0.19865808899677262</v>
      </c>
      <c r="Q118" s="54">
        <f t="shared" si="33"/>
        <v>10.332944196945004</v>
      </c>
      <c r="R118" s="53">
        <v>9000</v>
      </c>
      <c r="S118" s="53">
        <v>10150</v>
      </c>
      <c r="T118" s="53">
        <f t="shared" si="40"/>
        <v>0</v>
      </c>
      <c r="U118" s="16"/>
      <c r="V118" s="16">
        <v>9150</v>
      </c>
      <c r="W118" s="16">
        <v>9850</v>
      </c>
      <c r="X118" s="16">
        <f t="shared" si="39"/>
        <v>0</v>
      </c>
      <c r="Y118" s="10">
        <f t="shared" si="24"/>
        <v>52.200000000000728</v>
      </c>
      <c r="Z118" s="10">
        <f t="shared" si="28"/>
        <v>6.4500000000007276</v>
      </c>
      <c r="AA118" s="10">
        <f t="shared" si="29"/>
        <v>58.650000000001455</v>
      </c>
      <c r="AB118" s="10">
        <f t="shared" si="30"/>
        <v>58.650000000001455</v>
      </c>
      <c r="AC118" s="11">
        <f t="shared" si="35"/>
        <v>54.517857142857146</v>
      </c>
      <c r="AD118" s="12">
        <f t="shared" si="34"/>
        <v>5.6525062097955549E-3</v>
      </c>
      <c r="AE118" s="12">
        <f t="shared" si="36"/>
        <v>8.2526590663015096</v>
      </c>
      <c r="AF118" s="10"/>
      <c r="AG118" s="10"/>
      <c r="AH118" s="13">
        <f t="shared" si="42"/>
        <v>0</v>
      </c>
      <c r="AI118" s="6"/>
      <c r="AJ118" s="6"/>
      <c r="AK118" s="6">
        <f t="shared" si="43"/>
        <v>0</v>
      </c>
    </row>
    <row r="119" spans="1:37" x14ac:dyDescent="0.35">
      <c r="A119" s="2">
        <v>42908</v>
      </c>
      <c r="B119" t="s">
        <v>10</v>
      </c>
      <c r="C119" s="3">
        <v>42915</v>
      </c>
      <c r="D119">
        <v>9680.15</v>
      </c>
      <c r="E119">
        <v>9716</v>
      </c>
      <c r="F119">
        <v>9616.65</v>
      </c>
      <c r="G119">
        <v>9633.1</v>
      </c>
      <c r="H119">
        <v>20367600</v>
      </c>
      <c r="I119">
        <v>-627975</v>
      </c>
      <c r="J119">
        <v>9630</v>
      </c>
      <c r="K119" s="51">
        <f t="shared" si="31"/>
        <v>-0.22940887082156997</v>
      </c>
      <c r="L119">
        <f t="shared" si="25"/>
        <v>9600</v>
      </c>
      <c r="M119">
        <f t="shared" si="26"/>
        <v>9700</v>
      </c>
      <c r="N119">
        <v>10.914999999999999</v>
      </c>
      <c r="O119">
        <f t="shared" si="27"/>
        <v>7</v>
      </c>
      <c r="P119" s="54">
        <f t="shared" si="32"/>
        <v>-0.22967241611304701</v>
      </c>
      <c r="Q119" s="54">
        <f t="shared" si="33"/>
        <v>10.582634665579427</v>
      </c>
      <c r="R119" s="53">
        <v>9000</v>
      </c>
      <c r="S119" s="53">
        <v>10150</v>
      </c>
      <c r="T119" s="53">
        <f t="shared" si="40"/>
        <v>0</v>
      </c>
      <c r="U119" s="16"/>
      <c r="V119" s="16">
        <v>9150</v>
      </c>
      <c r="W119" s="16">
        <v>9850</v>
      </c>
      <c r="X119" s="16">
        <f t="shared" si="39"/>
        <v>0</v>
      </c>
      <c r="Y119" s="10">
        <f t="shared" si="24"/>
        <v>99.350000000000364</v>
      </c>
      <c r="Z119" s="10">
        <f t="shared" si="28"/>
        <v>60.75</v>
      </c>
      <c r="AA119" s="10">
        <f t="shared" si="29"/>
        <v>38.600000000000364</v>
      </c>
      <c r="AB119" s="10">
        <f t="shared" si="30"/>
        <v>99.350000000000364</v>
      </c>
      <c r="AC119" s="11">
        <f t="shared" si="35"/>
        <v>58.621428571428623</v>
      </c>
      <c r="AD119" s="12">
        <f t="shared" si="34"/>
        <v>6.0558388631817301E-3</v>
      </c>
      <c r="AE119" s="12">
        <f t="shared" si="36"/>
        <v>8.8415247402453261</v>
      </c>
      <c r="AF119" s="10"/>
      <c r="AG119" s="10"/>
      <c r="AH119" s="13">
        <f t="shared" si="42"/>
        <v>0</v>
      </c>
      <c r="AI119" s="6"/>
      <c r="AJ119" s="6"/>
      <c r="AK119" s="6">
        <f t="shared" si="43"/>
        <v>0</v>
      </c>
    </row>
    <row r="120" spans="1:37" x14ac:dyDescent="0.35">
      <c r="A120" s="2">
        <v>42909</v>
      </c>
      <c r="B120" t="s">
        <v>10</v>
      </c>
      <c r="C120" s="3">
        <v>42915</v>
      </c>
      <c r="D120">
        <v>9639.9500000000007</v>
      </c>
      <c r="E120">
        <v>9640</v>
      </c>
      <c r="F120">
        <v>9574.2000000000007</v>
      </c>
      <c r="G120">
        <v>9590.0499999999993</v>
      </c>
      <c r="H120">
        <v>19477500</v>
      </c>
      <c r="I120">
        <v>-890100</v>
      </c>
      <c r="J120">
        <v>9574.9500000000007</v>
      </c>
      <c r="K120" s="51">
        <f t="shared" si="31"/>
        <v>-0.44689663763483289</v>
      </c>
      <c r="L120">
        <f t="shared" si="25"/>
        <v>9600</v>
      </c>
      <c r="M120">
        <f t="shared" si="26"/>
        <v>9600</v>
      </c>
      <c r="N120">
        <v>11.2075</v>
      </c>
      <c r="O120">
        <f t="shared" si="27"/>
        <v>6</v>
      </c>
      <c r="P120" s="54">
        <f t="shared" si="32"/>
        <v>-0.4478982057552372</v>
      </c>
      <c r="Q120" s="54">
        <f t="shared" si="33"/>
        <v>10.866628255496877</v>
      </c>
      <c r="R120" s="53">
        <v>9000</v>
      </c>
      <c r="S120" s="53">
        <v>10150</v>
      </c>
      <c r="T120" s="53">
        <f t="shared" si="40"/>
        <v>0</v>
      </c>
      <c r="U120" s="16"/>
      <c r="V120" s="16">
        <v>9150</v>
      </c>
      <c r="W120" s="16">
        <v>9850</v>
      </c>
      <c r="X120" s="16">
        <f t="shared" si="39"/>
        <v>0</v>
      </c>
      <c r="Y120" s="10">
        <f t="shared" si="24"/>
        <v>65.799999999999272</v>
      </c>
      <c r="Z120" s="10">
        <f t="shared" si="28"/>
        <v>6.8999999999996362</v>
      </c>
      <c r="AA120" s="10">
        <f t="shared" si="29"/>
        <v>58.899999999999636</v>
      </c>
      <c r="AB120" s="10">
        <f t="shared" si="30"/>
        <v>65.799999999999272</v>
      </c>
      <c r="AC120" s="11">
        <f t="shared" si="35"/>
        <v>60.007142857142881</v>
      </c>
      <c r="AD120" s="12">
        <f t="shared" si="34"/>
        <v>6.2248396368386636E-3</v>
      </c>
      <c r="AE120" s="12">
        <f t="shared" si="36"/>
        <v>9.0882658697844487</v>
      </c>
      <c r="AF120" s="10"/>
      <c r="AG120" s="10"/>
      <c r="AH120" s="13">
        <f t="shared" si="42"/>
        <v>0</v>
      </c>
      <c r="AI120" s="6"/>
      <c r="AJ120" s="6"/>
      <c r="AK120" s="6">
        <f t="shared" si="43"/>
        <v>0</v>
      </c>
    </row>
    <row r="121" spans="1:37" x14ac:dyDescent="0.35">
      <c r="A121" s="2">
        <v>42913</v>
      </c>
      <c r="B121" t="s">
        <v>10</v>
      </c>
      <c r="C121" s="3">
        <v>42915</v>
      </c>
      <c r="D121">
        <v>9615</v>
      </c>
      <c r="E121">
        <v>9616.9</v>
      </c>
      <c r="F121">
        <v>9480.0499999999993</v>
      </c>
      <c r="G121">
        <v>9513</v>
      </c>
      <c r="H121">
        <v>13268850</v>
      </c>
      <c r="I121">
        <v>-6208650</v>
      </c>
      <c r="J121">
        <v>9511.4</v>
      </c>
      <c r="K121" s="51">
        <f t="shared" si="31"/>
        <v>-0.8034368955323411</v>
      </c>
      <c r="L121">
        <f t="shared" si="25"/>
        <v>9500</v>
      </c>
      <c r="M121">
        <f t="shared" si="26"/>
        <v>9600</v>
      </c>
      <c r="N121">
        <v>11.557499999999999</v>
      </c>
      <c r="O121">
        <f t="shared" si="27"/>
        <v>2</v>
      </c>
      <c r="P121" s="54">
        <f t="shared" si="32"/>
        <v>-0.80668184217724814</v>
      </c>
      <c r="Q121" s="54">
        <f t="shared" si="33"/>
        <v>11.207154054918218</v>
      </c>
      <c r="R121" s="53">
        <v>9000</v>
      </c>
      <c r="S121" s="53">
        <v>10150</v>
      </c>
      <c r="T121" s="53">
        <f t="shared" si="40"/>
        <v>0</v>
      </c>
      <c r="U121" s="16"/>
      <c r="V121" s="16">
        <v>9150</v>
      </c>
      <c r="W121" s="16">
        <v>9850</v>
      </c>
      <c r="X121" s="16">
        <f t="shared" si="39"/>
        <v>0</v>
      </c>
      <c r="Y121" s="10">
        <f t="shared" si="24"/>
        <v>136.85000000000036</v>
      </c>
      <c r="Z121" s="10">
        <f t="shared" si="28"/>
        <v>26.850000000000364</v>
      </c>
      <c r="AA121" s="10">
        <f t="shared" si="29"/>
        <v>110</v>
      </c>
      <c r="AB121" s="10">
        <f t="shared" si="30"/>
        <v>136.85000000000036</v>
      </c>
      <c r="AC121" s="11">
        <f t="shared" si="35"/>
        <v>66.546428571428677</v>
      </c>
      <c r="AD121" s="12">
        <f t="shared" si="34"/>
        <v>6.9211054156452087E-3</v>
      </c>
      <c r="AE121" s="12">
        <f t="shared" si="36"/>
        <v>10.104813906842004</v>
      </c>
      <c r="AF121" s="10"/>
      <c r="AG121" s="10"/>
      <c r="AH121" s="13">
        <f t="shared" si="42"/>
        <v>0</v>
      </c>
      <c r="AI121" s="6"/>
      <c r="AJ121" s="6"/>
      <c r="AK121" s="6">
        <f t="shared" si="43"/>
        <v>0</v>
      </c>
    </row>
    <row r="122" spans="1:37" x14ac:dyDescent="0.35">
      <c r="A122" s="2">
        <v>42914</v>
      </c>
      <c r="B122" t="s">
        <v>10</v>
      </c>
      <c r="C122" s="3">
        <v>42915</v>
      </c>
      <c r="D122">
        <v>9503.35</v>
      </c>
      <c r="E122">
        <v>9524</v>
      </c>
      <c r="F122">
        <v>9472</v>
      </c>
      <c r="G122">
        <v>9495.6</v>
      </c>
      <c r="H122">
        <v>10439325</v>
      </c>
      <c r="I122">
        <v>-2829525</v>
      </c>
      <c r="J122">
        <v>9491.25</v>
      </c>
      <c r="K122" s="51">
        <f t="shared" si="31"/>
        <v>-0.18290760012613935</v>
      </c>
      <c r="L122">
        <f t="shared" si="25"/>
        <v>9500</v>
      </c>
      <c r="M122">
        <f t="shared" si="26"/>
        <v>9500</v>
      </c>
      <c r="N122">
        <v>12.5075</v>
      </c>
      <c r="O122">
        <f t="shared" si="27"/>
        <v>1</v>
      </c>
      <c r="P122" s="54">
        <f t="shared" si="32"/>
        <v>-0.18307508033093001</v>
      </c>
      <c r="Q122" s="54">
        <f t="shared" si="33"/>
        <v>12.126554080368516</v>
      </c>
      <c r="R122" s="53">
        <v>9000</v>
      </c>
      <c r="S122" s="53">
        <v>10150</v>
      </c>
      <c r="T122" s="53">
        <f t="shared" si="40"/>
        <v>0</v>
      </c>
      <c r="U122" s="16"/>
      <c r="V122" s="16">
        <v>9150</v>
      </c>
      <c r="W122" s="16">
        <v>9850</v>
      </c>
      <c r="X122" s="16">
        <f t="shared" si="39"/>
        <v>0</v>
      </c>
      <c r="Y122" s="10">
        <f t="shared" si="24"/>
        <v>52</v>
      </c>
      <c r="Z122" s="10">
        <f t="shared" si="28"/>
        <v>11</v>
      </c>
      <c r="AA122" s="10">
        <f t="shared" si="29"/>
        <v>41</v>
      </c>
      <c r="AB122" s="10">
        <f t="shared" si="30"/>
        <v>52</v>
      </c>
      <c r="AC122" s="11">
        <f t="shared" si="35"/>
        <v>66.850000000000108</v>
      </c>
      <c r="AD122" s="12">
        <f t="shared" si="34"/>
        <v>7.0343615672368272E-3</v>
      </c>
      <c r="AE122" s="12">
        <f t="shared" si="36"/>
        <v>10.270167888165767</v>
      </c>
      <c r="AF122" s="10"/>
      <c r="AG122" s="10"/>
      <c r="AH122" s="13">
        <f t="shared" si="42"/>
        <v>0</v>
      </c>
      <c r="AI122" s="6"/>
      <c r="AJ122" s="6"/>
      <c r="AK122" s="6">
        <f t="shared" si="43"/>
        <v>0</v>
      </c>
    </row>
    <row r="123" spans="1:37" x14ac:dyDescent="0.35">
      <c r="A123" s="2">
        <v>42915</v>
      </c>
      <c r="B123" t="s">
        <v>10</v>
      </c>
      <c r="C123" s="3">
        <v>42915</v>
      </c>
      <c r="D123">
        <v>9525.25</v>
      </c>
      <c r="E123">
        <v>9584.9</v>
      </c>
      <c r="F123">
        <v>9497.4</v>
      </c>
      <c r="G123">
        <v>9508.7999999999993</v>
      </c>
      <c r="H123">
        <v>7537875</v>
      </c>
      <c r="I123">
        <v>-2901450</v>
      </c>
      <c r="J123">
        <v>9504.1</v>
      </c>
      <c r="K123" s="51">
        <f t="shared" si="31"/>
        <v>0.13901175281181713</v>
      </c>
      <c r="L123">
        <f t="shared" si="25"/>
        <v>9500</v>
      </c>
      <c r="M123">
        <f t="shared" si="26"/>
        <v>9500</v>
      </c>
      <c r="N123">
        <v>11.99</v>
      </c>
      <c r="O123">
        <f t="shared" si="27"/>
        <v>0</v>
      </c>
      <c r="P123" s="54">
        <f t="shared" si="32"/>
        <v>0.13891522092492892</v>
      </c>
      <c r="Q123" s="54">
        <f t="shared" si="33"/>
        <v>11.624786098948929</v>
      </c>
      <c r="R123" s="53">
        <v>9000</v>
      </c>
      <c r="S123" s="53">
        <v>10150</v>
      </c>
      <c r="T123" s="53">
        <f t="shared" si="40"/>
        <v>0</v>
      </c>
      <c r="U123" s="16"/>
      <c r="V123" s="16">
        <v>9150</v>
      </c>
      <c r="W123" s="16">
        <v>9850</v>
      </c>
      <c r="X123" s="16">
        <f t="shared" si="39"/>
        <v>0</v>
      </c>
      <c r="Y123" s="10">
        <f t="shared" si="24"/>
        <v>87.5</v>
      </c>
      <c r="Z123" s="10">
        <f t="shared" si="28"/>
        <v>89.299999999999272</v>
      </c>
      <c r="AA123" s="10">
        <f t="shared" si="29"/>
        <v>1.7999999999992724</v>
      </c>
      <c r="AB123" s="10">
        <f t="shared" si="30"/>
        <v>89.299999999999272</v>
      </c>
      <c r="AC123" s="11">
        <f t="shared" si="35"/>
        <v>70.032142857142915</v>
      </c>
      <c r="AD123" s="12">
        <f t="shared" si="34"/>
        <v>7.3522629702257591E-3</v>
      </c>
      <c r="AE123" s="12">
        <f t="shared" si="36"/>
        <v>10.734303936529608</v>
      </c>
      <c r="AF123" s="10"/>
      <c r="AG123" s="10"/>
      <c r="AH123" s="13">
        <f t="shared" si="42"/>
        <v>0</v>
      </c>
      <c r="AI123" s="6"/>
      <c r="AJ123" s="6"/>
      <c r="AK123" s="6">
        <f t="shared" si="43"/>
        <v>0</v>
      </c>
    </row>
    <row r="124" spans="1:37" x14ac:dyDescent="0.35">
      <c r="A124" s="2">
        <v>42916</v>
      </c>
      <c r="B124" t="s">
        <v>10</v>
      </c>
      <c r="C124" s="3">
        <v>42943</v>
      </c>
      <c r="D124">
        <v>9493.25</v>
      </c>
      <c r="E124">
        <v>9529.0499999999993</v>
      </c>
      <c r="F124">
        <v>9451.5</v>
      </c>
      <c r="G124">
        <v>9517.4</v>
      </c>
      <c r="H124">
        <v>19573500</v>
      </c>
      <c r="I124">
        <v>125550</v>
      </c>
      <c r="J124">
        <v>9520.9</v>
      </c>
      <c r="K124" s="51">
        <f t="shared" si="31"/>
        <v>9.0442537439007709E-2</v>
      </c>
      <c r="L124">
        <f t="shared" si="25"/>
        <v>9500</v>
      </c>
      <c r="M124">
        <f t="shared" si="26"/>
        <v>9500</v>
      </c>
      <c r="N124">
        <v>11.3825</v>
      </c>
      <c r="O124">
        <f t="shared" si="27"/>
        <v>27</v>
      </c>
      <c r="P124" s="54">
        <f t="shared" si="32"/>
        <v>9.0401662819594719E-2</v>
      </c>
      <c r="Q124" s="54">
        <f t="shared" si="33"/>
        <v>11.035765411725569</v>
      </c>
      <c r="R124" s="53">
        <f t="shared" si="41"/>
        <v>8950</v>
      </c>
      <c r="S124" s="53">
        <f>MROUND((G124+2*G124*Q124*SQRT(O124/365)/100),50)</f>
        <v>10100</v>
      </c>
      <c r="T124" s="53">
        <f t="shared" si="40"/>
        <v>0</v>
      </c>
      <c r="U124" s="17">
        <v>8.8042634471529571</v>
      </c>
      <c r="V124" s="16">
        <f>MROUND((D124-2*D124*U124*SQRT(O124/365)/100),50)</f>
        <v>9050</v>
      </c>
      <c r="W124" s="16">
        <f>MROUND((D124+2*D124*U124*SQRT(O124/365)/100),50)</f>
        <v>9950</v>
      </c>
      <c r="X124" s="16">
        <f t="shared" si="39"/>
        <v>0</v>
      </c>
      <c r="Y124" s="10">
        <f t="shared" si="24"/>
        <v>77.549999999999272</v>
      </c>
      <c r="Z124" s="10">
        <f t="shared" si="28"/>
        <v>20.25</v>
      </c>
      <c r="AA124" s="10">
        <f t="shared" si="29"/>
        <v>57.299999999999272</v>
      </c>
      <c r="AB124" s="10">
        <f t="shared" si="30"/>
        <v>77.549999999999272</v>
      </c>
      <c r="AC124" s="11">
        <f t="shared" si="35"/>
        <v>70.292857142857173</v>
      </c>
      <c r="AD124" s="12">
        <f t="shared" si="34"/>
        <v>7.4045092189563289E-3</v>
      </c>
      <c r="AE124" s="12">
        <f t="shared" si="36"/>
        <v>10.81058345967624</v>
      </c>
      <c r="AF124" s="10">
        <f>MROUND((M124-2*M124*AE124*SQRT(O124/365)/100),50)</f>
        <v>8950</v>
      </c>
      <c r="AG124" s="10">
        <f>MROUND((M124+2*M124*AE124*SQRT(O124/365)/100),50)</f>
        <v>10050</v>
      </c>
      <c r="AH124" s="13">
        <f t="shared" ref="AH124:AH143" si="44">IF(AND(M124&gt;=8950,M124&lt;=10050),0,1)</f>
        <v>0</v>
      </c>
      <c r="AI124" s="6">
        <f>MROUND((M124-2*M124*N124*SQRT(O124/365)/100),50)</f>
        <v>8900</v>
      </c>
      <c r="AJ124" s="6">
        <f>MROUND((M124+2*M124*N124*SQRT(O124/365)/100),50)</f>
        <v>10100</v>
      </c>
      <c r="AK124" s="6">
        <f t="shared" ref="AK124:AK143" si="45">IF(AND(M124&gt;=8900,M124&lt;=10100),0,1)</f>
        <v>0</v>
      </c>
    </row>
    <row r="125" spans="1:37" x14ac:dyDescent="0.35">
      <c r="A125" s="2">
        <v>42919</v>
      </c>
      <c r="B125" t="s">
        <v>10</v>
      </c>
      <c r="C125" s="3">
        <v>42943</v>
      </c>
      <c r="D125">
        <v>9547.7000000000007</v>
      </c>
      <c r="E125">
        <v>9634.65</v>
      </c>
      <c r="F125">
        <v>9538.75</v>
      </c>
      <c r="G125">
        <v>9621.7999999999993</v>
      </c>
      <c r="H125">
        <v>19768050</v>
      </c>
      <c r="I125">
        <v>194550</v>
      </c>
      <c r="J125">
        <v>9615</v>
      </c>
      <c r="K125" s="51">
        <f t="shared" si="31"/>
        <v>1.0969382394351361</v>
      </c>
      <c r="L125">
        <f t="shared" si="25"/>
        <v>9600</v>
      </c>
      <c r="M125">
        <f t="shared" si="26"/>
        <v>9500</v>
      </c>
      <c r="N125">
        <v>11.7325</v>
      </c>
      <c r="O125">
        <f t="shared" si="27"/>
        <v>24</v>
      </c>
      <c r="P125" s="54">
        <f t="shared" si="32"/>
        <v>1.0909655103342075</v>
      </c>
      <c r="Q125" s="54">
        <f t="shared" si="33"/>
        <v>11.378219334310808</v>
      </c>
      <c r="R125" s="53">
        <v>8950</v>
      </c>
      <c r="S125" s="53">
        <v>10100</v>
      </c>
      <c r="T125" s="53">
        <f t="shared" si="40"/>
        <v>0</v>
      </c>
      <c r="U125" s="16"/>
      <c r="V125" s="16">
        <v>9050</v>
      </c>
      <c r="W125" s="16">
        <v>9950</v>
      </c>
      <c r="X125" s="16">
        <f t="shared" si="39"/>
        <v>0</v>
      </c>
      <c r="Y125" s="10">
        <f t="shared" si="24"/>
        <v>95.899999999999636</v>
      </c>
      <c r="Z125" s="10">
        <f t="shared" si="28"/>
        <v>117.25</v>
      </c>
      <c r="AA125" s="10">
        <f t="shared" si="29"/>
        <v>21.350000000000364</v>
      </c>
      <c r="AB125" s="10">
        <f t="shared" si="30"/>
        <v>117.25</v>
      </c>
      <c r="AC125" s="11">
        <f t="shared" si="35"/>
        <v>72.889285714285762</v>
      </c>
      <c r="AD125" s="12">
        <f t="shared" si="34"/>
        <v>7.6342245477220433E-3</v>
      </c>
      <c r="AE125" s="12">
        <f t="shared" si="36"/>
        <v>11.145967839674183</v>
      </c>
      <c r="AF125" s="10"/>
      <c r="AG125" s="10"/>
      <c r="AH125" s="13">
        <f t="shared" si="44"/>
        <v>0</v>
      </c>
      <c r="AI125" s="6"/>
      <c r="AJ125" s="6"/>
      <c r="AK125" s="6">
        <f t="shared" si="45"/>
        <v>0</v>
      </c>
    </row>
    <row r="126" spans="1:37" x14ac:dyDescent="0.35">
      <c r="A126" s="2">
        <v>42920</v>
      </c>
      <c r="B126" t="s">
        <v>10</v>
      </c>
      <c r="C126" s="3">
        <v>42943</v>
      </c>
      <c r="D126">
        <v>9623.4</v>
      </c>
      <c r="E126">
        <v>9643.5499999999993</v>
      </c>
      <c r="F126">
        <v>9595.1</v>
      </c>
      <c r="G126">
        <v>9624.0499999999993</v>
      </c>
      <c r="H126">
        <v>20173650</v>
      </c>
      <c r="I126">
        <v>405600</v>
      </c>
      <c r="J126">
        <v>9613.2999999999993</v>
      </c>
      <c r="K126" s="51">
        <f t="shared" si="31"/>
        <v>2.3384397929701303E-2</v>
      </c>
      <c r="L126">
        <f t="shared" si="25"/>
        <v>9600</v>
      </c>
      <c r="M126">
        <f t="shared" si="26"/>
        <v>9600</v>
      </c>
      <c r="N126">
        <v>11.2</v>
      </c>
      <c r="O126">
        <f t="shared" si="27"/>
        <v>23</v>
      </c>
      <c r="P126" s="54">
        <f t="shared" si="32"/>
        <v>2.3381664205501806E-2</v>
      </c>
      <c r="Q126" s="54">
        <f t="shared" si="33"/>
        <v>10.858804391006094</v>
      </c>
      <c r="R126" s="53">
        <v>8950</v>
      </c>
      <c r="S126" s="53">
        <v>10100</v>
      </c>
      <c r="T126" s="53">
        <f t="shared" si="40"/>
        <v>0</v>
      </c>
      <c r="U126" s="16"/>
      <c r="V126" s="16">
        <v>9050</v>
      </c>
      <c r="W126" s="16">
        <v>9950</v>
      </c>
      <c r="X126" s="16">
        <f t="shared" si="39"/>
        <v>0</v>
      </c>
      <c r="Y126" s="10">
        <f t="shared" si="24"/>
        <v>48.449999999998909</v>
      </c>
      <c r="Z126" s="10">
        <f t="shared" si="28"/>
        <v>21.75</v>
      </c>
      <c r="AA126" s="10">
        <f t="shared" si="29"/>
        <v>26.699999999998909</v>
      </c>
      <c r="AB126" s="10">
        <f t="shared" si="30"/>
        <v>48.449999999998909</v>
      </c>
      <c r="AC126" s="11">
        <f t="shared" si="35"/>
        <v>72.610714285714238</v>
      </c>
      <c r="AD126" s="12">
        <f t="shared" si="34"/>
        <v>7.5452245864989758E-3</v>
      </c>
      <c r="AE126" s="12">
        <f t="shared" si="36"/>
        <v>11.016027896288504</v>
      </c>
      <c r="AF126" s="10"/>
      <c r="AG126" s="10"/>
      <c r="AH126" s="13">
        <f t="shared" si="44"/>
        <v>0</v>
      </c>
      <c r="AI126" s="6"/>
      <c r="AJ126" s="6"/>
      <c r="AK126" s="6">
        <f t="shared" si="45"/>
        <v>0</v>
      </c>
    </row>
    <row r="127" spans="1:37" x14ac:dyDescent="0.35">
      <c r="A127" s="2">
        <v>42921</v>
      </c>
      <c r="B127" t="s">
        <v>10</v>
      </c>
      <c r="C127" s="3">
        <v>42943</v>
      </c>
      <c r="D127">
        <v>9636.15</v>
      </c>
      <c r="E127">
        <v>9651</v>
      </c>
      <c r="F127">
        <v>9615</v>
      </c>
      <c r="G127">
        <v>9645.2999999999993</v>
      </c>
      <c r="H127">
        <v>20342250</v>
      </c>
      <c r="I127">
        <v>168600</v>
      </c>
      <c r="J127">
        <v>9637.6</v>
      </c>
      <c r="K127" s="51">
        <f t="shared" si="31"/>
        <v>0.22080101412606962</v>
      </c>
      <c r="L127">
        <f t="shared" si="25"/>
        <v>9600</v>
      </c>
      <c r="M127">
        <f t="shared" si="26"/>
        <v>9600</v>
      </c>
      <c r="N127">
        <v>11.275</v>
      </c>
      <c r="O127">
        <f t="shared" si="27"/>
        <v>22</v>
      </c>
      <c r="P127" s="54">
        <f t="shared" si="32"/>
        <v>0.22055760691799264</v>
      </c>
      <c r="Q127" s="54">
        <f t="shared" si="33"/>
        <v>10.931651578763301</v>
      </c>
      <c r="R127" s="53">
        <v>8950</v>
      </c>
      <c r="S127" s="53">
        <v>10100</v>
      </c>
      <c r="T127" s="53">
        <f t="shared" si="40"/>
        <v>0</v>
      </c>
      <c r="U127" s="16"/>
      <c r="V127" s="16">
        <v>9050</v>
      </c>
      <c r="W127" s="16">
        <v>9950</v>
      </c>
      <c r="X127" s="16">
        <f t="shared" si="39"/>
        <v>0</v>
      </c>
      <c r="Y127" s="10">
        <f t="shared" si="24"/>
        <v>36</v>
      </c>
      <c r="Z127" s="10">
        <f t="shared" si="28"/>
        <v>26.950000000000728</v>
      </c>
      <c r="AA127" s="10">
        <f t="shared" si="29"/>
        <v>9.0499999999992724</v>
      </c>
      <c r="AB127" s="10">
        <f t="shared" si="30"/>
        <v>36</v>
      </c>
      <c r="AC127" s="11">
        <f t="shared" si="35"/>
        <v>71.699999999999946</v>
      </c>
      <c r="AD127" s="12">
        <f t="shared" si="34"/>
        <v>7.4407309973381431E-3</v>
      </c>
      <c r="AE127" s="12">
        <f t="shared" si="36"/>
        <v>10.863467256113688</v>
      </c>
      <c r="AF127" s="10"/>
      <c r="AG127" s="10"/>
      <c r="AH127" s="13">
        <f t="shared" si="44"/>
        <v>0</v>
      </c>
      <c r="AI127" s="6"/>
      <c r="AJ127" s="6"/>
      <c r="AK127" s="6">
        <f t="shared" si="45"/>
        <v>0</v>
      </c>
    </row>
    <row r="128" spans="1:37" x14ac:dyDescent="0.35">
      <c r="A128" s="2">
        <v>42922</v>
      </c>
      <c r="B128" t="s">
        <v>10</v>
      </c>
      <c r="C128" s="3">
        <v>42943</v>
      </c>
      <c r="D128">
        <v>9653</v>
      </c>
      <c r="E128">
        <v>9702.9</v>
      </c>
      <c r="F128">
        <v>9642.5499999999993</v>
      </c>
      <c r="G128">
        <v>9673.35</v>
      </c>
      <c r="H128">
        <v>20290125</v>
      </c>
      <c r="I128">
        <v>-52125</v>
      </c>
      <c r="J128">
        <v>9674.5499999999993</v>
      </c>
      <c r="K128" s="51">
        <f t="shared" si="31"/>
        <v>0.29081521570092267</v>
      </c>
      <c r="L128">
        <f t="shared" si="25"/>
        <v>9700</v>
      </c>
      <c r="M128">
        <f t="shared" si="26"/>
        <v>9700</v>
      </c>
      <c r="N128">
        <v>11.1525</v>
      </c>
      <c r="O128">
        <f t="shared" si="27"/>
        <v>21</v>
      </c>
      <c r="P128" s="54">
        <f t="shared" si="32"/>
        <v>0.29039316631056522</v>
      </c>
      <c r="Q128" s="54">
        <f t="shared" si="33"/>
        <v>10.812983888199518</v>
      </c>
      <c r="R128" s="53">
        <v>8950</v>
      </c>
      <c r="S128" s="53">
        <v>10100</v>
      </c>
      <c r="T128" s="53">
        <f t="shared" si="40"/>
        <v>0</v>
      </c>
      <c r="U128" s="16"/>
      <c r="V128" s="16">
        <v>9050</v>
      </c>
      <c r="W128" s="16">
        <v>9950</v>
      </c>
      <c r="X128" s="16">
        <f t="shared" si="39"/>
        <v>0</v>
      </c>
      <c r="Y128" s="10">
        <f t="shared" si="24"/>
        <v>60.350000000000364</v>
      </c>
      <c r="Z128" s="10">
        <f t="shared" si="28"/>
        <v>57.600000000000364</v>
      </c>
      <c r="AA128" s="10">
        <f t="shared" si="29"/>
        <v>2.75</v>
      </c>
      <c r="AB128" s="10">
        <f t="shared" si="30"/>
        <v>60.350000000000364</v>
      </c>
      <c r="AC128" s="11">
        <f t="shared" si="35"/>
        <v>72.199999999999946</v>
      </c>
      <c r="AD128" s="12">
        <f t="shared" si="34"/>
        <v>7.4795400393659946E-3</v>
      </c>
      <c r="AE128" s="12">
        <f t="shared" si="36"/>
        <v>10.920128457474352</v>
      </c>
      <c r="AF128" s="10"/>
      <c r="AG128" s="10"/>
      <c r="AH128" s="13">
        <f t="shared" si="44"/>
        <v>0</v>
      </c>
      <c r="AI128" s="6"/>
      <c r="AJ128" s="6"/>
      <c r="AK128" s="6">
        <f t="shared" si="45"/>
        <v>0</v>
      </c>
    </row>
    <row r="129" spans="1:37" x14ac:dyDescent="0.35">
      <c r="A129" s="2">
        <v>42923</v>
      </c>
      <c r="B129" t="s">
        <v>10</v>
      </c>
      <c r="C129" s="3">
        <v>42943</v>
      </c>
      <c r="D129">
        <v>9654</v>
      </c>
      <c r="E129">
        <v>9682.0499999999993</v>
      </c>
      <c r="F129">
        <v>9644.25</v>
      </c>
      <c r="G129">
        <v>9667.5</v>
      </c>
      <c r="H129">
        <v>20348025</v>
      </c>
      <c r="I129">
        <v>57900</v>
      </c>
      <c r="J129">
        <v>9665.7999999999993</v>
      </c>
      <c r="K129" s="51">
        <f t="shared" si="31"/>
        <v>-6.0475429918284397E-2</v>
      </c>
      <c r="L129">
        <f t="shared" si="25"/>
        <v>9700</v>
      </c>
      <c r="M129">
        <f t="shared" si="26"/>
        <v>9700</v>
      </c>
      <c r="N129">
        <v>10.9825</v>
      </c>
      <c r="O129">
        <f t="shared" si="27"/>
        <v>20</v>
      </c>
      <c r="P129" s="54">
        <f t="shared" si="32"/>
        <v>-6.0493723682419898E-2</v>
      </c>
      <c r="Q129" s="54">
        <f t="shared" si="33"/>
        <v>10.647939117239368</v>
      </c>
      <c r="R129" s="53">
        <v>8950</v>
      </c>
      <c r="S129" s="53">
        <v>10100</v>
      </c>
      <c r="T129" s="53">
        <f t="shared" si="40"/>
        <v>0</v>
      </c>
      <c r="U129" s="16"/>
      <c r="V129" s="16">
        <v>9050</v>
      </c>
      <c r="W129" s="16">
        <v>9950</v>
      </c>
      <c r="X129" s="16">
        <f t="shared" si="39"/>
        <v>0</v>
      </c>
      <c r="Y129" s="10">
        <f t="shared" si="24"/>
        <v>37.799999999999272</v>
      </c>
      <c r="Z129" s="10">
        <f t="shared" si="28"/>
        <v>8.6999999999989086</v>
      </c>
      <c r="AA129" s="10">
        <f t="shared" si="29"/>
        <v>29.100000000000364</v>
      </c>
      <c r="AB129" s="10">
        <f t="shared" si="30"/>
        <v>37.799999999999272</v>
      </c>
      <c r="AC129" s="11">
        <f t="shared" si="35"/>
        <v>71.907142857142773</v>
      </c>
      <c r="AD129" s="12">
        <f t="shared" si="34"/>
        <v>7.4484299624137948E-3</v>
      </c>
      <c r="AE129" s="12">
        <f t="shared" si="36"/>
        <v>10.874707745124141</v>
      </c>
      <c r="AF129" s="10"/>
      <c r="AG129" s="10"/>
      <c r="AH129" s="13">
        <f t="shared" si="44"/>
        <v>0</v>
      </c>
      <c r="AI129" s="6"/>
      <c r="AJ129" s="6"/>
      <c r="AK129" s="6">
        <f t="shared" si="45"/>
        <v>0</v>
      </c>
    </row>
    <row r="130" spans="1:37" x14ac:dyDescent="0.35">
      <c r="A130" s="2">
        <v>42926</v>
      </c>
      <c r="B130" t="s">
        <v>10</v>
      </c>
      <c r="C130" s="3">
        <v>42943</v>
      </c>
      <c r="D130">
        <v>9700.15</v>
      </c>
      <c r="E130">
        <v>9793.5</v>
      </c>
      <c r="F130">
        <v>9688.25</v>
      </c>
      <c r="G130">
        <v>9776.9500000000007</v>
      </c>
      <c r="H130">
        <v>20087550</v>
      </c>
      <c r="I130">
        <v>-260475</v>
      </c>
      <c r="J130">
        <v>9771.0499999999993</v>
      </c>
      <c r="K130" s="51">
        <f t="shared" si="31"/>
        <v>1.132143780708567</v>
      </c>
      <c r="L130">
        <f t="shared" si="25"/>
        <v>9800</v>
      </c>
      <c r="M130">
        <f t="shared" si="26"/>
        <v>9700</v>
      </c>
      <c r="N130">
        <v>10.8675</v>
      </c>
      <c r="O130">
        <f t="shared" si="27"/>
        <v>17</v>
      </c>
      <c r="P130" s="54">
        <f t="shared" si="32"/>
        <v>1.1257829967981081</v>
      </c>
      <c r="Q130" s="54">
        <f t="shared" si="33"/>
        <v>10.540040138270479</v>
      </c>
      <c r="R130" s="53">
        <v>8950</v>
      </c>
      <c r="S130" s="53">
        <v>10100</v>
      </c>
      <c r="T130" s="53">
        <f t="shared" si="40"/>
        <v>0</v>
      </c>
      <c r="U130" s="16"/>
      <c r="V130" s="16">
        <v>9050</v>
      </c>
      <c r="W130" s="16">
        <v>9950</v>
      </c>
      <c r="X130" s="16">
        <f t="shared" si="39"/>
        <v>0</v>
      </c>
      <c r="Y130" s="10">
        <f t="shared" ref="Y130:Y193" si="46">E130-F130</f>
        <v>105.25</v>
      </c>
      <c r="Z130" s="10">
        <f t="shared" si="28"/>
        <v>126</v>
      </c>
      <c r="AA130" s="10">
        <f t="shared" si="29"/>
        <v>20.75</v>
      </c>
      <c r="AB130" s="10">
        <f t="shared" si="30"/>
        <v>126</v>
      </c>
      <c r="AC130" s="11">
        <f t="shared" si="35"/>
        <v>73.782142857142773</v>
      </c>
      <c r="AD130" s="12">
        <f t="shared" si="34"/>
        <v>7.606288857094249E-3</v>
      </c>
      <c r="AE130" s="12">
        <f t="shared" si="36"/>
        <v>11.105181731357604</v>
      </c>
      <c r="AF130" s="10"/>
      <c r="AG130" s="10"/>
      <c r="AH130" s="13">
        <f t="shared" si="44"/>
        <v>0</v>
      </c>
      <c r="AI130" s="6"/>
      <c r="AJ130" s="6"/>
      <c r="AK130" s="6">
        <f t="shared" si="45"/>
        <v>0</v>
      </c>
    </row>
    <row r="131" spans="1:37" x14ac:dyDescent="0.35">
      <c r="A131" s="2">
        <v>42927</v>
      </c>
      <c r="B131" t="s">
        <v>10</v>
      </c>
      <c r="C131" s="3">
        <v>42943</v>
      </c>
      <c r="D131">
        <v>9801.65</v>
      </c>
      <c r="E131">
        <v>9829</v>
      </c>
      <c r="F131">
        <v>9780.6</v>
      </c>
      <c r="G131">
        <v>9787.25</v>
      </c>
      <c r="H131">
        <v>20437575</v>
      </c>
      <c r="I131">
        <v>350025</v>
      </c>
      <c r="J131">
        <v>9786.0499999999993</v>
      </c>
      <c r="K131" s="51">
        <f t="shared" si="31"/>
        <v>0.10534982791156006</v>
      </c>
      <c r="L131">
        <f t="shared" ref="L131:L194" si="47">MROUND(G131,100)</f>
        <v>9800</v>
      </c>
      <c r="M131">
        <f t="shared" ref="M131:M194" si="48">MROUND(D131,100)</f>
        <v>9800</v>
      </c>
      <c r="N131">
        <v>10.9125</v>
      </c>
      <c r="O131">
        <f t="shared" ref="O131:O194" si="49">C131-A131</f>
        <v>16</v>
      </c>
      <c r="P131" s="54">
        <f t="shared" si="32"/>
        <v>0.10529437392410301</v>
      </c>
      <c r="Q131" s="54">
        <f t="shared" si="33"/>
        <v>10.580092725931602</v>
      </c>
      <c r="R131" s="53">
        <v>8950</v>
      </c>
      <c r="S131" s="53">
        <v>10100</v>
      </c>
      <c r="T131" s="53">
        <f t="shared" si="40"/>
        <v>0</v>
      </c>
      <c r="U131" s="16"/>
      <c r="V131" s="16">
        <v>9050</v>
      </c>
      <c r="W131" s="16">
        <v>9950</v>
      </c>
      <c r="X131" s="16">
        <f t="shared" si="39"/>
        <v>0</v>
      </c>
      <c r="Y131" s="10">
        <f t="shared" si="46"/>
        <v>48.399999999999636</v>
      </c>
      <c r="Z131" s="10">
        <f t="shared" ref="Z131:Z194" si="50">ABS(G130-E131)</f>
        <v>52.049999999999272</v>
      </c>
      <c r="AA131" s="10">
        <f t="shared" ref="AA131:AA194" si="51">ABS(G130-F131)</f>
        <v>3.6499999999996362</v>
      </c>
      <c r="AB131" s="10">
        <f t="shared" ref="AB131:AB194" si="52">MAX(Y131,Z131,AA131)</f>
        <v>52.049999999999272</v>
      </c>
      <c r="AC131" s="11">
        <f t="shared" si="35"/>
        <v>75.528571428571269</v>
      </c>
      <c r="AD131" s="12">
        <f t="shared" si="34"/>
        <v>7.7056996963339106E-3</v>
      </c>
      <c r="AE131" s="12">
        <f t="shared" si="36"/>
        <v>11.25032155664751</v>
      </c>
      <c r="AF131" s="10"/>
      <c r="AG131" s="10"/>
      <c r="AH131" s="13">
        <f t="shared" si="44"/>
        <v>0</v>
      </c>
      <c r="AI131" s="6"/>
      <c r="AJ131" s="6"/>
      <c r="AK131" s="6">
        <f t="shared" si="45"/>
        <v>0</v>
      </c>
    </row>
    <row r="132" spans="1:37" x14ac:dyDescent="0.35">
      <c r="A132" s="2">
        <v>42928</v>
      </c>
      <c r="B132" t="s">
        <v>10</v>
      </c>
      <c r="C132" s="3">
        <v>42943</v>
      </c>
      <c r="D132">
        <v>9802</v>
      </c>
      <c r="E132">
        <v>9830</v>
      </c>
      <c r="F132">
        <v>9786.2000000000007</v>
      </c>
      <c r="G132">
        <v>9822.35</v>
      </c>
      <c r="H132">
        <v>20856300</v>
      </c>
      <c r="I132">
        <v>418725</v>
      </c>
      <c r="J132">
        <v>9816.1</v>
      </c>
      <c r="K132" s="51">
        <f t="shared" ref="K132:K195" si="53">((G132-G131)/G131)*100</f>
        <v>0.35862985006003079</v>
      </c>
      <c r="L132">
        <f t="shared" si="47"/>
        <v>9800</v>
      </c>
      <c r="M132">
        <f t="shared" si="48"/>
        <v>9800</v>
      </c>
      <c r="N132">
        <v>10.89</v>
      </c>
      <c r="O132">
        <f t="shared" si="49"/>
        <v>15</v>
      </c>
      <c r="P132" s="54">
        <f t="shared" ref="P132:P195" si="54">(LN(G132)-LN(G131))*100</f>
        <v>0.3579883065999212</v>
      </c>
      <c r="Q132" s="54">
        <f t="shared" ref="Q132:Q195" si="55">SQRT(0.94*(N132)^2+0.06*(P132)^2)</f>
        <v>10.558610862119115</v>
      </c>
      <c r="R132" s="53">
        <v>8950</v>
      </c>
      <c r="S132" s="53">
        <v>10100</v>
      </c>
      <c r="T132" s="53">
        <f t="shared" si="40"/>
        <v>0</v>
      </c>
      <c r="U132" s="16"/>
      <c r="V132" s="16">
        <v>9050</v>
      </c>
      <c r="W132" s="16">
        <v>9950</v>
      </c>
      <c r="X132" s="16">
        <f t="shared" si="39"/>
        <v>0</v>
      </c>
      <c r="Y132" s="10">
        <f t="shared" si="46"/>
        <v>43.799999999999272</v>
      </c>
      <c r="Z132" s="10">
        <f t="shared" si="50"/>
        <v>42.75</v>
      </c>
      <c r="AA132" s="10">
        <f t="shared" si="51"/>
        <v>1.0499999999992724</v>
      </c>
      <c r="AB132" s="10">
        <f t="shared" si="52"/>
        <v>43.799999999999272</v>
      </c>
      <c r="AC132" s="11">
        <f t="shared" si="35"/>
        <v>74.467857142856829</v>
      </c>
      <c r="AD132" s="12">
        <f t="shared" si="34"/>
        <v>7.5972104818258345E-3</v>
      </c>
      <c r="AE132" s="12">
        <f t="shared" si="36"/>
        <v>11.091927303465718</v>
      </c>
      <c r="AF132" s="10"/>
      <c r="AG132" s="10"/>
      <c r="AH132" s="13">
        <f t="shared" si="44"/>
        <v>0</v>
      </c>
      <c r="AI132" s="6"/>
      <c r="AJ132" s="6"/>
      <c r="AK132" s="6">
        <f t="shared" si="45"/>
        <v>0</v>
      </c>
    </row>
    <row r="133" spans="1:37" x14ac:dyDescent="0.35">
      <c r="A133" s="2">
        <v>42929</v>
      </c>
      <c r="B133" t="s">
        <v>10</v>
      </c>
      <c r="C133" s="3">
        <v>42943</v>
      </c>
      <c r="D133">
        <v>9872.15</v>
      </c>
      <c r="E133">
        <v>9892.9</v>
      </c>
      <c r="F133">
        <v>9857.5</v>
      </c>
      <c r="G133">
        <v>9887.5</v>
      </c>
      <c r="H133">
        <v>21703350</v>
      </c>
      <c r="I133">
        <v>847050</v>
      </c>
      <c r="J133">
        <v>9891.7000000000007</v>
      </c>
      <c r="K133" s="51">
        <f t="shared" si="53"/>
        <v>0.6632832265191082</v>
      </c>
      <c r="L133">
        <f t="shared" si="47"/>
        <v>9900</v>
      </c>
      <c r="M133">
        <f t="shared" si="48"/>
        <v>9900</v>
      </c>
      <c r="N133">
        <v>11.0525</v>
      </c>
      <c r="O133">
        <f t="shared" si="49"/>
        <v>14</v>
      </c>
      <c r="P133" s="54">
        <f t="shared" si="54"/>
        <v>0.6610931821237287</v>
      </c>
      <c r="Q133" s="54">
        <f t="shared" si="55"/>
        <v>10.717019806211381</v>
      </c>
      <c r="R133" s="53">
        <v>8950</v>
      </c>
      <c r="S133" s="53">
        <v>10100</v>
      </c>
      <c r="T133" s="53">
        <f t="shared" si="40"/>
        <v>0</v>
      </c>
      <c r="U133" s="16"/>
      <c r="V133" s="16">
        <v>9050</v>
      </c>
      <c r="W133" s="16">
        <v>9950</v>
      </c>
      <c r="X133" s="16">
        <f t="shared" si="39"/>
        <v>0</v>
      </c>
      <c r="Y133" s="10">
        <f t="shared" si="46"/>
        <v>35.399999999999636</v>
      </c>
      <c r="Z133" s="10">
        <f t="shared" si="50"/>
        <v>70.549999999999272</v>
      </c>
      <c r="AA133" s="10">
        <f t="shared" si="51"/>
        <v>35.149999999999636</v>
      </c>
      <c r="AB133" s="10">
        <f t="shared" si="52"/>
        <v>70.549999999999272</v>
      </c>
      <c r="AC133" s="11">
        <f t="shared" si="35"/>
        <v>72.410714285713894</v>
      </c>
      <c r="AD133" s="12">
        <f t="shared" si="34"/>
        <v>7.3348474532613358E-3</v>
      </c>
      <c r="AE133" s="12">
        <f t="shared" si="36"/>
        <v>10.70887728176155</v>
      </c>
      <c r="AF133" s="10"/>
      <c r="AG133" s="10"/>
      <c r="AH133" s="13">
        <f t="shared" si="44"/>
        <v>0</v>
      </c>
      <c r="AI133" s="6"/>
      <c r="AJ133" s="6"/>
      <c r="AK133" s="6">
        <f t="shared" si="45"/>
        <v>0</v>
      </c>
    </row>
    <row r="134" spans="1:37" x14ac:dyDescent="0.35">
      <c r="A134" s="2">
        <v>42930</v>
      </c>
      <c r="B134" t="s">
        <v>10</v>
      </c>
      <c r="C134" s="3">
        <v>42943</v>
      </c>
      <c r="D134">
        <v>9907</v>
      </c>
      <c r="E134">
        <v>9907</v>
      </c>
      <c r="F134">
        <v>9858.1</v>
      </c>
      <c r="G134">
        <v>9899.5499999999993</v>
      </c>
      <c r="H134">
        <v>21430575</v>
      </c>
      <c r="I134">
        <v>-272775</v>
      </c>
      <c r="J134">
        <v>9886.35</v>
      </c>
      <c r="K134" s="51">
        <f t="shared" si="53"/>
        <v>0.12187104930467027</v>
      </c>
      <c r="L134">
        <f t="shared" si="47"/>
        <v>9900</v>
      </c>
      <c r="M134">
        <f t="shared" si="48"/>
        <v>9900</v>
      </c>
      <c r="N134">
        <v>11.2475</v>
      </c>
      <c r="O134">
        <f t="shared" si="49"/>
        <v>13</v>
      </c>
      <c r="P134" s="54">
        <f t="shared" si="54"/>
        <v>0.12179684682269709</v>
      </c>
      <c r="Q134" s="54">
        <f t="shared" si="55"/>
        <v>10.904896649822673</v>
      </c>
      <c r="R134" s="53">
        <v>8950</v>
      </c>
      <c r="S134" s="53">
        <v>10100</v>
      </c>
      <c r="T134" s="53">
        <f t="shared" si="40"/>
        <v>0</v>
      </c>
      <c r="U134" s="16"/>
      <c r="V134" s="16">
        <v>9050</v>
      </c>
      <c r="W134" s="16">
        <v>9950</v>
      </c>
      <c r="X134" s="16">
        <f t="shared" si="39"/>
        <v>0</v>
      </c>
      <c r="Y134" s="10">
        <f t="shared" si="46"/>
        <v>48.899999999999636</v>
      </c>
      <c r="Z134" s="10">
        <f t="shared" si="50"/>
        <v>19.5</v>
      </c>
      <c r="AA134" s="10">
        <f t="shared" si="51"/>
        <v>29.399999999999636</v>
      </c>
      <c r="AB134" s="10">
        <f t="shared" si="52"/>
        <v>48.899999999999636</v>
      </c>
      <c r="AC134" s="11">
        <f t="shared" si="35"/>
        <v>71.203571428571067</v>
      </c>
      <c r="AD134" s="12">
        <f t="shared" si="34"/>
        <v>7.1871980850480533E-3</v>
      </c>
      <c r="AE134" s="12">
        <f t="shared" si="36"/>
        <v>10.493309204170158</v>
      </c>
      <c r="AF134" s="10"/>
      <c r="AG134" s="10"/>
      <c r="AH134" s="13">
        <f t="shared" si="44"/>
        <v>0</v>
      </c>
      <c r="AI134" s="6"/>
      <c r="AJ134" s="6"/>
      <c r="AK134" s="6">
        <f t="shared" si="45"/>
        <v>0</v>
      </c>
    </row>
    <row r="135" spans="1:37" x14ac:dyDescent="0.35">
      <c r="A135" s="2">
        <v>42933</v>
      </c>
      <c r="B135" t="s">
        <v>10</v>
      </c>
      <c r="C135" s="3">
        <v>42943</v>
      </c>
      <c r="D135">
        <v>9926.15</v>
      </c>
      <c r="E135">
        <v>9942.9500000000007</v>
      </c>
      <c r="F135">
        <v>9906.1</v>
      </c>
      <c r="G135">
        <v>9933.15</v>
      </c>
      <c r="H135">
        <v>20845350</v>
      </c>
      <c r="I135">
        <v>-585225</v>
      </c>
      <c r="J135">
        <v>9915.9500000000007</v>
      </c>
      <c r="K135" s="51">
        <f t="shared" si="53"/>
        <v>0.33940936709244729</v>
      </c>
      <c r="L135">
        <f t="shared" si="47"/>
        <v>9900</v>
      </c>
      <c r="M135">
        <f t="shared" si="48"/>
        <v>9900</v>
      </c>
      <c r="N135">
        <v>11.172499999999999</v>
      </c>
      <c r="O135">
        <f t="shared" si="49"/>
        <v>10</v>
      </c>
      <c r="P135" s="54">
        <f t="shared" si="54"/>
        <v>0.33883467350896979</v>
      </c>
      <c r="Q135" s="54">
        <f t="shared" si="55"/>
        <v>10.832458604174692</v>
      </c>
      <c r="R135" s="53">
        <v>8950</v>
      </c>
      <c r="S135" s="53">
        <v>10100</v>
      </c>
      <c r="T135" s="53">
        <f t="shared" si="40"/>
        <v>0</v>
      </c>
      <c r="U135" s="16"/>
      <c r="V135" s="16">
        <v>9050</v>
      </c>
      <c r="W135" s="16">
        <v>9950</v>
      </c>
      <c r="X135" s="16">
        <f t="shared" si="39"/>
        <v>0</v>
      </c>
      <c r="Y135" s="10">
        <f t="shared" si="46"/>
        <v>36.850000000000364</v>
      </c>
      <c r="Z135" s="10">
        <f t="shared" si="50"/>
        <v>43.400000000001455</v>
      </c>
      <c r="AA135" s="10">
        <f t="shared" si="51"/>
        <v>6.5500000000010914</v>
      </c>
      <c r="AB135" s="10">
        <f t="shared" si="52"/>
        <v>43.400000000001455</v>
      </c>
      <c r="AC135" s="11">
        <f t="shared" si="35"/>
        <v>64.528571428571141</v>
      </c>
      <c r="AD135" s="12">
        <f t="shared" si="34"/>
        <v>6.5008660385518198E-3</v>
      </c>
      <c r="AE135" s="12">
        <f t="shared" si="36"/>
        <v>9.4912644162856576</v>
      </c>
      <c r="AF135" s="10"/>
      <c r="AG135" s="10"/>
      <c r="AH135" s="13">
        <f t="shared" si="44"/>
        <v>0</v>
      </c>
      <c r="AI135" s="6"/>
      <c r="AJ135" s="6"/>
      <c r="AK135" s="6">
        <f t="shared" si="45"/>
        <v>0</v>
      </c>
    </row>
    <row r="136" spans="1:37" x14ac:dyDescent="0.35">
      <c r="A136" s="2">
        <v>42934</v>
      </c>
      <c r="B136" t="s">
        <v>10</v>
      </c>
      <c r="C136" s="3">
        <v>42943</v>
      </c>
      <c r="D136">
        <v>9873.2000000000007</v>
      </c>
      <c r="E136">
        <v>9905.2000000000007</v>
      </c>
      <c r="F136">
        <v>9832</v>
      </c>
      <c r="G136">
        <v>9846.2999999999993</v>
      </c>
      <c r="H136">
        <v>18931725</v>
      </c>
      <c r="I136">
        <v>-1913625</v>
      </c>
      <c r="J136">
        <v>9827.15</v>
      </c>
      <c r="K136" s="51">
        <f t="shared" si="53"/>
        <v>-0.87434499630027096</v>
      </c>
      <c r="L136">
        <f t="shared" si="47"/>
        <v>9800</v>
      </c>
      <c r="M136">
        <f t="shared" si="48"/>
        <v>9900</v>
      </c>
      <c r="N136">
        <v>11.4575</v>
      </c>
      <c r="O136">
        <f t="shared" si="49"/>
        <v>9</v>
      </c>
      <c r="P136" s="54">
        <f t="shared" si="54"/>
        <v>-0.87818981991762968</v>
      </c>
      <c r="Q136" s="54">
        <f t="shared" si="55"/>
        <v>11.110540982174918</v>
      </c>
      <c r="R136" s="53">
        <v>8950</v>
      </c>
      <c r="S136" s="53">
        <v>10100</v>
      </c>
      <c r="T136" s="53">
        <f t="shared" si="40"/>
        <v>0</v>
      </c>
      <c r="U136" s="16"/>
      <c r="V136" s="16">
        <v>9050</v>
      </c>
      <c r="W136" s="16">
        <v>9950</v>
      </c>
      <c r="X136" s="16">
        <f t="shared" si="39"/>
        <v>0</v>
      </c>
      <c r="Y136" s="10">
        <f t="shared" si="46"/>
        <v>73.200000000000728</v>
      </c>
      <c r="Z136" s="10">
        <f t="shared" si="50"/>
        <v>27.949999999998909</v>
      </c>
      <c r="AA136" s="10">
        <f t="shared" si="51"/>
        <v>101.14999999999964</v>
      </c>
      <c r="AB136" s="10">
        <f t="shared" si="52"/>
        <v>101.14999999999964</v>
      </c>
      <c r="AC136" s="11">
        <f t="shared" si="35"/>
        <v>68.039285714285398</v>
      </c>
      <c r="AD136" s="12">
        <f t="shared" si="34"/>
        <v>6.8913103871374422E-3</v>
      </c>
      <c r="AE136" s="12">
        <f t="shared" si="36"/>
        <v>10.061313165220666</v>
      </c>
      <c r="AF136" s="10"/>
      <c r="AG136" s="10"/>
      <c r="AH136" s="13">
        <f t="shared" si="44"/>
        <v>0</v>
      </c>
      <c r="AI136" s="6"/>
      <c r="AJ136" s="6"/>
      <c r="AK136" s="6">
        <f t="shared" si="45"/>
        <v>0</v>
      </c>
    </row>
    <row r="137" spans="1:37" x14ac:dyDescent="0.35">
      <c r="A137" s="2">
        <v>42935</v>
      </c>
      <c r="B137" t="s">
        <v>10</v>
      </c>
      <c r="C137" s="3">
        <v>42943</v>
      </c>
      <c r="D137">
        <v>9875.25</v>
      </c>
      <c r="E137">
        <v>9925</v>
      </c>
      <c r="F137">
        <v>9865.4</v>
      </c>
      <c r="G137">
        <v>9919.15</v>
      </c>
      <c r="H137">
        <v>18448650</v>
      </c>
      <c r="I137">
        <v>-483075</v>
      </c>
      <c r="J137">
        <v>9899.6</v>
      </c>
      <c r="K137" s="51">
        <f t="shared" si="53"/>
        <v>0.73987183002752677</v>
      </c>
      <c r="L137">
        <f t="shared" si="47"/>
        <v>9900</v>
      </c>
      <c r="M137">
        <f t="shared" si="48"/>
        <v>9900</v>
      </c>
      <c r="N137">
        <v>11.49</v>
      </c>
      <c r="O137">
        <f t="shared" si="49"/>
        <v>8</v>
      </c>
      <c r="P137" s="54">
        <f t="shared" si="54"/>
        <v>0.73714820437871253</v>
      </c>
      <c r="Q137" s="54">
        <f t="shared" si="55"/>
        <v>11.141431561900523</v>
      </c>
      <c r="R137" s="53">
        <v>8950</v>
      </c>
      <c r="S137" s="53">
        <v>10100</v>
      </c>
      <c r="T137" s="53">
        <f t="shared" si="40"/>
        <v>0</v>
      </c>
      <c r="U137" s="16"/>
      <c r="V137" s="16">
        <v>9050</v>
      </c>
      <c r="W137" s="16">
        <v>9950</v>
      </c>
      <c r="X137" s="16">
        <f t="shared" si="39"/>
        <v>0</v>
      </c>
      <c r="Y137" s="10">
        <f t="shared" si="46"/>
        <v>59.600000000000364</v>
      </c>
      <c r="Z137" s="10">
        <f t="shared" si="50"/>
        <v>78.700000000000728</v>
      </c>
      <c r="AA137" s="10">
        <f t="shared" si="51"/>
        <v>19.100000000000364</v>
      </c>
      <c r="AB137" s="10">
        <f t="shared" si="52"/>
        <v>78.700000000000728</v>
      </c>
      <c r="AC137" s="11">
        <f t="shared" si="35"/>
        <v>67.282142857142645</v>
      </c>
      <c r="AD137" s="12">
        <f t="shared" si="34"/>
        <v>6.8132090688481448E-3</v>
      </c>
      <c r="AE137" s="12">
        <f t="shared" si="36"/>
        <v>9.9472852405182923</v>
      </c>
      <c r="AF137" s="10"/>
      <c r="AG137" s="10"/>
      <c r="AH137" s="13">
        <f t="shared" si="44"/>
        <v>0</v>
      </c>
      <c r="AI137" s="6"/>
      <c r="AJ137" s="6"/>
      <c r="AK137" s="6">
        <f t="shared" si="45"/>
        <v>0</v>
      </c>
    </row>
    <row r="138" spans="1:37" x14ac:dyDescent="0.35">
      <c r="A138" s="2">
        <v>42936</v>
      </c>
      <c r="B138" t="s">
        <v>10</v>
      </c>
      <c r="C138" s="3">
        <v>42943</v>
      </c>
      <c r="D138">
        <v>9927.75</v>
      </c>
      <c r="E138">
        <v>9929</v>
      </c>
      <c r="F138">
        <v>9866.2999999999993</v>
      </c>
      <c r="G138">
        <v>9888.0499999999993</v>
      </c>
      <c r="H138">
        <v>18204225</v>
      </c>
      <c r="I138">
        <v>-244425</v>
      </c>
      <c r="J138">
        <v>9873.2999999999993</v>
      </c>
      <c r="K138" s="51">
        <f t="shared" si="53"/>
        <v>-0.31353492990831239</v>
      </c>
      <c r="L138">
        <f t="shared" si="47"/>
        <v>9900</v>
      </c>
      <c r="M138">
        <f t="shared" si="48"/>
        <v>9900</v>
      </c>
      <c r="N138">
        <v>11.255000000000001</v>
      </c>
      <c r="O138">
        <f t="shared" si="49"/>
        <v>7</v>
      </c>
      <c r="P138" s="54">
        <f t="shared" si="54"/>
        <v>-0.31402748048456885</v>
      </c>
      <c r="Q138" s="54">
        <f t="shared" si="55"/>
        <v>10.912398466675874</v>
      </c>
      <c r="R138" s="53">
        <v>8950</v>
      </c>
      <c r="S138" s="53">
        <v>10100</v>
      </c>
      <c r="T138" s="53">
        <f t="shared" si="40"/>
        <v>0</v>
      </c>
      <c r="U138" s="16"/>
      <c r="V138" s="16">
        <v>9050</v>
      </c>
      <c r="W138" s="16">
        <v>9950</v>
      </c>
      <c r="X138" s="16">
        <f t="shared" si="39"/>
        <v>0</v>
      </c>
      <c r="Y138" s="10">
        <f t="shared" si="46"/>
        <v>62.700000000000728</v>
      </c>
      <c r="Z138" s="10">
        <f t="shared" si="50"/>
        <v>9.8500000000003638</v>
      </c>
      <c r="AA138" s="10">
        <f t="shared" si="51"/>
        <v>52.850000000000364</v>
      </c>
      <c r="AB138" s="10">
        <f t="shared" si="52"/>
        <v>62.700000000000728</v>
      </c>
      <c r="AC138" s="11">
        <f t="shared" si="35"/>
        <v>66.221428571428461</v>
      </c>
      <c r="AD138" s="12">
        <f t="shared" si="34"/>
        <v>6.6703360349956902E-3</v>
      </c>
      <c r="AE138" s="12">
        <f t="shared" si="36"/>
        <v>9.7386906110937073</v>
      </c>
      <c r="AF138" s="10"/>
      <c r="AG138" s="10"/>
      <c r="AH138" s="13">
        <f t="shared" si="44"/>
        <v>0</v>
      </c>
      <c r="AI138" s="6"/>
      <c r="AJ138" s="6"/>
      <c r="AK138" s="6">
        <f t="shared" si="45"/>
        <v>0</v>
      </c>
    </row>
    <row r="139" spans="1:37" x14ac:dyDescent="0.35">
      <c r="A139" s="2">
        <v>42937</v>
      </c>
      <c r="B139" t="s">
        <v>10</v>
      </c>
      <c r="C139" s="3">
        <v>42943</v>
      </c>
      <c r="D139">
        <v>9900.0499999999993</v>
      </c>
      <c r="E139">
        <v>9919.75</v>
      </c>
      <c r="F139">
        <v>9833.2999999999993</v>
      </c>
      <c r="G139">
        <v>9910.5499999999993</v>
      </c>
      <c r="H139">
        <v>18011550</v>
      </c>
      <c r="I139">
        <v>-192675</v>
      </c>
      <c r="J139">
        <v>9915.25</v>
      </c>
      <c r="K139" s="51">
        <f t="shared" si="53"/>
        <v>0.22754739306536678</v>
      </c>
      <c r="L139">
        <f t="shared" si="47"/>
        <v>9900</v>
      </c>
      <c r="M139">
        <f t="shared" si="48"/>
        <v>9900</v>
      </c>
      <c r="N139">
        <v>11.315</v>
      </c>
      <c r="O139">
        <f t="shared" si="49"/>
        <v>6</v>
      </c>
      <c r="P139" s="54">
        <f t="shared" si="54"/>
        <v>0.22728889604604063</v>
      </c>
      <c r="Q139" s="54">
        <f t="shared" si="55"/>
        <v>10.970440789436672</v>
      </c>
      <c r="R139" s="53">
        <v>8950</v>
      </c>
      <c r="S139" s="53">
        <v>10100</v>
      </c>
      <c r="T139" s="53">
        <f t="shared" si="40"/>
        <v>0</v>
      </c>
      <c r="U139" s="16"/>
      <c r="V139" s="16">
        <v>9050</v>
      </c>
      <c r="W139" s="16">
        <v>9950</v>
      </c>
      <c r="X139" s="16">
        <f t="shared" si="39"/>
        <v>0</v>
      </c>
      <c r="Y139" s="10">
        <f t="shared" si="46"/>
        <v>86.450000000000728</v>
      </c>
      <c r="Z139" s="10">
        <f t="shared" si="50"/>
        <v>31.700000000000728</v>
      </c>
      <c r="AA139" s="10">
        <f t="shared" si="51"/>
        <v>54.75</v>
      </c>
      <c r="AB139" s="10">
        <f t="shared" si="52"/>
        <v>86.450000000000728</v>
      </c>
      <c r="AC139" s="11">
        <f t="shared" si="35"/>
        <v>64.021428571428515</v>
      </c>
      <c r="AD139" s="12">
        <f t="shared" si="34"/>
        <v>6.4667783063144654E-3</v>
      </c>
      <c r="AE139" s="12">
        <f t="shared" si="36"/>
        <v>9.4414963272191201</v>
      </c>
      <c r="AF139" s="10"/>
      <c r="AG139" s="10"/>
      <c r="AH139" s="13">
        <f t="shared" si="44"/>
        <v>0</v>
      </c>
      <c r="AI139" s="6"/>
      <c r="AJ139" s="6"/>
      <c r="AK139" s="6">
        <f t="shared" si="45"/>
        <v>0</v>
      </c>
    </row>
    <row r="140" spans="1:37" x14ac:dyDescent="0.35">
      <c r="A140" s="2">
        <v>42940</v>
      </c>
      <c r="B140" t="s">
        <v>10</v>
      </c>
      <c r="C140" s="3">
        <v>42943</v>
      </c>
      <c r="D140">
        <v>9924.9</v>
      </c>
      <c r="E140">
        <v>9973.7999999999993</v>
      </c>
      <c r="F140">
        <v>9914.15</v>
      </c>
      <c r="G140">
        <v>9955.7999999999993</v>
      </c>
      <c r="H140">
        <v>16698075</v>
      </c>
      <c r="I140">
        <v>-1313475</v>
      </c>
      <c r="J140">
        <v>9966.4</v>
      </c>
      <c r="K140" s="51">
        <f t="shared" si="53"/>
        <v>0.45658414517862284</v>
      </c>
      <c r="L140">
        <f t="shared" si="47"/>
        <v>10000</v>
      </c>
      <c r="M140">
        <f t="shared" si="48"/>
        <v>9900</v>
      </c>
      <c r="N140">
        <v>11.085000000000001</v>
      </c>
      <c r="O140">
        <f t="shared" si="49"/>
        <v>3</v>
      </c>
      <c r="P140" s="54">
        <f t="shared" si="54"/>
        <v>0.45554496173441095</v>
      </c>
      <c r="Q140" s="54">
        <f t="shared" si="55"/>
        <v>10.747885502401378</v>
      </c>
      <c r="R140" s="53">
        <v>8950</v>
      </c>
      <c r="S140" s="53">
        <v>10100</v>
      </c>
      <c r="T140" s="53">
        <f t="shared" si="40"/>
        <v>0</v>
      </c>
      <c r="U140" s="16"/>
      <c r="V140" s="16">
        <v>9050</v>
      </c>
      <c r="W140" s="16">
        <v>9950</v>
      </c>
      <c r="X140" s="16">
        <f t="shared" si="39"/>
        <v>0</v>
      </c>
      <c r="Y140" s="10">
        <f t="shared" si="46"/>
        <v>59.649999999999636</v>
      </c>
      <c r="Z140" s="10">
        <f t="shared" si="50"/>
        <v>63.25</v>
      </c>
      <c r="AA140" s="10">
        <f t="shared" si="51"/>
        <v>3.6000000000003638</v>
      </c>
      <c r="AB140" s="10">
        <f t="shared" si="52"/>
        <v>63.25</v>
      </c>
      <c r="AC140" s="11">
        <f t="shared" si="35"/>
        <v>65.07857142857145</v>
      </c>
      <c r="AD140" s="12">
        <f t="shared" si="34"/>
        <v>6.5571009711504853E-3</v>
      </c>
      <c r="AE140" s="12">
        <f t="shared" si="36"/>
        <v>9.5733674178797088</v>
      </c>
      <c r="AF140" s="10"/>
      <c r="AG140" s="10"/>
      <c r="AH140" s="13">
        <f t="shared" si="44"/>
        <v>0</v>
      </c>
      <c r="AI140" s="6"/>
      <c r="AJ140" s="6"/>
      <c r="AK140" s="6">
        <f t="shared" si="45"/>
        <v>0</v>
      </c>
    </row>
    <row r="141" spans="1:37" x14ac:dyDescent="0.35">
      <c r="A141" s="2">
        <v>42941</v>
      </c>
      <c r="B141" t="s">
        <v>10</v>
      </c>
      <c r="C141" s="3">
        <v>42943</v>
      </c>
      <c r="D141">
        <v>9985.4</v>
      </c>
      <c r="E141">
        <v>9994.85</v>
      </c>
      <c r="F141">
        <v>9950.85</v>
      </c>
      <c r="G141">
        <v>9973.7999999999993</v>
      </c>
      <c r="H141">
        <v>14541525</v>
      </c>
      <c r="I141">
        <v>-2156550</v>
      </c>
      <c r="J141">
        <v>9964.5499999999993</v>
      </c>
      <c r="K141" s="51">
        <f t="shared" si="53"/>
        <v>0.18079913216416563</v>
      </c>
      <c r="L141">
        <f t="shared" si="47"/>
        <v>10000</v>
      </c>
      <c r="M141">
        <f t="shared" si="48"/>
        <v>10000</v>
      </c>
      <c r="N141">
        <v>11.3125</v>
      </c>
      <c r="O141">
        <f t="shared" si="49"/>
        <v>2</v>
      </c>
      <c r="P141" s="54">
        <f t="shared" si="54"/>
        <v>0.18063588726722202</v>
      </c>
      <c r="Q141" s="54">
        <f t="shared" si="55"/>
        <v>10.967964926750364</v>
      </c>
      <c r="R141" s="53">
        <v>8950</v>
      </c>
      <c r="S141" s="53">
        <v>10100</v>
      </c>
      <c r="T141" s="53">
        <f t="shared" si="40"/>
        <v>0</v>
      </c>
      <c r="U141" s="16"/>
      <c r="V141" s="16">
        <v>9050</v>
      </c>
      <c r="W141" s="16">
        <v>9950</v>
      </c>
      <c r="X141" s="16">
        <f t="shared" si="39"/>
        <v>1</v>
      </c>
      <c r="Y141" s="10">
        <f t="shared" si="46"/>
        <v>44</v>
      </c>
      <c r="Z141" s="10">
        <f t="shared" si="50"/>
        <v>39.050000000001091</v>
      </c>
      <c r="AA141" s="10">
        <f t="shared" si="51"/>
        <v>4.9499999999989086</v>
      </c>
      <c r="AB141" s="10">
        <f t="shared" si="52"/>
        <v>44</v>
      </c>
      <c r="AC141" s="11">
        <f t="shared" si="35"/>
        <v>65.65000000000002</v>
      </c>
      <c r="AD141" s="12">
        <f t="shared" si="34"/>
        <v>6.5745989144150481E-3</v>
      </c>
      <c r="AE141" s="12">
        <f t="shared" si="36"/>
        <v>9.5989144150459698</v>
      </c>
      <c r="AF141" s="10"/>
      <c r="AG141" s="10"/>
      <c r="AH141" s="13">
        <f t="shared" si="44"/>
        <v>0</v>
      </c>
      <c r="AI141" s="6"/>
      <c r="AJ141" s="6"/>
      <c r="AK141" s="6">
        <f t="shared" si="45"/>
        <v>0</v>
      </c>
    </row>
    <row r="142" spans="1:37" x14ac:dyDescent="0.35">
      <c r="A142" s="2">
        <v>42942</v>
      </c>
      <c r="B142" t="s">
        <v>10</v>
      </c>
      <c r="C142" s="3">
        <v>42943</v>
      </c>
      <c r="D142">
        <v>9975.25</v>
      </c>
      <c r="E142">
        <v>10032</v>
      </c>
      <c r="F142">
        <v>9964.2000000000007</v>
      </c>
      <c r="G142">
        <v>10023.049999999999</v>
      </c>
      <c r="H142">
        <v>12342150</v>
      </c>
      <c r="I142">
        <v>-2199375</v>
      </c>
      <c r="J142">
        <v>10020.65</v>
      </c>
      <c r="K142" s="51">
        <f t="shared" si="53"/>
        <v>0.49379373959774614</v>
      </c>
      <c r="L142">
        <f t="shared" si="47"/>
        <v>10000</v>
      </c>
      <c r="M142">
        <f t="shared" si="48"/>
        <v>10000</v>
      </c>
      <c r="N142">
        <v>10.9125</v>
      </c>
      <c r="O142">
        <f t="shared" si="49"/>
        <v>1</v>
      </c>
      <c r="P142" s="54">
        <f t="shared" si="54"/>
        <v>0.49257857693447704</v>
      </c>
      <c r="Q142" s="54">
        <f t="shared" si="55"/>
        <v>10.580749259587776</v>
      </c>
      <c r="R142" s="53">
        <v>8950</v>
      </c>
      <c r="S142" s="53">
        <v>10100</v>
      </c>
      <c r="T142" s="53">
        <f t="shared" si="40"/>
        <v>0</v>
      </c>
      <c r="U142" s="16"/>
      <c r="V142" s="16">
        <v>9050</v>
      </c>
      <c r="W142" s="16">
        <v>9950</v>
      </c>
      <c r="X142" s="16">
        <f t="shared" si="39"/>
        <v>1</v>
      </c>
      <c r="Y142" s="10">
        <f t="shared" si="46"/>
        <v>67.799999999999272</v>
      </c>
      <c r="Z142" s="10">
        <f t="shared" si="50"/>
        <v>58.200000000000728</v>
      </c>
      <c r="AA142" s="10">
        <f t="shared" si="51"/>
        <v>9.5999999999985448</v>
      </c>
      <c r="AB142" s="10">
        <f t="shared" si="52"/>
        <v>67.799999999999272</v>
      </c>
      <c r="AC142" s="11">
        <f t="shared" si="35"/>
        <v>66.182142857142807</v>
      </c>
      <c r="AD142" s="12">
        <f t="shared" si="34"/>
        <v>6.6346350073574903E-3</v>
      </c>
      <c r="AE142" s="12">
        <f t="shared" si="36"/>
        <v>9.6865671107419367</v>
      </c>
      <c r="AF142" s="10"/>
      <c r="AG142" s="10"/>
      <c r="AH142" s="13">
        <f t="shared" si="44"/>
        <v>0</v>
      </c>
      <c r="AI142" s="6"/>
      <c r="AJ142" s="6"/>
      <c r="AK142" s="6">
        <f t="shared" si="45"/>
        <v>0</v>
      </c>
    </row>
    <row r="143" spans="1:37" x14ac:dyDescent="0.35">
      <c r="A143" s="2">
        <v>42943</v>
      </c>
      <c r="B143" t="s">
        <v>10</v>
      </c>
      <c r="C143" s="3">
        <v>42943</v>
      </c>
      <c r="D143">
        <v>10042.4</v>
      </c>
      <c r="E143">
        <v>10117.9</v>
      </c>
      <c r="F143">
        <v>10010</v>
      </c>
      <c r="G143">
        <v>10025.200000000001</v>
      </c>
      <c r="H143">
        <v>7952400</v>
      </c>
      <c r="I143">
        <v>-4389750</v>
      </c>
      <c r="J143">
        <v>10020.549999999999</v>
      </c>
      <c r="K143" s="51">
        <f t="shared" si="53"/>
        <v>2.1450556467357294E-2</v>
      </c>
      <c r="L143">
        <f t="shared" si="47"/>
        <v>10000</v>
      </c>
      <c r="M143">
        <f t="shared" si="48"/>
        <v>10000</v>
      </c>
      <c r="N143">
        <v>11.17</v>
      </c>
      <c r="O143">
        <f t="shared" si="49"/>
        <v>0</v>
      </c>
      <c r="P143" s="54">
        <f t="shared" si="54"/>
        <v>2.1448256164369184E-2</v>
      </c>
      <c r="Q143" s="54">
        <f t="shared" si="55"/>
        <v>10.829718075816265</v>
      </c>
      <c r="R143" s="53">
        <v>8950</v>
      </c>
      <c r="S143" s="53">
        <v>10100</v>
      </c>
      <c r="T143" s="53">
        <f t="shared" si="40"/>
        <v>0</v>
      </c>
      <c r="U143" s="16"/>
      <c r="V143" s="16">
        <v>9050</v>
      </c>
      <c r="W143" s="16">
        <v>9950</v>
      </c>
      <c r="X143" s="16">
        <f t="shared" si="39"/>
        <v>1</v>
      </c>
      <c r="Y143" s="10">
        <f t="shared" si="46"/>
        <v>107.89999999999964</v>
      </c>
      <c r="Z143" s="10">
        <f t="shared" si="50"/>
        <v>94.850000000000364</v>
      </c>
      <c r="AA143" s="10">
        <f t="shared" si="51"/>
        <v>13.049999999999272</v>
      </c>
      <c r="AB143" s="10">
        <f t="shared" si="52"/>
        <v>107.89999999999964</v>
      </c>
      <c r="AC143" s="11">
        <f t="shared" si="35"/>
        <v>71.189285714285688</v>
      </c>
      <c r="AD143" s="12">
        <f t="shared" ref="AD143:AD206" si="56">AC143/D143</f>
        <v>7.0888717551865783E-3</v>
      </c>
      <c r="AE143" s="12">
        <f t="shared" si="36"/>
        <v>10.349752762572404</v>
      </c>
      <c r="AF143" s="10"/>
      <c r="AG143" s="10"/>
      <c r="AH143" s="13">
        <f t="shared" si="44"/>
        <v>0</v>
      </c>
      <c r="AI143" s="6"/>
      <c r="AJ143" s="6"/>
      <c r="AK143" s="6">
        <f t="shared" si="45"/>
        <v>0</v>
      </c>
    </row>
    <row r="144" spans="1:37" x14ac:dyDescent="0.35">
      <c r="A144" s="2">
        <v>42944</v>
      </c>
      <c r="B144" t="s">
        <v>10</v>
      </c>
      <c r="C144" s="3">
        <v>42978</v>
      </c>
      <c r="D144">
        <v>10011.5</v>
      </c>
      <c r="E144">
        <v>10053.299999999999</v>
      </c>
      <c r="F144">
        <v>9990</v>
      </c>
      <c r="G144">
        <v>10042.25</v>
      </c>
      <c r="H144">
        <v>19407600</v>
      </c>
      <c r="I144">
        <v>2938950</v>
      </c>
      <c r="J144">
        <v>10014.5</v>
      </c>
      <c r="K144" s="51">
        <f t="shared" si="53"/>
        <v>0.17007142002153844</v>
      </c>
      <c r="L144">
        <f t="shared" si="47"/>
        <v>10000</v>
      </c>
      <c r="M144">
        <f t="shared" si="48"/>
        <v>10000</v>
      </c>
      <c r="N144">
        <v>11.217499999999999</v>
      </c>
      <c r="O144">
        <f t="shared" si="49"/>
        <v>34</v>
      </c>
      <c r="P144" s="54">
        <f t="shared" si="54"/>
        <v>0.16992696234634508</v>
      </c>
      <c r="Q144" s="54">
        <f t="shared" si="55"/>
        <v>10.875849409832407</v>
      </c>
      <c r="R144" s="53">
        <f t="shared" si="41"/>
        <v>9400</v>
      </c>
      <c r="S144" s="53">
        <f>MROUND((G144+2*G144*Q144*SQRT(O144/365)/100),50)</f>
        <v>10700</v>
      </c>
      <c r="T144" s="53">
        <f t="shared" si="40"/>
        <v>0</v>
      </c>
      <c r="U144" s="17">
        <v>8.6507302099552472</v>
      </c>
      <c r="V144" s="16">
        <f>MROUND((D144-2*D144*U144*SQRT(O144/365)/100),50)</f>
        <v>9500</v>
      </c>
      <c r="W144" s="16">
        <f>MROUND((D144+2*D144*U144*SQRT(O144/365)/100),50)</f>
        <v>10550</v>
      </c>
      <c r="X144" s="16">
        <f t="shared" si="39"/>
        <v>0</v>
      </c>
      <c r="Y144" s="10">
        <f t="shared" si="46"/>
        <v>63.299999999999272</v>
      </c>
      <c r="Z144" s="10">
        <f t="shared" si="50"/>
        <v>28.099999999998545</v>
      </c>
      <c r="AA144" s="10">
        <f t="shared" si="51"/>
        <v>35.200000000000728</v>
      </c>
      <c r="AB144" s="10">
        <f t="shared" si="52"/>
        <v>63.299999999999272</v>
      </c>
      <c r="AC144" s="11">
        <f t="shared" ref="AC144:AC207" si="57">AVERAGE(AB131:AB144)</f>
        <v>66.710714285714204</v>
      </c>
      <c r="AD144" s="12">
        <f t="shared" si="56"/>
        <v>6.663408508786316E-3</v>
      </c>
      <c r="AE144" s="12">
        <f t="shared" ref="AE144:AE207" si="58">AD144*1460</f>
        <v>9.7285764228280218</v>
      </c>
      <c r="AF144" s="10">
        <f>MROUND((M144-2*M144*AE144*SQRT(O144/365)/100),50)</f>
        <v>9400</v>
      </c>
      <c r="AG144" s="10">
        <f>MROUND((M144+2*M144*AE144*SQRT(O144/365)/100),50)</f>
        <v>10600</v>
      </c>
      <c r="AH144" s="13">
        <f t="shared" ref="AH144:AH166" si="59">IF(AND(M144&gt;=9400,M144&lt;=10600),0,1)</f>
        <v>0</v>
      </c>
      <c r="AI144" s="6">
        <f>MROUND((M144-2*M144*N144*SQRT(O144/365)/100),50)</f>
        <v>9300</v>
      </c>
      <c r="AJ144" s="6">
        <f>MROUND((M144+2*M144*N144*SQRT(O144/365)/100),50)</f>
        <v>10700</v>
      </c>
      <c r="AK144" s="6">
        <f t="shared" ref="AK144:AK166" si="60">IF(AND(M144&gt;=9300,M144&lt;=10700),0,1)</f>
        <v>0</v>
      </c>
    </row>
    <row r="145" spans="1:37" x14ac:dyDescent="0.35">
      <c r="A145" s="2">
        <v>42947</v>
      </c>
      <c r="B145" t="s">
        <v>10</v>
      </c>
      <c r="C145" s="3">
        <v>42978</v>
      </c>
      <c r="D145">
        <v>10038.25</v>
      </c>
      <c r="E145">
        <v>10114.200000000001</v>
      </c>
      <c r="F145">
        <v>10038.25</v>
      </c>
      <c r="G145">
        <v>10103</v>
      </c>
      <c r="H145">
        <v>20028750</v>
      </c>
      <c r="I145">
        <v>621150</v>
      </c>
      <c r="J145">
        <v>10077.1</v>
      </c>
      <c r="K145" s="51">
        <f t="shared" si="53"/>
        <v>0.60494411113047375</v>
      </c>
      <c r="L145">
        <f t="shared" si="47"/>
        <v>10100</v>
      </c>
      <c r="M145">
        <f t="shared" si="48"/>
        <v>10000</v>
      </c>
      <c r="N145">
        <v>11.137499999999999</v>
      </c>
      <c r="O145">
        <f t="shared" si="49"/>
        <v>31</v>
      </c>
      <c r="P145" s="54">
        <f t="shared" si="54"/>
        <v>0.60312167038123476</v>
      </c>
      <c r="Q145" s="54">
        <f t="shared" si="55"/>
        <v>10.799217435534715</v>
      </c>
      <c r="R145" s="53">
        <v>9400</v>
      </c>
      <c r="S145" s="53">
        <v>10700</v>
      </c>
      <c r="T145" s="53">
        <f t="shared" si="40"/>
        <v>0</v>
      </c>
      <c r="U145" s="16"/>
      <c r="V145" s="16">
        <v>9500</v>
      </c>
      <c r="W145" s="16">
        <v>10550</v>
      </c>
      <c r="X145" s="16">
        <f t="shared" si="39"/>
        <v>0</v>
      </c>
      <c r="Y145" s="10">
        <f t="shared" si="46"/>
        <v>75.950000000000728</v>
      </c>
      <c r="Z145" s="10">
        <f t="shared" si="50"/>
        <v>71.950000000000728</v>
      </c>
      <c r="AA145" s="10">
        <f t="shared" si="51"/>
        <v>4</v>
      </c>
      <c r="AB145" s="10">
        <f t="shared" si="52"/>
        <v>75.950000000000728</v>
      </c>
      <c r="AC145" s="11">
        <f t="shared" si="57"/>
        <v>68.417857142857173</v>
      </c>
      <c r="AD145" s="12">
        <f t="shared" si="56"/>
        <v>6.8157156021076554E-3</v>
      </c>
      <c r="AE145" s="12">
        <f t="shared" si="58"/>
        <v>9.9509447790771777</v>
      </c>
      <c r="AF145" s="10"/>
      <c r="AG145" s="10"/>
      <c r="AH145" s="13">
        <f t="shared" si="59"/>
        <v>0</v>
      </c>
      <c r="AI145" s="6"/>
      <c r="AJ145" s="6"/>
      <c r="AK145" s="6">
        <f t="shared" si="60"/>
        <v>0</v>
      </c>
    </row>
    <row r="146" spans="1:37" x14ac:dyDescent="0.35">
      <c r="A146" s="2">
        <v>42948</v>
      </c>
      <c r="B146" t="s">
        <v>10</v>
      </c>
      <c r="C146" s="3">
        <v>42978</v>
      </c>
      <c r="D146">
        <v>10115</v>
      </c>
      <c r="E146">
        <v>10149.9</v>
      </c>
      <c r="F146">
        <v>10105</v>
      </c>
      <c r="G146">
        <v>10138.450000000001</v>
      </c>
      <c r="H146">
        <v>20219925</v>
      </c>
      <c r="I146">
        <v>191175</v>
      </c>
      <c r="J146">
        <v>10114.65</v>
      </c>
      <c r="K146" s="51">
        <f t="shared" si="53"/>
        <v>0.35088587548253714</v>
      </c>
      <c r="L146">
        <f t="shared" si="47"/>
        <v>10100</v>
      </c>
      <c r="M146">
        <f t="shared" si="48"/>
        <v>10100</v>
      </c>
      <c r="N146">
        <v>11.9</v>
      </c>
      <c r="O146">
        <f t="shared" si="49"/>
        <v>30</v>
      </c>
      <c r="P146" s="54">
        <f t="shared" si="54"/>
        <v>0.35027170726156243</v>
      </c>
      <c r="Q146" s="54">
        <f t="shared" si="55"/>
        <v>11.53779707813127</v>
      </c>
      <c r="R146" s="53">
        <v>9400</v>
      </c>
      <c r="S146" s="53">
        <v>10700</v>
      </c>
      <c r="T146" s="53">
        <f t="shared" si="40"/>
        <v>0</v>
      </c>
      <c r="U146" s="16"/>
      <c r="V146" s="16">
        <v>9500</v>
      </c>
      <c r="W146" s="16">
        <v>10550</v>
      </c>
      <c r="X146" s="16">
        <f t="shared" si="39"/>
        <v>0</v>
      </c>
      <c r="Y146" s="10">
        <f t="shared" si="46"/>
        <v>44.899999999999636</v>
      </c>
      <c r="Z146" s="10">
        <f t="shared" si="50"/>
        <v>46.899999999999636</v>
      </c>
      <c r="AA146" s="10">
        <f t="shared" si="51"/>
        <v>2</v>
      </c>
      <c r="AB146" s="10">
        <f t="shared" si="52"/>
        <v>46.899999999999636</v>
      </c>
      <c r="AC146" s="11">
        <f t="shared" si="57"/>
        <v>68.639285714285762</v>
      </c>
      <c r="AD146" s="12">
        <f t="shared" si="56"/>
        <v>6.7858908269190074E-3</v>
      </c>
      <c r="AE146" s="12">
        <f t="shared" si="58"/>
        <v>9.9074006073017511</v>
      </c>
      <c r="AF146" s="10"/>
      <c r="AG146" s="10"/>
      <c r="AH146" s="13">
        <f t="shared" si="59"/>
        <v>0</v>
      </c>
      <c r="AI146" s="6"/>
      <c r="AJ146" s="6"/>
      <c r="AK146" s="6">
        <f t="shared" si="60"/>
        <v>0</v>
      </c>
    </row>
    <row r="147" spans="1:37" x14ac:dyDescent="0.35">
      <c r="A147" s="2">
        <v>42949</v>
      </c>
      <c r="B147" t="s">
        <v>10</v>
      </c>
      <c r="C147" s="3">
        <v>42978</v>
      </c>
      <c r="D147">
        <v>10149</v>
      </c>
      <c r="E147">
        <v>10149</v>
      </c>
      <c r="F147">
        <v>10081</v>
      </c>
      <c r="G147">
        <v>10101.1</v>
      </c>
      <c r="H147">
        <v>21067275</v>
      </c>
      <c r="I147">
        <v>847350</v>
      </c>
      <c r="J147">
        <v>10081.5</v>
      </c>
      <c r="K147" s="51">
        <f t="shared" si="53"/>
        <v>-0.36839950880065847</v>
      </c>
      <c r="L147">
        <f t="shared" si="47"/>
        <v>10100</v>
      </c>
      <c r="M147">
        <f t="shared" si="48"/>
        <v>10100</v>
      </c>
      <c r="N147">
        <v>11.907500000000001</v>
      </c>
      <c r="O147">
        <f t="shared" si="49"/>
        <v>29</v>
      </c>
      <c r="P147" s="54">
        <f t="shared" si="54"/>
        <v>-0.36907977102682565</v>
      </c>
      <c r="Q147" s="54">
        <f t="shared" si="55"/>
        <v>11.545103553786035</v>
      </c>
      <c r="R147" s="53">
        <v>9400</v>
      </c>
      <c r="S147" s="53">
        <v>10700</v>
      </c>
      <c r="T147" s="53">
        <f t="shared" si="40"/>
        <v>0</v>
      </c>
      <c r="U147" s="16"/>
      <c r="V147" s="16">
        <v>9500</v>
      </c>
      <c r="W147" s="16">
        <v>10550</v>
      </c>
      <c r="X147" s="16">
        <f t="shared" si="39"/>
        <v>0</v>
      </c>
      <c r="Y147" s="10">
        <f t="shared" si="46"/>
        <v>68</v>
      </c>
      <c r="Z147" s="10">
        <f t="shared" si="50"/>
        <v>10.549999999999272</v>
      </c>
      <c r="AA147" s="10">
        <f t="shared" si="51"/>
        <v>57.450000000000728</v>
      </c>
      <c r="AB147" s="10">
        <f t="shared" si="52"/>
        <v>68</v>
      </c>
      <c r="AC147" s="11">
        <f t="shared" si="57"/>
        <v>68.457142857142955</v>
      </c>
      <c r="AD147" s="12">
        <f t="shared" si="56"/>
        <v>6.7452106470729089E-3</v>
      </c>
      <c r="AE147" s="12">
        <f t="shared" si="58"/>
        <v>9.8480075447264461</v>
      </c>
      <c r="AF147" s="10"/>
      <c r="AG147" s="10"/>
      <c r="AH147" s="13">
        <f t="shared" si="59"/>
        <v>0</v>
      </c>
      <c r="AI147" s="6"/>
      <c r="AJ147" s="6"/>
      <c r="AK147" s="6">
        <f t="shared" si="60"/>
        <v>0</v>
      </c>
    </row>
    <row r="148" spans="1:37" x14ac:dyDescent="0.35">
      <c r="A148" s="2">
        <v>42950</v>
      </c>
      <c r="B148" t="s">
        <v>10</v>
      </c>
      <c r="C148" s="3">
        <v>42978</v>
      </c>
      <c r="D148">
        <v>10081.1</v>
      </c>
      <c r="E148">
        <v>10087.9</v>
      </c>
      <c r="F148">
        <v>10024</v>
      </c>
      <c r="G148">
        <v>10043</v>
      </c>
      <c r="H148">
        <v>21759000</v>
      </c>
      <c r="I148">
        <v>691725</v>
      </c>
      <c r="J148">
        <v>10013.65</v>
      </c>
      <c r="K148" s="51">
        <f t="shared" si="53"/>
        <v>-0.57518488085456398</v>
      </c>
      <c r="L148">
        <f t="shared" si="47"/>
        <v>10000</v>
      </c>
      <c r="M148">
        <f t="shared" si="48"/>
        <v>10100</v>
      </c>
      <c r="N148">
        <v>11.942500000000001</v>
      </c>
      <c r="O148">
        <f t="shared" si="49"/>
        <v>28</v>
      </c>
      <c r="P148" s="54">
        <f t="shared" si="54"/>
        <v>-0.57684543967404522</v>
      </c>
      <c r="Q148" s="54">
        <f t="shared" si="55"/>
        <v>11.579545453716063</v>
      </c>
      <c r="R148" s="53">
        <v>9400</v>
      </c>
      <c r="S148" s="53">
        <v>10700</v>
      </c>
      <c r="T148" s="53">
        <f t="shared" si="40"/>
        <v>0</v>
      </c>
      <c r="U148" s="16"/>
      <c r="V148" s="16">
        <v>9500</v>
      </c>
      <c r="W148" s="16">
        <v>10550</v>
      </c>
      <c r="X148" s="16">
        <f t="shared" ref="X148:X211" si="61">IF(AND(M148&gt;=V148,M148&lt;=W148),0,1)</f>
        <v>0</v>
      </c>
      <c r="Y148" s="10">
        <f t="shared" si="46"/>
        <v>63.899999999999636</v>
      </c>
      <c r="Z148" s="10">
        <f t="shared" si="50"/>
        <v>13.200000000000728</v>
      </c>
      <c r="AA148" s="10">
        <f t="shared" si="51"/>
        <v>77.100000000000364</v>
      </c>
      <c r="AB148" s="10">
        <f t="shared" si="52"/>
        <v>77.100000000000364</v>
      </c>
      <c r="AC148" s="11">
        <f t="shared" si="57"/>
        <v>70.471428571428731</v>
      </c>
      <c r="AD148" s="12">
        <f t="shared" si="56"/>
        <v>6.9904503051679608E-3</v>
      </c>
      <c r="AE148" s="12">
        <f t="shared" si="58"/>
        <v>10.206057445545223</v>
      </c>
      <c r="AF148" s="10"/>
      <c r="AG148" s="10"/>
      <c r="AH148" s="13">
        <f t="shared" si="59"/>
        <v>0</v>
      </c>
      <c r="AI148" s="6"/>
      <c r="AJ148" s="6"/>
      <c r="AK148" s="6">
        <f t="shared" si="60"/>
        <v>0</v>
      </c>
    </row>
    <row r="149" spans="1:37" x14ac:dyDescent="0.35">
      <c r="A149" s="2">
        <v>42951</v>
      </c>
      <c r="B149" t="s">
        <v>10</v>
      </c>
      <c r="C149" s="3">
        <v>42978</v>
      </c>
      <c r="D149">
        <v>10028.450000000001</v>
      </c>
      <c r="E149">
        <v>10124</v>
      </c>
      <c r="F149">
        <v>10018.25</v>
      </c>
      <c r="G149">
        <v>10108.549999999999</v>
      </c>
      <c r="H149">
        <v>21461100</v>
      </c>
      <c r="I149">
        <v>-297900</v>
      </c>
      <c r="J149">
        <v>10066.4</v>
      </c>
      <c r="K149" s="51">
        <f t="shared" si="53"/>
        <v>0.65269341830129723</v>
      </c>
      <c r="L149">
        <f t="shared" si="47"/>
        <v>10100</v>
      </c>
      <c r="M149">
        <f t="shared" si="48"/>
        <v>10000</v>
      </c>
      <c r="N149">
        <v>11.6425</v>
      </c>
      <c r="O149">
        <f t="shared" si="49"/>
        <v>27</v>
      </c>
      <c r="P149" s="54">
        <f t="shared" si="54"/>
        <v>0.65057259811034385</v>
      </c>
      <c r="Q149" s="54">
        <f t="shared" si="55"/>
        <v>11.288947362678449</v>
      </c>
      <c r="R149" s="53">
        <v>9400</v>
      </c>
      <c r="S149" s="53">
        <v>10700</v>
      </c>
      <c r="T149" s="53">
        <f t="shared" ref="T149:T212" si="62">IF(AND(M149&gt;=R149,M149&lt;=S149),0,1)</f>
        <v>0</v>
      </c>
      <c r="U149" s="16"/>
      <c r="V149" s="16">
        <v>9500</v>
      </c>
      <c r="W149" s="16">
        <v>10550</v>
      </c>
      <c r="X149" s="16">
        <f t="shared" si="61"/>
        <v>0</v>
      </c>
      <c r="Y149" s="10">
        <f t="shared" si="46"/>
        <v>105.75</v>
      </c>
      <c r="Z149" s="10">
        <f t="shared" si="50"/>
        <v>81</v>
      </c>
      <c r="AA149" s="10">
        <f t="shared" si="51"/>
        <v>24.75</v>
      </c>
      <c r="AB149" s="10">
        <f t="shared" si="52"/>
        <v>105.75</v>
      </c>
      <c r="AC149" s="11">
        <f t="shared" si="57"/>
        <v>74.925000000000054</v>
      </c>
      <c r="AD149" s="12">
        <f t="shared" si="56"/>
        <v>7.4712443099382306E-3</v>
      </c>
      <c r="AE149" s="12">
        <f t="shared" si="58"/>
        <v>10.908016692509817</v>
      </c>
      <c r="AF149" s="10"/>
      <c r="AG149" s="10"/>
      <c r="AH149" s="13">
        <f t="shared" si="59"/>
        <v>0</v>
      </c>
      <c r="AI149" s="6"/>
      <c r="AJ149" s="6"/>
      <c r="AK149" s="6">
        <f t="shared" si="60"/>
        <v>0</v>
      </c>
    </row>
    <row r="150" spans="1:37" x14ac:dyDescent="0.35">
      <c r="A150" s="2">
        <v>42954</v>
      </c>
      <c r="B150" t="s">
        <v>10</v>
      </c>
      <c r="C150" s="3">
        <v>42978</v>
      </c>
      <c r="D150">
        <v>10099</v>
      </c>
      <c r="E150">
        <v>10119</v>
      </c>
      <c r="F150">
        <v>10079.5</v>
      </c>
      <c r="G150">
        <v>10091.75</v>
      </c>
      <c r="H150">
        <v>21703650</v>
      </c>
      <c r="I150">
        <v>242550</v>
      </c>
      <c r="J150">
        <v>10057.4</v>
      </c>
      <c r="K150" s="51">
        <f t="shared" si="53"/>
        <v>-0.16619594303831187</v>
      </c>
      <c r="L150">
        <f t="shared" si="47"/>
        <v>10100</v>
      </c>
      <c r="M150">
        <f t="shared" si="48"/>
        <v>10100</v>
      </c>
      <c r="N150">
        <v>11.39</v>
      </c>
      <c r="O150">
        <f t="shared" si="49"/>
        <v>24</v>
      </c>
      <c r="P150" s="54">
        <f t="shared" si="54"/>
        <v>-0.16633420170375501</v>
      </c>
      <c r="Q150" s="54">
        <f t="shared" si="55"/>
        <v>11.0430898766604</v>
      </c>
      <c r="R150" s="53">
        <v>9400</v>
      </c>
      <c r="S150" s="53">
        <v>10700</v>
      </c>
      <c r="T150" s="53">
        <f t="shared" si="62"/>
        <v>0</v>
      </c>
      <c r="U150" s="16"/>
      <c r="V150" s="16">
        <v>9500</v>
      </c>
      <c r="W150" s="16">
        <v>10550</v>
      </c>
      <c r="X150" s="16">
        <f t="shared" si="61"/>
        <v>0</v>
      </c>
      <c r="Y150" s="10">
        <f t="shared" si="46"/>
        <v>39.5</v>
      </c>
      <c r="Z150" s="10">
        <f t="shared" si="50"/>
        <v>10.450000000000728</v>
      </c>
      <c r="AA150" s="10">
        <f t="shared" si="51"/>
        <v>29.049999999999272</v>
      </c>
      <c r="AB150" s="10">
        <f t="shared" si="52"/>
        <v>39.5</v>
      </c>
      <c r="AC150" s="11">
        <f t="shared" si="57"/>
        <v>70.521428571428643</v>
      </c>
      <c r="AD150" s="12">
        <f t="shared" si="56"/>
        <v>6.9830110477699416E-3</v>
      </c>
      <c r="AE150" s="12">
        <f t="shared" si="58"/>
        <v>10.195196129744115</v>
      </c>
      <c r="AF150" s="10"/>
      <c r="AG150" s="10"/>
      <c r="AH150" s="13">
        <f t="shared" si="59"/>
        <v>0</v>
      </c>
      <c r="AI150" s="6"/>
      <c r="AJ150" s="6"/>
      <c r="AK150" s="6">
        <f t="shared" si="60"/>
        <v>0</v>
      </c>
    </row>
    <row r="151" spans="1:37" x14ac:dyDescent="0.35">
      <c r="A151" s="2">
        <v>42955</v>
      </c>
      <c r="B151" t="s">
        <v>10</v>
      </c>
      <c r="C151" s="3">
        <v>42978</v>
      </c>
      <c r="D151">
        <v>10081.1</v>
      </c>
      <c r="E151">
        <v>10104.9</v>
      </c>
      <c r="F151">
        <v>9958.5</v>
      </c>
      <c r="G151">
        <v>9999.4500000000007</v>
      </c>
      <c r="H151">
        <v>22978575</v>
      </c>
      <c r="I151">
        <v>1274925</v>
      </c>
      <c r="J151">
        <v>9978.5499999999993</v>
      </c>
      <c r="K151" s="51">
        <f t="shared" si="53"/>
        <v>-0.91460846731240131</v>
      </c>
      <c r="L151">
        <f t="shared" si="47"/>
        <v>10000</v>
      </c>
      <c r="M151">
        <f t="shared" si="48"/>
        <v>10100</v>
      </c>
      <c r="N151">
        <v>11.895</v>
      </c>
      <c r="O151">
        <f t="shared" si="49"/>
        <v>23</v>
      </c>
      <c r="P151" s="54">
        <f t="shared" si="54"/>
        <v>-0.91881668937787708</v>
      </c>
      <c r="Q151" s="54">
        <f t="shared" si="55"/>
        <v>11.534826264253864</v>
      </c>
      <c r="R151" s="53">
        <v>9400</v>
      </c>
      <c r="S151" s="53">
        <v>10700</v>
      </c>
      <c r="T151" s="53">
        <f t="shared" si="62"/>
        <v>0</v>
      </c>
      <c r="U151" s="16"/>
      <c r="V151" s="16">
        <v>9500</v>
      </c>
      <c r="W151" s="16">
        <v>10550</v>
      </c>
      <c r="X151" s="16">
        <f t="shared" si="61"/>
        <v>0</v>
      </c>
      <c r="Y151" s="10">
        <f t="shared" si="46"/>
        <v>146.39999999999964</v>
      </c>
      <c r="Z151" s="10">
        <f t="shared" si="50"/>
        <v>13.149999999999636</v>
      </c>
      <c r="AA151" s="10">
        <f t="shared" si="51"/>
        <v>133.25</v>
      </c>
      <c r="AB151" s="10">
        <f t="shared" si="52"/>
        <v>146.39999999999964</v>
      </c>
      <c r="AC151" s="11">
        <f t="shared" si="57"/>
        <v>75.357142857142861</v>
      </c>
      <c r="AD151" s="12">
        <f t="shared" si="56"/>
        <v>7.475091295309327E-3</v>
      </c>
      <c r="AE151" s="12">
        <f t="shared" si="58"/>
        <v>10.913633291151617</v>
      </c>
      <c r="AF151" s="10"/>
      <c r="AG151" s="10"/>
      <c r="AH151" s="13">
        <f t="shared" si="59"/>
        <v>0</v>
      </c>
      <c r="AI151" s="6"/>
      <c r="AJ151" s="6"/>
      <c r="AK151" s="6">
        <f t="shared" si="60"/>
        <v>0</v>
      </c>
    </row>
    <row r="152" spans="1:37" x14ac:dyDescent="0.35">
      <c r="A152" s="2">
        <v>42956</v>
      </c>
      <c r="B152" t="s">
        <v>10</v>
      </c>
      <c r="C152" s="3">
        <v>42978</v>
      </c>
      <c r="D152">
        <v>9977.75</v>
      </c>
      <c r="E152">
        <v>9989</v>
      </c>
      <c r="F152">
        <v>9912.2000000000007</v>
      </c>
      <c r="G152">
        <v>9926.7000000000007</v>
      </c>
      <c r="H152">
        <v>23268000</v>
      </c>
      <c r="I152">
        <v>289425</v>
      </c>
      <c r="J152">
        <v>9908.0499999999993</v>
      </c>
      <c r="K152" s="51">
        <f t="shared" si="53"/>
        <v>-0.72754001470080853</v>
      </c>
      <c r="L152">
        <f t="shared" si="47"/>
        <v>9900</v>
      </c>
      <c r="M152">
        <f t="shared" si="48"/>
        <v>10000</v>
      </c>
      <c r="N152">
        <v>12.77</v>
      </c>
      <c r="O152">
        <f t="shared" si="49"/>
        <v>22</v>
      </c>
      <c r="P152" s="54">
        <f t="shared" si="54"/>
        <v>-0.73019949410131346</v>
      </c>
      <c r="Q152" s="54">
        <f t="shared" si="55"/>
        <v>12.382266249684308</v>
      </c>
      <c r="R152" s="53">
        <v>9400</v>
      </c>
      <c r="S152" s="53">
        <v>10700</v>
      </c>
      <c r="T152" s="53">
        <f t="shared" si="62"/>
        <v>0</v>
      </c>
      <c r="U152" s="16"/>
      <c r="V152" s="16">
        <v>9500</v>
      </c>
      <c r="W152" s="16">
        <v>10550</v>
      </c>
      <c r="X152" s="16">
        <f t="shared" si="61"/>
        <v>0</v>
      </c>
      <c r="Y152" s="10">
        <f t="shared" si="46"/>
        <v>76.799999999999272</v>
      </c>
      <c r="Z152" s="10">
        <f t="shared" si="50"/>
        <v>10.450000000000728</v>
      </c>
      <c r="AA152" s="10">
        <f t="shared" si="51"/>
        <v>87.25</v>
      </c>
      <c r="AB152" s="10">
        <f t="shared" si="52"/>
        <v>87.25</v>
      </c>
      <c r="AC152" s="11">
        <f t="shared" si="57"/>
        <v>77.110714285714238</v>
      </c>
      <c r="AD152" s="12">
        <f t="shared" si="56"/>
        <v>7.7282668222509324E-3</v>
      </c>
      <c r="AE152" s="12">
        <f t="shared" si="58"/>
        <v>11.283269560486362</v>
      </c>
      <c r="AF152" s="10"/>
      <c r="AG152" s="10"/>
      <c r="AH152" s="13">
        <f t="shared" si="59"/>
        <v>0</v>
      </c>
      <c r="AI152" s="6"/>
      <c r="AJ152" s="6"/>
      <c r="AK152" s="6">
        <f t="shared" si="60"/>
        <v>0</v>
      </c>
    </row>
    <row r="153" spans="1:37" x14ac:dyDescent="0.35">
      <c r="A153" s="2">
        <v>42957</v>
      </c>
      <c r="B153" t="s">
        <v>10</v>
      </c>
      <c r="C153" s="3">
        <v>42978</v>
      </c>
      <c r="D153">
        <v>9895</v>
      </c>
      <c r="E153">
        <v>9919.9</v>
      </c>
      <c r="F153">
        <v>9803.5499999999993</v>
      </c>
      <c r="G153">
        <v>9854.75</v>
      </c>
      <c r="H153">
        <v>22531950</v>
      </c>
      <c r="I153">
        <v>-736050</v>
      </c>
      <c r="J153">
        <v>9820.25</v>
      </c>
      <c r="K153" s="51">
        <f t="shared" si="53"/>
        <v>-0.72481287839866948</v>
      </c>
      <c r="L153">
        <f t="shared" si="47"/>
        <v>9900</v>
      </c>
      <c r="M153">
        <f t="shared" si="48"/>
        <v>9900</v>
      </c>
      <c r="N153">
        <v>13.452500000000001</v>
      </c>
      <c r="O153">
        <f t="shared" si="49"/>
        <v>21</v>
      </c>
      <c r="P153" s="54">
        <f t="shared" si="54"/>
        <v>-0.72745240911498144</v>
      </c>
      <c r="Q153" s="54">
        <f t="shared" si="55"/>
        <v>13.043899803948651</v>
      </c>
      <c r="R153" s="53">
        <v>9400</v>
      </c>
      <c r="S153" s="53">
        <v>10700</v>
      </c>
      <c r="T153" s="53">
        <f t="shared" si="62"/>
        <v>0</v>
      </c>
      <c r="U153" s="16"/>
      <c r="V153" s="16">
        <v>9500</v>
      </c>
      <c r="W153" s="16">
        <v>10550</v>
      </c>
      <c r="X153" s="16">
        <f t="shared" si="61"/>
        <v>0</v>
      </c>
      <c r="Y153" s="10">
        <f t="shared" si="46"/>
        <v>116.35000000000036</v>
      </c>
      <c r="Z153" s="10">
        <f t="shared" si="50"/>
        <v>6.8000000000010914</v>
      </c>
      <c r="AA153" s="10">
        <f t="shared" si="51"/>
        <v>123.15000000000146</v>
      </c>
      <c r="AB153" s="10">
        <f t="shared" si="52"/>
        <v>123.15000000000146</v>
      </c>
      <c r="AC153" s="11">
        <f t="shared" si="57"/>
        <v>79.732142857142861</v>
      </c>
      <c r="AD153" s="12">
        <f t="shared" si="56"/>
        <v>8.0578214105247962E-3</v>
      </c>
      <c r="AE153" s="12">
        <f t="shared" si="58"/>
        <v>11.764419259366202</v>
      </c>
      <c r="AF153" s="10"/>
      <c r="AG153" s="10"/>
      <c r="AH153" s="13">
        <f t="shared" si="59"/>
        <v>0</v>
      </c>
      <c r="AI153" s="6"/>
      <c r="AJ153" s="6"/>
      <c r="AK153" s="6">
        <f t="shared" si="60"/>
        <v>0</v>
      </c>
    </row>
    <row r="154" spans="1:37" x14ac:dyDescent="0.35">
      <c r="A154" s="2">
        <v>42958</v>
      </c>
      <c r="B154" t="s">
        <v>10</v>
      </c>
      <c r="C154" s="3">
        <v>42978</v>
      </c>
      <c r="D154">
        <v>9776.75</v>
      </c>
      <c r="E154">
        <v>9800</v>
      </c>
      <c r="F154">
        <v>9710.1</v>
      </c>
      <c r="G154">
        <v>9741.0499999999993</v>
      </c>
      <c r="H154">
        <v>23310075</v>
      </c>
      <c r="I154">
        <v>778125</v>
      </c>
      <c r="J154">
        <v>9710.7999999999993</v>
      </c>
      <c r="K154" s="51">
        <f t="shared" si="53"/>
        <v>-1.153758339886864</v>
      </c>
      <c r="L154">
        <f t="shared" si="47"/>
        <v>9700</v>
      </c>
      <c r="M154">
        <f t="shared" si="48"/>
        <v>9800</v>
      </c>
      <c r="N154">
        <v>13.8025</v>
      </c>
      <c r="O154">
        <f t="shared" si="49"/>
        <v>20</v>
      </c>
      <c r="P154" s="54">
        <f t="shared" si="54"/>
        <v>-1.1604657730451606</v>
      </c>
      <c r="Q154" s="54">
        <f t="shared" si="55"/>
        <v>13.385038913788206</v>
      </c>
      <c r="R154" s="53">
        <v>9400</v>
      </c>
      <c r="S154" s="53">
        <v>10700</v>
      </c>
      <c r="T154" s="53">
        <f t="shared" si="62"/>
        <v>0</v>
      </c>
      <c r="U154" s="16"/>
      <c r="V154" s="16">
        <v>9500</v>
      </c>
      <c r="W154" s="16">
        <v>10550</v>
      </c>
      <c r="X154" s="16">
        <f t="shared" si="61"/>
        <v>0</v>
      </c>
      <c r="Y154" s="10">
        <f t="shared" si="46"/>
        <v>89.899999999999636</v>
      </c>
      <c r="Z154" s="10">
        <f t="shared" si="50"/>
        <v>54.75</v>
      </c>
      <c r="AA154" s="10">
        <f t="shared" si="51"/>
        <v>144.64999999999964</v>
      </c>
      <c r="AB154" s="10">
        <f t="shared" si="52"/>
        <v>144.64999999999964</v>
      </c>
      <c r="AC154" s="11">
        <f t="shared" si="57"/>
        <v>85.54642857142855</v>
      </c>
      <c r="AD154" s="12">
        <f t="shared" si="56"/>
        <v>8.7499863013198193E-3</v>
      </c>
      <c r="AE154" s="12">
        <f t="shared" si="58"/>
        <v>12.774979999926936</v>
      </c>
      <c r="AF154" s="10"/>
      <c r="AG154" s="10"/>
      <c r="AH154" s="13">
        <f t="shared" si="59"/>
        <v>0</v>
      </c>
      <c r="AI154" s="6"/>
      <c r="AJ154" s="6"/>
      <c r="AK154" s="6">
        <f t="shared" si="60"/>
        <v>0</v>
      </c>
    </row>
    <row r="155" spans="1:37" x14ac:dyDescent="0.35">
      <c r="A155" s="2">
        <v>42961</v>
      </c>
      <c r="B155" t="s">
        <v>10</v>
      </c>
      <c r="C155" s="3">
        <v>42978</v>
      </c>
      <c r="D155">
        <v>9778.25</v>
      </c>
      <c r="E155">
        <v>9837.7999999999993</v>
      </c>
      <c r="F155">
        <v>9776.7000000000007</v>
      </c>
      <c r="G155">
        <v>9815.6</v>
      </c>
      <c r="H155">
        <v>22828950</v>
      </c>
      <c r="I155">
        <v>-481125</v>
      </c>
      <c r="J155">
        <v>9794.15</v>
      </c>
      <c r="K155" s="51">
        <f t="shared" si="53"/>
        <v>0.76531790720713988</v>
      </c>
      <c r="L155">
        <f t="shared" si="47"/>
        <v>9800</v>
      </c>
      <c r="M155">
        <f t="shared" si="48"/>
        <v>9800</v>
      </c>
      <c r="N155">
        <v>15.195</v>
      </c>
      <c r="O155">
        <f t="shared" si="49"/>
        <v>17</v>
      </c>
      <c r="P155" s="54">
        <f t="shared" si="54"/>
        <v>0.7624042063188341</v>
      </c>
      <c r="Q155" s="54">
        <f t="shared" si="55"/>
        <v>14.733282699739009</v>
      </c>
      <c r="R155" s="53">
        <v>9400</v>
      </c>
      <c r="S155" s="53">
        <v>10700</v>
      </c>
      <c r="T155" s="53">
        <f t="shared" si="62"/>
        <v>0</v>
      </c>
      <c r="U155" s="16"/>
      <c r="V155" s="16">
        <v>9500</v>
      </c>
      <c r="W155" s="16">
        <v>10550</v>
      </c>
      <c r="X155" s="16">
        <f t="shared" si="61"/>
        <v>0</v>
      </c>
      <c r="Y155" s="10">
        <f t="shared" si="46"/>
        <v>61.099999999998545</v>
      </c>
      <c r="Z155" s="10">
        <f t="shared" si="50"/>
        <v>96.75</v>
      </c>
      <c r="AA155" s="10">
        <f t="shared" si="51"/>
        <v>35.650000000001455</v>
      </c>
      <c r="AB155" s="10">
        <f t="shared" si="52"/>
        <v>96.75</v>
      </c>
      <c r="AC155" s="11">
        <f t="shared" si="57"/>
        <v>89.314285714285688</v>
      </c>
      <c r="AD155" s="12">
        <f t="shared" si="56"/>
        <v>9.133974454967473E-3</v>
      </c>
      <c r="AE155" s="12">
        <f t="shared" si="58"/>
        <v>13.33560270425251</v>
      </c>
      <c r="AF155" s="10"/>
      <c r="AG155" s="10"/>
      <c r="AH155" s="13">
        <f t="shared" si="59"/>
        <v>0</v>
      </c>
      <c r="AI155" s="6"/>
      <c r="AJ155" s="6"/>
      <c r="AK155" s="6">
        <f t="shared" si="60"/>
        <v>0</v>
      </c>
    </row>
    <row r="156" spans="1:37" x14ac:dyDescent="0.35">
      <c r="A156" s="2">
        <v>42963</v>
      </c>
      <c r="B156" t="s">
        <v>10</v>
      </c>
      <c r="C156" s="3">
        <v>42978</v>
      </c>
      <c r="D156">
        <v>9829.4</v>
      </c>
      <c r="E156">
        <v>9910</v>
      </c>
      <c r="F156">
        <v>9778.2000000000007</v>
      </c>
      <c r="G156">
        <v>9904.9500000000007</v>
      </c>
      <c r="H156">
        <v>23589450</v>
      </c>
      <c r="I156">
        <v>760500</v>
      </c>
      <c r="J156">
        <v>9897.2999999999993</v>
      </c>
      <c r="K156" s="51">
        <f t="shared" si="53"/>
        <v>0.91028566771262431</v>
      </c>
      <c r="L156">
        <f t="shared" si="47"/>
        <v>9900</v>
      </c>
      <c r="M156">
        <f t="shared" si="48"/>
        <v>9800</v>
      </c>
      <c r="N156">
        <v>14.3825</v>
      </c>
      <c r="O156">
        <f t="shared" si="49"/>
        <v>15</v>
      </c>
      <c r="P156" s="54">
        <f t="shared" si="54"/>
        <v>0.90616754001313637</v>
      </c>
      <c r="Q156" s="54">
        <f t="shared" si="55"/>
        <v>13.946117604969292</v>
      </c>
      <c r="R156" s="53">
        <v>9400</v>
      </c>
      <c r="S156" s="53">
        <v>10700</v>
      </c>
      <c r="T156" s="53">
        <f t="shared" si="62"/>
        <v>0</v>
      </c>
      <c r="U156" s="16"/>
      <c r="V156" s="16">
        <v>9500</v>
      </c>
      <c r="W156" s="16">
        <v>10550</v>
      </c>
      <c r="X156" s="16">
        <f t="shared" si="61"/>
        <v>0</v>
      </c>
      <c r="Y156" s="10">
        <f t="shared" si="46"/>
        <v>131.79999999999927</v>
      </c>
      <c r="Z156" s="10">
        <f t="shared" si="50"/>
        <v>94.399999999999636</v>
      </c>
      <c r="AA156" s="10">
        <f t="shared" si="51"/>
        <v>37.399999999999636</v>
      </c>
      <c r="AB156" s="10">
        <f t="shared" si="52"/>
        <v>131.79999999999927</v>
      </c>
      <c r="AC156" s="11">
        <f t="shared" si="57"/>
        <v>93.885714285714258</v>
      </c>
      <c r="AD156" s="12">
        <f t="shared" si="56"/>
        <v>9.5515203660156527E-3</v>
      </c>
      <c r="AE156" s="12">
        <f t="shared" si="58"/>
        <v>13.945219734382853</v>
      </c>
      <c r="AF156" s="10"/>
      <c r="AG156" s="10"/>
      <c r="AH156" s="13">
        <f t="shared" si="59"/>
        <v>0</v>
      </c>
      <c r="AI156" s="6"/>
      <c r="AJ156" s="6"/>
      <c r="AK156" s="6">
        <f t="shared" si="60"/>
        <v>0</v>
      </c>
    </row>
    <row r="157" spans="1:37" x14ac:dyDescent="0.35">
      <c r="A157" s="2">
        <v>42964</v>
      </c>
      <c r="B157" t="s">
        <v>10</v>
      </c>
      <c r="C157" s="3">
        <v>42978</v>
      </c>
      <c r="D157">
        <v>9927.9</v>
      </c>
      <c r="E157">
        <v>9940</v>
      </c>
      <c r="F157">
        <v>9881.6</v>
      </c>
      <c r="G157">
        <v>9909.4500000000007</v>
      </c>
      <c r="H157">
        <v>24989400</v>
      </c>
      <c r="I157">
        <v>1399950</v>
      </c>
      <c r="J157">
        <v>9904.15</v>
      </c>
      <c r="K157" s="51">
        <f t="shared" si="53"/>
        <v>4.5431829539775564E-2</v>
      </c>
      <c r="L157">
        <f t="shared" si="47"/>
        <v>9900</v>
      </c>
      <c r="M157">
        <f t="shared" si="48"/>
        <v>9900</v>
      </c>
      <c r="N157">
        <v>14.237500000000001</v>
      </c>
      <c r="O157">
        <f t="shared" si="49"/>
        <v>14</v>
      </c>
      <c r="P157" s="54">
        <f t="shared" si="54"/>
        <v>4.5421512408871934E-2</v>
      </c>
      <c r="Q157" s="54">
        <f t="shared" si="55"/>
        <v>13.803772877797844</v>
      </c>
      <c r="R157" s="53">
        <v>9400</v>
      </c>
      <c r="S157" s="53">
        <v>10700</v>
      </c>
      <c r="T157" s="53">
        <f t="shared" si="62"/>
        <v>0</v>
      </c>
      <c r="U157" s="16"/>
      <c r="V157" s="16">
        <v>9500</v>
      </c>
      <c r="W157" s="16">
        <v>10550</v>
      </c>
      <c r="X157" s="16">
        <f t="shared" si="61"/>
        <v>0</v>
      </c>
      <c r="Y157" s="10">
        <f t="shared" si="46"/>
        <v>58.399999999999636</v>
      </c>
      <c r="Z157" s="10">
        <f t="shared" si="50"/>
        <v>35.049999999999272</v>
      </c>
      <c r="AA157" s="10">
        <f t="shared" si="51"/>
        <v>23.350000000000364</v>
      </c>
      <c r="AB157" s="10">
        <f t="shared" si="52"/>
        <v>58.399999999999636</v>
      </c>
      <c r="AC157" s="11">
        <f t="shared" si="57"/>
        <v>90.34999999999998</v>
      </c>
      <c r="AD157" s="12">
        <f t="shared" si="56"/>
        <v>9.1006154373029519E-3</v>
      </c>
      <c r="AE157" s="12">
        <f t="shared" si="58"/>
        <v>13.28689853846231</v>
      </c>
      <c r="AF157" s="10"/>
      <c r="AG157" s="10"/>
      <c r="AH157" s="13">
        <f t="shared" si="59"/>
        <v>0</v>
      </c>
      <c r="AI157" s="6"/>
      <c r="AJ157" s="6"/>
      <c r="AK157" s="6">
        <f t="shared" si="60"/>
        <v>0</v>
      </c>
    </row>
    <row r="158" spans="1:37" x14ac:dyDescent="0.35">
      <c r="A158" s="2">
        <v>42965</v>
      </c>
      <c r="B158" t="s">
        <v>10</v>
      </c>
      <c r="C158" s="3">
        <v>42978</v>
      </c>
      <c r="D158">
        <v>9869</v>
      </c>
      <c r="E158">
        <v>9869</v>
      </c>
      <c r="F158">
        <v>9794.2000000000007</v>
      </c>
      <c r="G158">
        <v>9854.4</v>
      </c>
      <c r="H158">
        <v>25042725</v>
      </c>
      <c r="I158">
        <v>53325</v>
      </c>
      <c r="J158">
        <v>9837.4</v>
      </c>
      <c r="K158" s="51">
        <f t="shared" si="53"/>
        <v>-0.55553032711201011</v>
      </c>
      <c r="L158">
        <f t="shared" si="47"/>
        <v>9900</v>
      </c>
      <c r="M158">
        <f t="shared" si="48"/>
        <v>9900</v>
      </c>
      <c r="N158">
        <v>14.34</v>
      </c>
      <c r="O158">
        <f t="shared" si="49"/>
        <v>13</v>
      </c>
      <c r="P158" s="54">
        <f t="shared" si="54"/>
        <v>-0.55707913556410915</v>
      </c>
      <c r="Q158" s="54">
        <f t="shared" si="55"/>
        <v>13.903815455830706</v>
      </c>
      <c r="R158" s="53">
        <v>9400</v>
      </c>
      <c r="S158" s="53">
        <v>10700</v>
      </c>
      <c r="T158" s="53">
        <f t="shared" si="62"/>
        <v>0</v>
      </c>
      <c r="U158" s="16"/>
      <c r="V158" s="16">
        <v>9500</v>
      </c>
      <c r="W158" s="16">
        <v>10550</v>
      </c>
      <c r="X158" s="16">
        <f t="shared" si="61"/>
        <v>0</v>
      </c>
      <c r="Y158" s="10">
        <f t="shared" si="46"/>
        <v>74.799999999999272</v>
      </c>
      <c r="Z158" s="10">
        <f t="shared" si="50"/>
        <v>40.450000000000728</v>
      </c>
      <c r="AA158" s="10">
        <f t="shared" si="51"/>
        <v>115.25</v>
      </c>
      <c r="AB158" s="10">
        <f t="shared" si="52"/>
        <v>115.25</v>
      </c>
      <c r="AC158" s="11">
        <f t="shared" si="57"/>
        <v>94.060714285714312</v>
      </c>
      <c r="AD158" s="12">
        <f t="shared" si="56"/>
        <v>9.5309265665938104E-3</v>
      </c>
      <c r="AE158" s="12">
        <f t="shared" si="58"/>
        <v>13.915152787226964</v>
      </c>
      <c r="AF158" s="10"/>
      <c r="AG158" s="10"/>
      <c r="AH158" s="13">
        <f t="shared" si="59"/>
        <v>0</v>
      </c>
      <c r="AI158" s="6"/>
      <c r="AJ158" s="6"/>
      <c r="AK158" s="6">
        <f t="shared" si="60"/>
        <v>0</v>
      </c>
    </row>
    <row r="159" spans="1:37" x14ac:dyDescent="0.35">
      <c r="A159" s="2">
        <v>42968</v>
      </c>
      <c r="B159" t="s">
        <v>10</v>
      </c>
      <c r="C159" s="3">
        <v>42978</v>
      </c>
      <c r="D159">
        <v>9869.9500000000007</v>
      </c>
      <c r="E159">
        <v>9884</v>
      </c>
      <c r="F159">
        <v>9755</v>
      </c>
      <c r="G159">
        <v>9768.6</v>
      </c>
      <c r="H159">
        <v>25573275</v>
      </c>
      <c r="I159">
        <v>530550</v>
      </c>
      <c r="J159">
        <v>9754.35</v>
      </c>
      <c r="K159" s="51">
        <f t="shared" si="53"/>
        <v>-0.87067705796394779</v>
      </c>
      <c r="L159">
        <f t="shared" si="47"/>
        <v>9800</v>
      </c>
      <c r="M159">
        <f t="shared" si="48"/>
        <v>9900</v>
      </c>
      <c r="N159">
        <v>14.57</v>
      </c>
      <c r="O159">
        <f t="shared" si="49"/>
        <v>10</v>
      </c>
      <c r="P159" s="54">
        <f t="shared" si="54"/>
        <v>-0.87448959672560278</v>
      </c>
      <c r="Q159" s="54">
        <f t="shared" si="55"/>
        <v>14.1277630898627</v>
      </c>
      <c r="R159" s="53">
        <v>9400</v>
      </c>
      <c r="S159" s="53">
        <v>10700</v>
      </c>
      <c r="T159" s="53">
        <f t="shared" si="62"/>
        <v>0</v>
      </c>
      <c r="U159" s="16"/>
      <c r="V159" s="16">
        <v>9500</v>
      </c>
      <c r="W159" s="16">
        <v>10550</v>
      </c>
      <c r="X159" s="16">
        <f t="shared" si="61"/>
        <v>0</v>
      </c>
      <c r="Y159" s="10">
        <f t="shared" si="46"/>
        <v>129</v>
      </c>
      <c r="Z159" s="10">
        <f t="shared" si="50"/>
        <v>29.600000000000364</v>
      </c>
      <c r="AA159" s="10">
        <f t="shared" si="51"/>
        <v>99.399999999999636</v>
      </c>
      <c r="AB159" s="10">
        <f t="shared" si="52"/>
        <v>129</v>
      </c>
      <c r="AC159" s="11">
        <f t="shared" si="57"/>
        <v>97.84999999999998</v>
      </c>
      <c r="AD159" s="12">
        <f t="shared" si="56"/>
        <v>9.9139306683417826E-3</v>
      </c>
      <c r="AE159" s="12">
        <f t="shared" si="58"/>
        <v>14.474338775779003</v>
      </c>
      <c r="AF159" s="10"/>
      <c r="AG159" s="10"/>
      <c r="AH159" s="13">
        <f t="shared" si="59"/>
        <v>0</v>
      </c>
      <c r="AI159" s="6"/>
      <c r="AJ159" s="6"/>
      <c r="AK159" s="6">
        <f t="shared" si="60"/>
        <v>0</v>
      </c>
    </row>
    <row r="160" spans="1:37" x14ac:dyDescent="0.35">
      <c r="A160" s="2">
        <v>42969</v>
      </c>
      <c r="B160" t="s">
        <v>10</v>
      </c>
      <c r="C160" s="3">
        <v>42978</v>
      </c>
      <c r="D160">
        <v>9810.5</v>
      </c>
      <c r="E160">
        <v>9837.4500000000007</v>
      </c>
      <c r="F160">
        <v>9769.7999999999993</v>
      </c>
      <c r="G160">
        <v>9784.65</v>
      </c>
      <c r="H160">
        <v>25101075</v>
      </c>
      <c r="I160">
        <v>-472200</v>
      </c>
      <c r="J160">
        <v>9765.5499999999993</v>
      </c>
      <c r="K160" s="51">
        <f t="shared" si="53"/>
        <v>0.16430194705484177</v>
      </c>
      <c r="L160">
        <f t="shared" si="47"/>
        <v>9800</v>
      </c>
      <c r="M160">
        <f t="shared" si="48"/>
        <v>9800</v>
      </c>
      <c r="N160">
        <v>14.815</v>
      </c>
      <c r="O160">
        <f t="shared" si="49"/>
        <v>9</v>
      </c>
      <c r="P160" s="54">
        <f t="shared" si="54"/>
        <v>0.16416711906899195</v>
      </c>
      <c r="Q160" s="54">
        <f t="shared" si="55"/>
        <v>14.363731706996584</v>
      </c>
      <c r="R160" s="53">
        <v>9400</v>
      </c>
      <c r="S160" s="53">
        <v>10700</v>
      </c>
      <c r="T160" s="53">
        <f t="shared" si="62"/>
        <v>0</v>
      </c>
      <c r="U160" s="16"/>
      <c r="V160" s="16">
        <v>9500</v>
      </c>
      <c r="W160" s="16">
        <v>10550</v>
      </c>
      <c r="X160" s="16">
        <f t="shared" si="61"/>
        <v>0</v>
      </c>
      <c r="Y160" s="10">
        <f t="shared" si="46"/>
        <v>67.650000000001455</v>
      </c>
      <c r="Z160" s="10">
        <f t="shared" si="50"/>
        <v>68.850000000000364</v>
      </c>
      <c r="AA160" s="10">
        <f t="shared" si="51"/>
        <v>1.1999999999989086</v>
      </c>
      <c r="AB160" s="10">
        <f t="shared" si="52"/>
        <v>68.850000000000364</v>
      </c>
      <c r="AC160" s="11">
        <f t="shared" si="57"/>
        <v>99.417857142857173</v>
      </c>
      <c r="AD160" s="12">
        <f t="shared" si="56"/>
        <v>1.0133821634254846E-2</v>
      </c>
      <c r="AE160" s="12">
        <f t="shared" si="58"/>
        <v>14.795379586012075</v>
      </c>
      <c r="AF160" s="10"/>
      <c r="AG160" s="10"/>
      <c r="AH160" s="13">
        <f t="shared" si="59"/>
        <v>0</v>
      </c>
      <c r="AI160" s="6"/>
      <c r="AJ160" s="6"/>
      <c r="AK160" s="6">
        <f t="shared" si="60"/>
        <v>0</v>
      </c>
    </row>
    <row r="161" spans="1:37" x14ac:dyDescent="0.35">
      <c r="A161" s="2">
        <v>42970</v>
      </c>
      <c r="B161" t="s">
        <v>10</v>
      </c>
      <c r="C161" s="3">
        <v>42978</v>
      </c>
      <c r="D161">
        <v>9811</v>
      </c>
      <c r="E161">
        <v>9874.25</v>
      </c>
      <c r="F161">
        <v>9797</v>
      </c>
      <c r="G161">
        <v>9862.2999999999993</v>
      </c>
      <c r="H161">
        <v>24278325</v>
      </c>
      <c r="I161">
        <v>-822750</v>
      </c>
      <c r="J161">
        <v>9852.5</v>
      </c>
      <c r="K161" s="51">
        <f t="shared" si="53"/>
        <v>0.79358995978394353</v>
      </c>
      <c r="L161">
        <f t="shared" si="47"/>
        <v>9900</v>
      </c>
      <c r="M161">
        <f t="shared" si="48"/>
        <v>9800</v>
      </c>
      <c r="N161">
        <v>14.105</v>
      </c>
      <c r="O161">
        <f t="shared" si="49"/>
        <v>8</v>
      </c>
      <c r="P161" s="54">
        <f t="shared" si="54"/>
        <v>0.79045759583316055</v>
      </c>
      <c r="Q161" s="54">
        <f t="shared" si="55"/>
        <v>13.676675505862111</v>
      </c>
      <c r="R161" s="53">
        <v>9400</v>
      </c>
      <c r="S161" s="53">
        <v>10700</v>
      </c>
      <c r="T161" s="53">
        <f t="shared" si="62"/>
        <v>0</v>
      </c>
      <c r="U161" s="16"/>
      <c r="V161" s="16">
        <v>9500</v>
      </c>
      <c r="W161" s="16">
        <v>10550</v>
      </c>
      <c r="X161" s="16">
        <f t="shared" si="61"/>
        <v>0</v>
      </c>
      <c r="Y161" s="10">
        <f t="shared" si="46"/>
        <v>77.25</v>
      </c>
      <c r="Z161" s="10">
        <f t="shared" si="50"/>
        <v>89.600000000000364</v>
      </c>
      <c r="AA161" s="10">
        <f t="shared" si="51"/>
        <v>12.350000000000364</v>
      </c>
      <c r="AB161" s="10">
        <f t="shared" si="52"/>
        <v>89.600000000000364</v>
      </c>
      <c r="AC161" s="11">
        <f t="shared" si="57"/>
        <v>100.96071428571433</v>
      </c>
      <c r="AD161" s="12">
        <f t="shared" si="56"/>
        <v>1.0290563070605885E-2</v>
      </c>
      <c r="AE161" s="12">
        <f t="shared" si="58"/>
        <v>15.024222083084592</v>
      </c>
      <c r="AF161" s="10"/>
      <c r="AG161" s="10"/>
      <c r="AH161" s="13">
        <f t="shared" si="59"/>
        <v>0</v>
      </c>
      <c r="AI161" s="6"/>
      <c r="AJ161" s="6"/>
      <c r="AK161" s="6">
        <f t="shared" si="60"/>
        <v>0</v>
      </c>
    </row>
    <row r="162" spans="1:37" x14ac:dyDescent="0.35">
      <c r="A162" s="2">
        <v>42971</v>
      </c>
      <c r="B162" t="s">
        <v>10</v>
      </c>
      <c r="C162" s="3">
        <v>42978</v>
      </c>
      <c r="D162">
        <v>9872</v>
      </c>
      <c r="E162">
        <v>9889.5</v>
      </c>
      <c r="F162">
        <v>9852.15</v>
      </c>
      <c r="G162">
        <v>9873.25</v>
      </c>
      <c r="H162">
        <v>24084525</v>
      </c>
      <c r="I162">
        <v>-193800</v>
      </c>
      <c r="J162">
        <v>9857.0499999999993</v>
      </c>
      <c r="K162" s="51">
        <f t="shared" si="53"/>
        <v>0.11102886750555883</v>
      </c>
      <c r="L162">
        <f t="shared" si="47"/>
        <v>9900</v>
      </c>
      <c r="M162">
        <f t="shared" si="48"/>
        <v>9900</v>
      </c>
      <c r="N162">
        <v>13.182499999999999</v>
      </c>
      <c r="O162">
        <f t="shared" si="49"/>
        <v>7</v>
      </c>
      <c r="P162" s="54">
        <f t="shared" si="54"/>
        <v>0.11096727604371637</v>
      </c>
      <c r="Q162" s="54">
        <f t="shared" si="55"/>
        <v>12.780936847476445</v>
      </c>
      <c r="R162" s="53">
        <v>9400</v>
      </c>
      <c r="S162" s="53">
        <v>10700</v>
      </c>
      <c r="T162" s="53">
        <f t="shared" si="62"/>
        <v>0</v>
      </c>
      <c r="U162" s="16"/>
      <c r="V162" s="16">
        <v>9500</v>
      </c>
      <c r="W162" s="16">
        <v>10550</v>
      </c>
      <c r="X162" s="16">
        <f t="shared" si="61"/>
        <v>0</v>
      </c>
      <c r="Y162" s="10">
        <f t="shared" si="46"/>
        <v>37.350000000000364</v>
      </c>
      <c r="Z162" s="10">
        <f t="shared" si="50"/>
        <v>27.200000000000728</v>
      </c>
      <c r="AA162" s="10">
        <f t="shared" si="51"/>
        <v>10.149999999999636</v>
      </c>
      <c r="AB162" s="10">
        <f t="shared" si="52"/>
        <v>37.350000000000364</v>
      </c>
      <c r="AC162" s="11">
        <f t="shared" si="57"/>
        <v>98.121428571428623</v>
      </c>
      <c r="AD162" s="12">
        <f t="shared" si="56"/>
        <v>9.9393667515628673E-3</v>
      </c>
      <c r="AE162" s="12">
        <f t="shared" si="58"/>
        <v>14.511475457281787</v>
      </c>
      <c r="AF162" s="10"/>
      <c r="AG162" s="10"/>
      <c r="AH162" s="13">
        <f t="shared" si="59"/>
        <v>0</v>
      </c>
      <c r="AI162" s="6"/>
      <c r="AJ162" s="6"/>
      <c r="AK162" s="6">
        <f t="shared" si="60"/>
        <v>0</v>
      </c>
    </row>
    <row r="163" spans="1:37" x14ac:dyDescent="0.35">
      <c r="A163" s="2">
        <v>42975</v>
      </c>
      <c r="B163" t="s">
        <v>10</v>
      </c>
      <c r="C163" s="3">
        <v>42978</v>
      </c>
      <c r="D163">
        <v>9905.75</v>
      </c>
      <c r="E163">
        <v>9939.35</v>
      </c>
      <c r="F163">
        <v>9884.2999999999993</v>
      </c>
      <c r="G163">
        <v>9917.0499999999993</v>
      </c>
      <c r="H163">
        <v>22741650</v>
      </c>
      <c r="I163">
        <v>-1342875</v>
      </c>
      <c r="J163">
        <v>9912.7999999999993</v>
      </c>
      <c r="K163" s="51">
        <f t="shared" si="53"/>
        <v>0.44362292051755275</v>
      </c>
      <c r="L163">
        <f t="shared" si="47"/>
        <v>9900</v>
      </c>
      <c r="M163">
        <f t="shared" si="48"/>
        <v>9900</v>
      </c>
      <c r="N163">
        <v>12.5725</v>
      </c>
      <c r="O163">
        <f t="shared" si="49"/>
        <v>3</v>
      </c>
      <c r="P163" s="54">
        <f t="shared" si="54"/>
        <v>0.44264181457656093</v>
      </c>
      <c r="Q163" s="54">
        <f t="shared" si="55"/>
        <v>12.189973206761396</v>
      </c>
      <c r="R163" s="53">
        <v>9400</v>
      </c>
      <c r="S163" s="53">
        <v>10700</v>
      </c>
      <c r="T163" s="53">
        <f t="shared" si="62"/>
        <v>0</v>
      </c>
      <c r="U163" s="16"/>
      <c r="V163" s="16">
        <v>9500</v>
      </c>
      <c r="W163" s="16">
        <v>10550</v>
      </c>
      <c r="X163" s="16">
        <f t="shared" si="61"/>
        <v>0</v>
      </c>
      <c r="Y163" s="10">
        <f t="shared" si="46"/>
        <v>55.050000000001091</v>
      </c>
      <c r="Z163" s="10">
        <f t="shared" si="50"/>
        <v>66.100000000000364</v>
      </c>
      <c r="AA163" s="10">
        <f t="shared" si="51"/>
        <v>11.049999999999272</v>
      </c>
      <c r="AB163" s="10">
        <f t="shared" si="52"/>
        <v>66.100000000000364</v>
      </c>
      <c r="AC163" s="11">
        <f t="shared" si="57"/>
        <v>95.289285714285796</v>
      </c>
      <c r="AD163" s="12">
        <f t="shared" si="56"/>
        <v>9.6195932376938447E-3</v>
      </c>
      <c r="AE163" s="12">
        <f t="shared" si="58"/>
        <v>14.044606127033013</v>
      </c>
      <c r="AF163" s="10"/>
      <c r="AG163" s="10"/>
      <c r="AH163" s="13">
        <f t="shared" si="59"/>
        <v>0</v>
      </c>
      <c r="AI163" s="6"/>
      <c r="AJ163" s="6"/>
      <c r="AK163" s="6">
        <f t="shared" si="60"/>
        <v>0</v>
      </c>
    </row>
    <row r="164" spans="1:37" x14ac:dyDescent="0.35">
      <c r="A164" s="2">
        <v>42976</v>
      </c>
      <c r="B164" t="s">
        <v>10</v>
      </c>
      <c r="C164" s="3">
        <v>42978</v>
      </c>
      <c r="D164">
        <v>9879</v>
      </c>
      <c r="E164">
        <v>9879</v>
      </c>
      <c r="F164">
        <v>9782.7000000000007</v>
      </c>
      <c r="G164">
        <v>9799</v>
      </c>
      <c r="H164">
        <v>19885050</v>
      </c>
      <c r="I164">
        <v>-2856600</v>
      </c>
      <c r="J164">
        <v>9796.0499999999993</v>
      </c>
      <c r="K164" s="51">
        <f t="shared" si="53"/>
        <v>-1.190374153604139</v>
      </c>
      <c r="L164">
        <f t="shared" si="47"/>
        <v>9800</v>
      </c>
      <c r="M164">
        <f t="shared" si="48"/>
        <v>9900</v>
      </c>
      <c r="N164">
        <v>12.64</v>
      </c>
      <c r="O164">
        <f t="shared" si="49"/>
        <v>2</v>
      </c>
      <c r="P164" s="54">
        <f t="shared" si="54"/>
        <v>-1.1975158384929685</v>
      </c>
      <c r="Q164" s="54">
        <f t="shared" si="55"/>
        <v>12.258444707670158</v>
      </c>
      <c r="R164" s="53">
        <v>9400</v>
      </c>
      <c r="S164" s="53">
        <v>10700</v>
      </c>
      <c r="T164" s="53">
        <f t="shared" si="62"/>
        <v>0</v>
      </c>
      <c r="U164" s="16"/>
      <c r="V164" s="16">
        <v>9500</v>
      </c>
      <c r="W164" s="16">
        <v>10550</v>
      </c>
      <c r="X164" s="16">
        <f t="shared" si="61"/>
        <v>0</v>
      </c>
      <c r="Y164" s="10">
        <f t="shared" si="46"/>
        <v>96.299999999999272</v>
      </c>
      <c r="Z164" s="10">
        <f t="shared" si="50"/>
        <v>38.049999999999272</v>
      </c>
      <c r="AA164" s="10">
        <f t="shared" si="51"/>
        <v>134.34999999999854</v>
      </c>
      <c r="AB164" s="10">
        <f t="shared" si="52"/>
        <v>134.34999999999854</v>
      </c>
      <c r="AC164" s="11">
        <f t="shared" si="57"/>
        <v>102.06428571428569</v>
      </c>
      <c r="AD164" s="12">
        <f t="shared" si="56"/>
        <v>1.0331438983124374E-2</v>
      </c>
      <c r="AE164" s="12">
        <f t="shared" si="58"/>
        <v>15.083900915361586</v>
      </c>
      <c r="AF164" s="10"/>
      <c r="AG164" s="10"/>
      <c r="AH164" s="13">
        <f t="shared" si="59"/>
        <v>0</v>
      </c>
      <c r="AI164" s="6"/>
      <c r="AJ164" s="6"/>
      <c r="AK164" s="6">
        <f t="shared" si="60"/>
        <v>0</v>
      </c>
    </row>
    <row r="165" spans="1:37" x14ac:dyDescent="0.35">
      <c r="A165" s="2">
        <v>42977</v>
      </c>
      <c r="B165" t="s">
        <v>10</v>
      </c>
      <c r="C165" s="3">
        <v>42978</v>
      </c>
      <c r="D165">
        <v>9850.25</v>
      </c>
      <c r="E165">
        <v>9918.7999999999993</v>
      </c>
      <c r="F165">
        <v>9846.5</v>
      </c>
      <c r="G165">
        <v>9883.6</v>
      </c>
      <c r="H165">
        <v>16890225</v>
      </c>
      <c r="I165">
        <v>-2994825</v>
      </c>
      <c r="J165">
        <v>9884.4</v>
      </c>
      <c r="K165" s="51">
        <f t="shared" si="53"/>
        <v>0.86335340340851474</v>
      </c>
      <c r="L165">
        <f t="shared" si="47"/>
        <v>9900</v>
      </c>
      <c r="M165">
        <f t="shared" si="48"/>
        <v>9900</v>
      </c>
      <c r="N165">
        <v>13.5425</v>
      </c>
      <c r="O165">
        <f t="shared" si="49"/>
        <v>1</v>
      </c>
      <c r="P165" s="54">
        <f t="shared" si="54"/>
        <v>0.85964782082044167</v>
      </c>
      <c r="Q165" s="54">
        <f t="shared" si="55"/>
        <v>13.131629279626747</v>
      </c>
      <c r="R165" s="53">
        <v>9400</v>
      </c>
      <c r="S165" s="53">
        <v>10700</v>
      </c>
      <c r="T165" s="53">
        <f t="shared" si="62"/>
        <v>0</v>
      </c>
      <c r="U165" s="16"/>
      <c r="V165" s="16">
        <v>9500</v>
      </c>
      <c r="W165" s="16">
        <v>10550</v>
      </c>
      <c r="X165" s="16">
        <f t="shared" si="61"/>
        <v>0</v>
      </c>
      <c r="Y165" s="10">
        <f t="shared" si="46"/>
        <v>72.299999999999272</v>
      </c>
      <c r="Z165" s="10">
        <f t="shared" si="50"/>
        <v>119.79999999999927</v>
      </c>
      <c r="AA165" s="10">
        <f t="shared" si="51"/>
        <v>47.5</v>
      </c>
      <c r="AB165" s="10">
        <f t="shared" si="52"/>
        <v>119.79999999999927</v>
      </c>
      <c r="AC165" s="11">
        <f t="shared" si="57"/>
        <v>100.16428571428567</v>
      </c>
      <c r="AD165" s="12">
        <f t="shared" si="56"/>
        <v>1.0168704927721192E-2</v>
      </c>
      <c r="AE165" s="12">
        <f t="shared" si="58"/>
        <v>14.846309194472941</v>
      </c>
      <c r="AF165" s="10"/>
      <c r="AG165" s="10"/>
      <c r="AH165" s="13">
        <f t="shared" si="59"/>
        <v>0</v>
      </c>
      <c r="AI165" s="6"/>
      <c r="AJ165" s="6"/>
      <c r="AK165" s="6">
        <f t="shared" si="60"/>
        <v>0</v>
      </c>
    </row>
    <row r="166" spans="1:37" x14ac:dyDescent="0.35">
      <c r="A166" s="2">
        <v>42978</v>
      </c>
      <c r="B166" t="s">
        <v>10</v>
      </c>
      <c r="C166" s="3">
        <v>42978</v>
      </c>
      <c r="D166">
        <v>9871</v>
      </c>
      <c r="E166">
        <v>9922.0499999999993</v>
      </c>
      <c r="F166">
        <v>9855.2000000000007</v>
      </c>
      <c r="G166">
        <v>9917</v>
      </c>
      <c r="H166">
        <v>11901075</v>
      </c>
      <c r="I166">
        <v>-4989150</v>
      </c>
      <c r="J166">
        <v>9917.9</v>
      </c>
      <c r="K166" s="51">
        <f t="shared" si="53"/>
        <v>0.33793354648103563</v>
      </c>
      <c r="L166">
        <f t="shared" si="47"/>
        <v>9900</v>
      </c>
      <c r="M166">
        <f t="shared" si="48"/>
        <v>9900</v>
      </c>
      <c r="N166">
        <v>12.887499999999999</v>
      </c>
      <c r="O166">
        <f t="shared" si="49"/>
        <v>0</v>
      </c>
      <c r="P166" s="54">
        <f t="shared" si="54"/>
        <v>0.33736383421025806</v>
      </c>
      <c r="Q166" s="54">
        <f t="shared" si="55"/>
        <v>12.4951680955639</v>
      </c>
      <c r="R166" s="53">
        <v>9400</v>
      </c>
      <c r="S166" s="53">
        <v>10700</v>
      </c>
      <c r="T166" s="53">
        <f t="shared" si="62"/>
        <v>0</v>
      </c>
      <c r="U166" s="16"/>
      <c r="V166" s="16">
        <v>9500</v>
      </c>
      <c r="W166" s="16">
        <v>10550</v>
      </c>
      <c r="X166" s="16">
        <f t="shared" si="61"/>
        <v>0</v>
      </c>
      <c r="Y166" s="10">
        <f t="shared" si="46"/>
        <v>66.849999999998545</v>
      </c>
      <c r="Z166" s="10">
        <f t="shared" si="50"/>
        <v>38.449999999998909</v>
      </c>
      <c r="AA166" s="10">
        <f t="shared" si="51"/>
        <v>28.399999999999636</v>
      </c>
      <c r="AB166" s="10">
        <f t="shared" si="52"/>
        <v>66.849999999998545</v>
      </c>
      <c r="AC166" s="11">
        <f t="shared" si="57"/>
        <v>98.707142857142699</v>
      </c>
      <c r="AD166" s="12">
        <f t="shared" si="56"/>
        <v>9.9997105518329146E-3</v>
      </c>
      <c r="AE166" s="12">
        <f t="shared" si="58"/>
        <v>14.599577405676055</v>
      </c>
      <c r="AF166" s="10"/>
      <c r="AG166" s="10"/>
      <c r="AH166" s="13">
        <f t="shared" si="59"/>
        <v>0</v>
      </c>
      <c r="AI166" s="6"/>
      <c r="AJ166" s="6"/>
      <c r="AK166" s="6">
        <f t="shared" si="60"/>
        <v>0</v>
      </c>
    </row>
    <row r="167" spans="1:37" x14ac:dyDescent="0.35">
      <c r="A167" s="2">
        <v>42979</v>
      </c>
      <c r="B167" t="s">
        <v>10</v>
      </c>
      <c r="C167" s="3">
        <v>43006</v>
      </c>
      <c r="D167">
        <v>9945.2999999999993</v>
      </c>
      <c r="E167">
        <v>10017.85</v>
      </c>
      <c r="F167">
        <v>9937.5499999999993</v>
      </c>
      <c r="G167">
        <v>10007.299999999999</v>
      </c>
      <c r="H167">
        <v>16912650</v>
      </c>
      <c r="I167">
        <v>1042875</v>
      </c>
      <c r="J167">
        <v>9974.4</v>
      </c>
      <c r="K167" s="51">
        <f t="shared" si="53"/>
        <v>0.91055762831500731</v>
      </c>
      <c r="L167">
        <f t="shared" si="47"/>
        <v>10000</v>
      </c>
      <c r="M167">
        <f t="shared" si="48"/>
        <v>9900</v>
      </c>
      <c r="N167">
        <v>11.952500000000001</v>
      </c>
      <c r="O167">
        <f t="shared" si="49"/>
        <v>27</v>
      </c>
      <c r="P167" s="54">
        <f t="shared" si="54"/>
        <v>0.90643704696589111</v>
      </c>
      <c r="Q167" s="54">
        <f t="shared" si="55"/>
        <v>11.59050553523041</v>
      </c>
      <c r="R167" s="53">
        <f t="shared" ref="R167:R205" si="63">MROUND((G167-2*G167*Q167*SQRT(O167/365)/100),50)</f>
        <v>9400</v>
      </c>
      <c r="S167" s="53">
        <f>MROUND((G167+2*G167*Q167*SQRT(O167/365)/100),50)</f>
        <v>10650</v>
      </c>
      <c r="T167" s="53">
        <f t="shared" si="62"/>
        <v>0</v>
      </c>
      <c r="U167" s="17">
        <v>7.1869087232839304</v>
      </c>
      <c r="V167" s="16">
        <f>MROUND((D167-2*D167*U167*SQRT(O167/365)/100),50)</f>
        <v>9550</v>
      </c>
      <c r="W167" s="16">
        <f>MROUND((D167+2*D167*U167*SQRT(O167/365)/100),50)</f>
        <v>10350</v>
      </c>
      <c r="X167" s="16">
        <f t="shared" si="61"/>
        <v>0</v>
      </c>
      <c r="Y167" s="10">
        <f t="shared" si="46"/>
        <v>80.300000000001091</v>
      </c>
      <c r="Z167" s="10">
        <f t="shared" si="50"/>
        <v>100.85000000000036</v>
      </c>
      <c r="AA167" s="10">
        <f t="shared" si="51"/>
        <v>20.549999999999272</v>
      </c>
      <c r="AB167" s="10">
        <f t="shared" si="52"/>
        <v>100.85000000000036</v>
      </c>
      <c r="AC167" s="11">
        <f t="shared" si="57"/>
        <v>97.114285714285487</v>
      </c>
      <c r="AD167" s="12">
        <f t="shared" si="56"/>
        <v>9.764842258582998E-3</v>
      </c>
      <c r="AE167" s="12">
        <f t="shared" si="58"/>
        <v>14.256669697531176</v>
      </c>
      <c r="AF167" s="10">
        <f>MROUND((M167-2*M167*AE167*SQRT(O167/365)/100),50)</f>
        <v>9150</v>
      </c>
      <c r="AG167" s="10">
        <f>MROUND((M167+2*M167*AE167*SQRT(O167/365)/100),50)</f>
        <v>10650</v>
      </c>
      <c r="AH167" s="13">
        <f t="shared" ref="AH167:AH186" si="64">IF(AND(M167&gt;=9150,M167&lt;=10650),0,1)</f>
        <v>0</v>
      </c>
      <c r="AI167" s="6">
        <f>MROUND((M167-2*M167*N167*SQRT(O167/365)/100),50)</f>
        <v>9250</v>
      </c>
      <c r="AJ167" s="6">
        <f>MROUND((M167+2*M167*N167*SQRT(O167/365)/100),50)</f>
        <v>10550</v>
      </c>
      <c r="AK167" s="6">
        <f t="shared" ref="AK167:AK186" si="65">IF(AND(M167&gt;=9250,M167&lt;=10550),0,1)</f>
        <v>0</v>
      </c>
    </row>
    <row r="168" spans="1:37" x14ac:dyDescent="0.35">
      <c r="A168" s="2">
        <v>42982</v>
      </c>
      <c r="B168" t="s">
        <v>10</v>
      </c>
      <c r="C168" s="3">
        <v>43006</v>
      </c>
      <c r="D168">
        <v>10009</v>
      </c>
      <c r="E168">
        <v>10009</v>
      </c>
      <c r="F168">
        <v>9887</v>
      </c>
      <c r="G168">
        <v>9927.65</v>
      </c>
      <c r="H168">
        <v>17458725</v>
      </c>
      <c r="I168">
        <v>546075</v>
      </c>
      <c r="J168">
        <v>9912.85</v>
      </c>
      <c r="K168" s="51">
        <f t="shared" si="53"/>
        <v>-0.79591897914522047</v>
      </c>
      <c r="L168">
        <f t="shared" si="47"/>
        <v>9900</v>
      </c>
      <c r="M168">
        <f t="shared" si="48"/>
        <v>10000</v>
      </c>
      <c r="N168">
        <v>11.675000000000001</v>
      </c>
      <c r="O168">
        <f t="shared" si="49"/>
        <v>24</v>
      </c>
      <c r="P168" s="54">
        <f t="shared" si="54"/>
        <v>-0.79910332203301238</v>
      </c>
      <c r="Q168" s="54">
        <f t="shared" si="55"/>
        <v>11.321024753402718</v>
      </c>
      <c r="R168" s="53">
        <v>9400</v>
      </c>
      <c r="S168" s="53">
        <v>10650</v>
      </c>
      <c r="T168" s="53">
        <f t="shared" si="62"/>
        <v>0</v>
      </c>
      <c r="U168" s="16"/>
      <c r="V168" s="16">
        <v>9550</v>
      </c>
      <c r="W168" s="16">
        <v>10350</v>
      </c>
      <c r="X168" s="16">
        <f t="shared" si="61"/>
        <v>0</v>
      </c>
      <c r="Y168" s="10">
        <f t="shared" si="46"/>
        <v>122</v>
      </c>
      <c r="Z168" s="10">
        <f t="shared" si="50"/>
        <v>1.7000000000007276</v>
      </c>
      <c r="AA168" s="10">
        <f t="shared" si="51"/>
        <v>120.29999999999927</v>
      </c>
      <c r="AB168" s="10">
        <f t="shared" si="52"/>
        <v>122</v>
      </c>
      <c r="AC168" s="11">
        <f t="shared" si="57"/>
        <v>95.496428571428368</v>
      </c>
      <c r="AD168" s="12">
        <f t="shared" si="56"/>
        <v>9.5410559068266933E-3</v>
      </c>
      <c r="AE168" s="12">
        <f t="shared" si="58"/>
        <v>13.929941623966972</v>
      </c>
      <c r="AF168" s="10"/>
      <c r="AG168" s="10"/>
      <c r="AH168" s="13">
        <f t="shared" si="64"/>
        <v>0</v>
      </c>
      <c r="AI168" s="6"/>
      <c r="AJ168" s="6"/>
      <c r="AK168" s="6">
        <f t="shared" si="65"/>
        <v>0</v>
      </c>
    </row>
    <row r="169" spans="1:37" x14ac:dyDescent="0.35">
      <c r="A169" s="2">
        <v>42983</v>
      </c>
      <c r="B169" t="s">
        <v>10</v>
      </c>
      <c r="C169" s="3">
        <v>43006</v>
      </c>
      <c r="D169">
        <v>9945</v>
      </c>
      <c r="E169">
        <v>9982</v>
      </c>
      <c r="F169">
        <v>9915.25</v>
      </c>
      <c r="G169">
        <v>9971.6</v>
      </c>
      <c r="H169">
        <v>18164100</v>
      </c>
      <c r="I169">
        <v>705375</v>
      </c>
      <c r="J169">
        <v>9952.2000000000007</v>
      </c>
      <c r="K169" s="51">
        <f t="shared" si="53"/>
        <v>0.44270295588584135</v>
      </c>
      <c r="L169">
        <f t="shared" si="47"/>
        <v>10000</v>
      </c>
      <c r="M169">
        <f t="shared" si="48"/>
        <v>9900</v>
      </c>
      <c r="N169">
        <v>13.164999999999999</v>
      </c>
      <c r="O169">
        <f t="shared" si="49"/>
        <v>23</v>
      </c>
      <c r="P169" s="54">
        <f t="shared" si="54"/>
        <v>0.441725908899393</v>
      </c>
      <c r="Q169" s="54">
        <f t="shared" si="55"/>
        <v>12.76439966495548</v>
      </c>
      <c r="R169" s="53">
        <v>9400</v>
      </c>
      <c r="S169" s="53">
        <v>10650</v>
      </c>
      <c r="T169" s="53">
        <f t="shared" si="62"/>
        <v>0</v>
      </c>
      <c r="U169" s="16"/>
      <c r="V169" s="16">
        <v>9550</v>
      </c>
      <c r="W169" s="16">
        <v>10350</v>
      </c>
      <c r="X169" s="16">
        <f t="shared" si="61"/>
        <v>0</v>
      </c>
      <c r="Y169" s="10">
        <f t="shared" si="46"/>
        <v>66.75</v>
      </c>
      <c r="Z169" s="10">
        <f t="shared" si="50"/>
        <v>54.350000000000364</v>
      </c>
      <c r="AA169" s="10">
        <f t="shared" si="51"/>
        <v>12.399999999999636</v>
      </c>
      <c r="AB169" s="10">
        <f t="shared" si="52"/>
        <v>66.75</v>
      </c>
      <c r="AC169" s="11">
        <f t="shared" si="57"/>
        <v>93.353571428571215</v>
      </c>
      <c r="AD169" s="12">
        <f t="shared" si="56"/>
        <v>9.3869855634561294E-3</v>
      </c>
      <c r="AE169" s="12">
        <f t="shared" si="58"/>
        <v>13.704998922645949</v>
      </c>
      <c r="AF169" s="10"/>
      <c r="AG169" s="10"/>
      <c r="AH169" s="13">
        <f t="shared" si="64"/>
        <v>0</v>
      </c>
      <c r="AI169" s="6"/>
      <c r="AJ169" s="6"/>
      <c r="AK169" s="6">
        <f t="shared" si="65"/>
        <v>0</v>
      </c>
    </row>
    <row r="170" spans="1:37" x14ac:dyDescent="0.35">
      <c r="A170" s="2">
        <v>42984</v>
      </c>
      <c r="B170" t="s">
        <v>10</v>
      </c>
      <c r="C170" s="3">
        <v>43006</v>
      </c>
      <c r="D170">
        <v>9925.5499999999993</v>
      </c>
      <c r="E170">
        <v>9954.75</v>
      </c>
      <c r="F170">
        <v>9909.9500000000007</v>
      </c>
      <c r="G170">
        <v>9935.35</v>
      </c>
      <c r="H170">
        <v>19024800</v>
      </c>
      <c r="I170">
        <v>860700</v>
      </c>
      <c r="J170">
        <v>9916.2000000000007</v>
      </c>
      <c r="K170" s="51">
        <f t="shared" si="53"/>
        <v>-0.36353243210718439</v>
      </c>
      <c r="L170">
        <f t="shared" si="47"/>
        <v>9900</v>
      </c>
      <c r="M170">
        <f t="shared" si="48"/>
        <v>9900</v>
      </c>
      <c r="N170">
        <v>12.887499999999999</v>
      </c>
      <c r="O170">
        <f t="shared" si="49"/>
        <v>22</v>
      </c>
      <c r="P170" s="54">
        <f t="shared" si="54"/>
        <v>-0.36419481706317924</v>
      </c>
      <c r="Q170" s="54">
        <f t="shared" si="55"/>
        <v>12.495213289371515</v>
      </c>
      <c r="R170" s="53">
        <v>9400</v>
      </c>
      <c r="S170" s="53">
        <v>10650</v>
      </c>
      <c r="T170" s="53">
        <f t="shared" si="62"/>
        <v>0</v>
      </c>
      <c r="U170" s="16"/>
      <c r="V170" s="16">
        <v>9550</v>
      </c>
      <c r="W170" s="16">
        <v>10350</v>
      </c>
      <c r="X170" s="16">
        <f t="shared" si="61"/>
        <v>0</v>
      </c>
      <c r="Y170" s="10">
        <f t="shared" si="46"/>
        <v>44.799999999999272</v>
      </c>
      <c r="Z170" s="10">
        <f t="shared" si="50"/>
        <v>16.850000000000364</v>
      </c>
      <c r="AA170" s="10">
        <f t="shared" si="51"/>
        <v>61.649999999999636</v>
      </c>
      <c r="AB170" s="10">
        <f t="shared" si="52"/>
        <v>61.649999999999636</v>
      </c>
      <c r="AC170" s="11">
        <f t="shared" si="57"/>
        <v>88.342857142856957</v>
      </c>
      <c r="AD170" s="12">
        <f t="shared" si="56"/>
        <v>8.9005503113537242E-3</v>
      </c>
      <c r="AE170" s="12">
        <f t="shared" si="58"/>
        <v>12.994803454576438</v>
      </c>
      <c r="AF170" s="10"/>
      <c r="AG170" s="10"/>
      <c r="AH170" s="13">
        <f t="shared" si="64"/>
        <v>0</v>
      </c>
      <c r="AI170" s="6"/>
      <c r="AJ170" s="6"/>
      <c r="AK170" s="6">
        <f t="shared" si="65"/>
        <v>0</v>
      </c>
    </row>
    <row r="171" spans="1:37" x14ac:dyDescent="0.35">
      <c r="A171" s="2">
        <v>42985</v>
      </c>
      <c r="B171" t="s">
        <v>10</v>
      </c>
      <c r="C171" s="3">
        <v>43006</v>
      </c>
      <c r="D171">
        <v>9958.25</v>
      </c>
      <c r="E171">
        <v>9982</v>
      </c>
      <c r="F171">
        <v>9947</v>
      </c>
      <c r="G171">
        <v>9954.7000000000007</v>
      </c>
      <c r="H171">
        <v>19160550</v>
      </c>
      <c r="I171">
        <v>135750</v>
      </c>
      <c r="J171">
        <v>9929.9</v>
      </c>
      <c r="K171" s="51">
        <f t="shared" si="53"/>
        <v>0.19475911769590767</v>
      </c>
      <c r="L171">
        <f t="shared" si="47"/>
        <v>10000</v>
      </c>
      <c r="M171">
        <f t="shared" si="48"/>
        <v>10000</v>
      </c>
      <c r="N171">
        <v>13.12</v>
      </c>
      <c r="O171">
        <f t="shared" si="49"/>
        <v>21</v>
      </c>
      <c r="P171" s="54">
        <f t="shared" si="54"/>
        <v>0.19456970801474682</v>
      </c>
      <c r="Q171" s="54">
        <f t="shared" si="55"/>
        <v>12.720401229610511</v>
      </c>
      <c r="R171" s="53">
        <v>9400</v>
      </c>
      <c r="S171" s="53">
        <v>10650</v>
      </c>
      <c r="T171" s="53">
        <f t="shared" si="62"/>
        <v>0</v>
      </c>
      <c r="U171" s="16"/>
      <c r="V171" s="16">
        <v>9550</v>
      </c>
      <c r="W171" s="16">
        <v>10350</v>
      </c>
      <c r="X171" s="16">
        <f t="shared" si="61"/>
        <v>0</v>
      </c>
      <c r="Y171" s="10">
        <f t="shared" si="46"/>
        <v>35</v>
      </c>
      <c r="Z171" s="10">
        <f t="shared" si="50"/>
        <v>46.649999999999636</v>
      </c>
      <c r="AA171" s="10">
        <f t="shared" si="51"/>
        <v>11.649999999999636</v>
      </c>
      <c r="AB171" s="10">
        <f t="shared" si="52"/>
        <v>46.649999999999636</v>
      </c>
      <c r="AC171" s="11">
        <f t="shared" si="57"/>
        <v>87.503571428571249</v>
      </c>
      <c r="AD171" s="12">
        <f t="shared" si="56"/>
        <v>8.787043047580774E-3</v>
      </c>
      <c r="AE171" s="12">
        <f t="shared" si="58"/>
        <v>12.82908284946793</v>
      </c>
      <c r="AF171" s="10"/>
      <c r="AG171" s="10"/>
      <c r="AH171" s="13">
        <f t="shared" si="64"/>
        <v>0</v>
      </c>
      <c r="AI171" s="6"/>
      <c r="AJ171" s="6"/>
      <c r="AK171" s="6">
        <f t="shared" si="65"/>
        <v>0</v>
      </c>
    </row>
    <row r="172" spans="1:37" x14ac:dyDescent="0.35">
      <c r="A172" s="2">
        <v>42986</v>
      </c>
      <c r="B172" t="s">
        <v>10</v>
      </c>
      <c r="C172" s="3">
        <v>43006</v>
      </c>
      <c r="D172">
        <v>9973.7000000000007</v>
      </c>
      <c r="E172">
        <v>9978</v>
      </c>
      <c r="F172">
        <v>9920.9500000000007</v>
      </c>
      <c r="G172">
        <v>9950</v>
      </c>
      <c r="H172">
        <v>19437375</v>
      </c>
      <c r="I172">
        <v>276825</v>
      </c>
      <c r="J172">
        <v>9934.7999999999993</v>
      </c>
      <c r="K172" s="51">
        <f t="shared" si="53"/>
        <v>-4.7213878871294239E-2</v>
      </c>
      <c r="L172">
        <f t="shared" si="47"/>
        <v>10000</v>
      </c>
      <c r="M172">
        <f t="shared" si="48"/>
        <v>10000</v>
      </c>
      <c r="N172">
        <v>13.0075</v>
      </c>
      <c r="O172">
        <f t="shared" si="49"/>
        <v>20</v>
      </c>
      <c r="P172" s="54">
        <f t="shared" si="54"/>
        <v>-4.7225028132480418E-2</v>
      </c>
      <c r="Q172" s="54">
        <f t="shared" si="55"/>
        <v>12.611244454342994</v>
      </c>
      <c r="R172" s="53">
        <v>9400</v>
      </c>
      <c r="S172" s="53">
        <v>10650</v>
      </c>
      <c r="T172" s="53">
        <f t="shared" si="62"/>
        <v>0</v>
      </c>
      <c r="U172" s="16"/>
      <c r="V172" s="16">
        <v>9550</v>
      </c>
      <c r="W172" s="16">
        <v>10350</v>
      </c>
      <c r="X172" s="16">
        <f t="shared" si="61"/>
        <v>0</v>
      </c>
      <c r="Y172" s="10">
        <f t="shared" si="46"/>
        <v>57.049999999999272</v>
      </c>
      <c r="Z172" s="10">
        <f t="shared" si="50"/>
        <v>23.299999999999272</v>
      </c>
      <c r="AA172" s="10">
        <f t="shared" si="51"/>
        <v>33.75</v>
      </c>
      <c r="AB172" s="10">
        <f t="shared" si="52"/>
        <v>57.049999999999272</v>
      </c>
      <c r="AC172" s="11">
        <f t="shared" si="57"/>
        <v>83.346428571428333</v>
      </c>
      <c r="AD172" s="12">
        <f t="shared" si="56"/>
        <v>8.3566207697673214E-3</v>
      </c>
      <c r="AE172" s="12">
        <f t="shared" si="58"/>
        <v>12.20066632386029</v>
      </c>
      <c r="AF172" s="10"/>
      <c r="AG172" s="10"/>
      <c r="AH172" s="13">
        <f t="shared" si="64"/>
        <v>0</v>
      </c>
      <c r="AI172" s="6"/>
      <c r="AJ172" s="6"/>
      <c r="AK172" s="6">
        <f t="shared" si="65"/>
        <v>0</v>
      </c>
    </row>
    <row r="173" spans="1:37" x14ac:dyDescent="0.35">
      <c r="A173" s="2">
        <v>42989</v>
      </c>
      <c r="B173" t="s">
        <v>10</v>
      </c>
      <c r="C173" s="3">
        <v>43006</v>
      </c>
      <c r="D173">
        <v>9995.5499999999993</v>
      </c>
      <c r="E173">
        <v>10049.5</v>
      </c>
      <c r="F173">
        <v>9985.25</v>
      </c>
      <c r="G173">
        <v>10025.9</v>
      </c>
      <c r="H173">
        <v>19771125</v>
      </c>
      <c r="I173">
        <v>333750</v>
      </c>
      <c r="J173">
        <v>10006.049999999999</v>
      </c>
      <c r="K173" s="51">
        <f t="shared" si="53"/>
        <v>0.76281407035175519</v>
      </c>
      <c r="L173">
        <f t="shared" si="47"/>
        <v>10000</v>
      </c>
      <c r="M173">
        <f t="shared" si="48"/>
        <v>10000</v>
      </c>
      <c r="N173">
        <v>12.9625</v>
      </c>
      <c r="O173">
        <f t="shared" si="49"/>
        <v>17</v>
      </c>
      <c r="P173" s="54">
        <f t="shared" si="54"/>
        <v>0.75991935536432464</v>
      </c>
      <c r="Q173" s="54">
        <f t="shared" si="55"/>
        <v>12.56898844460442</v>
      </c>
      <c r="R173" s="53">
        <v>9400</v>
      </c>
      <c r="S173" s="53">
        <v>10650</v>
      </c>
      <c r="T173" s="53">
        <f t="shared" si="62"/>
        <v>0</v>
      </c>
      <c r="U173" s="16"/>
      <c r="V173" s="16">
        <v>9550</v>
      </c>
      <c r="W173" s="16">
        <v>10350</v>
      </c>
      <c r="X173" s="16">
        <f t="shared" si="61"/>
        <v>0</v>
      </c>
      <c r="Y173" s="10">
        <f t="shared" si="46"/>
        <v>64.25</v>
      </c>
      <c r="Z173" s="10">
        <f t="shared" si="50"/>
        <v>99.5</v>
      </c>
      <c r="AA173" s="10">
        <f t="shared" si="51"/>
        <v>35.25</v>
      </c>
      <c r="AB173" s="10">
        <f t="shared" si="52"/>
        <v>99.5</v>
      </c>
      <c r="AC173" s="11">
        <f t="shared" si="57"/>
        <v>81.239285714285487</v>
      </c>
      <c r="AD173" s="12">
        <f t="shared" si="56"/>
        <v>8.1275453290999989E-3</v>
      </c>
      <c r="AE173" s="12">
        <f t="shared" si="58"/>
        <v>11.866216180485999</v>
      </c>
      <c r="AF173" s="10"/>
      <c r="AG173" s="10"/>
      <c r="AH173" s="13">
        <f t="shared" si="64"/>
        <v>0</v>
      </c>
      <c r="AI173" s="6"/>
      <c r="AJ173" s="6"/>
      <c r="AK173" s="6">
        <f t="shared" si="65"/>
        <v>0</v>
      </c>
    </row>
    <row r="174" spans="1:37" x14ac:dyDescent="0.35">
      <c r="A174" s="2">
        <v>42990</v>
      </c>
      <c r="B174" t="s">
        <v>10</v>
      </c>
      <c r="C174" s="3">
        <v>43006</v>
      </c>
      <c r="D174">
        <v>10055</v>
      </c>
      <c r="E174">
        <v>10114.35</v>
      </c>
      <c r="F174">
        <v>10036.700000000001</v>
      </c>
      <c r="G174">
        <v>10107.9</v>
      </c>
      <c r="H174">
        <v>19938600</v>
      </c>
      <c r="I174">
        <v>167475</v>
      </c>
      <c r="J174">
        <v>10093.049999999999</v>
      </c>
      <c r="K174" s="51">
        <f t="shared" si="53"/>
        <v>0.81788168643214076</v>
      </c>
      <c r="L174">
        <f t="shared" si="47"/>
        <v>10100</v>
      </c>
      <c r="M174">
        <f t="shared" si="48"/>
        <v>10100</v>
      </c>
      <c r="N174">
        <v>12.36</v>
      </c>
      <c r="O174">
        <f t="shared" si="49"/>
        <v>16</v>
      </c>
      <c r="P174" s="54">
        <f t="shared" si="54"/>
        <v>0.81455515989272698</v>
      </c>
      <c r="Q174" s="54">
        <f t="shared" si="55"/>
        <v>11.985125531529089</v>
      </c>
      <c r="R174" s="53">
        <v>9400</v>
      </c>
      <c r="S174" s="53">
        <v>10650</v>
      </c>
      <c r="T174" s="53">
        <f t="shared" si="62"/>
        <v>0</v>
      </c>
      <c r="U174" s="16"/>
      <c r="V174" s="16">
        <v>9550</v>
      </c>
      <c r="W174" s="16">
        <v>10350</v>
      </c>
      <c r="X174" s="16">
        <f t="shared" si="61"/>
        <v>0</v>
      </c>
      <c r="Y174" s="10">
        <f t="shared" si="46"/>
        <v>77.649999999999636</v>
      </c>
      <c r="Z174" s="10">
        <f t="shared" si="50"/>
        <v>88.450000000000728</v>
      </c>
      <c r="AA174" s="10">
        <f t="shared" si="51"/>
        <v>10.800000000001091</v>
      </c>
      <c r="AB174" s="10">
        <f t="shared" si="52"/>
        <v>88.450000000000728</v>
      </c>
      <c r="AC174" s="11">
        <f t="shared" si="57"/>
        <v>82.639285714285506</v>
      </c>
      <c r="AD174" s="12">
        <f t="shared" si="56"/>
        <v>8.2187255807345105E-3</v>
      </c>
      <c r="AE174" s="12">
        <f t="shared" si="58"/>
        <v>11.999339347872386</v>
      </c>
      <c r="AF174" s="10"/>
      <c r="AG174" s="10"/>
      <c r="AH174" s="13">
        <f t="shared" si="64"/>
        <v>0</v>
      </c>
      <c r="AI174" s="6"/>
      <c r="AJ174" s="6"/>
      <c r="AK174" s="6">
        <f t="shared" si="65"/>
        <v>0</v>
      </c>
    </row>
    <row r="175" spans="1:37" x14ac:dyDescent="0.35">
      <c r="A175" s="2">
        <v>42991</v>
      </c>
      <c r="B175" t="s">
        <v>10</v>
      </c>
      <c r="C175" s="3">
        <v>43006</v>
      </c>
      <c r="D175">
        <v>10105</v>
      </c>
      <c r="E175">
        <v>10144.700000000001</v>
      </c>
      <c r="F175">
        <v>10078</v>
      </c>
      <c r="G175">
        <v>10091.450000000001</v>
      </c>
      <c r="H175">
        <v>20522250</v>
      </c>
      <c r="I175">
        <v>583650</v>
      </c>
      <c r="J175">
        <v>10079.299999999999</v>
      </c>
      <c r="K175" s="51">
        <f t="shared" si="53"/>
        <v>-0.1627439923228258</v>
      </c>
      <c r="L175">
        <f t="shared" si="47"/>
        <v>10100</v>
      </c>
      <c r="M175">
        <f t="shared" si="48"/>
        <v>10100</v>
      </c>
      <c r="N175">
        <v>11.7575</v>
      </c>
      <c r="O175">
        <f t="shared" si="49"/>
        <v>15</v>
      </c>
      <c r="P175" s="54">
        <f t="shared" si="54"/>
        <v>-0.16287656421258845</v>
      </c>
      <c r="Q175" s="54">
        <f t="shared" si="55"/>
        <v>11.399389001236434</v>
      </c>
      <c r="R175" s="53">
        <v>9400</v>
      </c>
      <c r="S175" s="53">
        <v>10650</v>
      </c>
      <c r="T175" s="53">
        <f t="shared" si="62"/>
        <v>0</v>
      </c>
      <c r="U175" s="16"/>
      <c r="V175" s="16">
        <v>9550</v>
      </c>
      <c r="W175" s="16">
        <v>10350</v>
      </c>
      <c r="X175" s="16">
        <f t="shared" si="61"/>
        <v>0</v>
      </c>
      <c r="Y175" s="10">
        <f t="shared" si="46"/>
        <v>66.700000000000728</v>
      </c>
      <c r="Z175" s="10">
        <f t="shared" si="50"/>
        <v>36.800000000001091</v>
      </c>
      <c r="AA175" s="10">
        <f t="shared" si="51"/>
        <v>29.899999999999636</v>
      </c>
      <c r="AB175" s="10">
        <f t="shared" si="52"/>
        <v>66.700000000000728</v>
      </c>
      <c r="AC175" s="11">
        <f t="shared" si="57"/>
        <v>81.003571428571249</v>
      </c>
      <c r="AD175" s="12">
        <f t="shared" si="56"/>
        <v>8.0161871774934446E-3</v>
      </c>
      <c r="AE175" s="12">
        <f t="shared" si="58"/>
        <v>11.70363327914043</v>
      </c>
      <c r="AF175" s="10"/>
      <c r="AG175" s="10"/>
      <c r="AH175" s="13">
        <f t="shared" si="64"/>
        <v>0</v>
      </c>
      <c r="AI175" s="6"/>
      <c r="AJ175" s="6"/>
      <c r="AK175" s="6">
        <f t="shared" si="65"/>
        <v>0</v>
      </c>
    </row>
    <row r="176" spans="1:37" x14ac:dyDescent="0.35">
      <c r="A176" s="2">
        <v>42992</v>
      </c>
      <c r="B176" t="s">
        <v>10</v>
      </c>
      <c r="C176" s="3">
        <v>43006</v>
      </c>
      <c r="D176">
        <v>10087.35</v>
      </c>
      <c r="E176">
        <v>10143.450000000001</v>
      </c>
      <c r="F176">
        <v>10087.35</v>
      </c>
      <c r="G176">
        <v>10114.450000000001</v>
      </c>
      <c r="H176">
        <v>20842575</v>
      </c>
      <c r="I176">
        <v>320325</v>
      </c>
      <c r="J176">
        <v>10086.6</v>
      </c>
      <c r="K176" s="51">
        <f t="shared" si="53"/>
        <v>0.22791571082450987</v>
      </c>
      <c r="L176">
        <f t="shared" si="47"/>
        <v>10100</v>
      </c>
      <c r="M176">
        <f t="shared" si="48"/>
        <v>10100</v>
      </c>
      <c r="N176">
        <v>11.755000000000001</v>
      </c>
      <c r="O176">
        <f t="shared" si="49"/>
        <v>14</v>
      </c>
      <c r="P176" s="54">
        <f t="shared" si="54"/>
        <v>0.2276563769353146</v>
      </c>
      <c r="Q176" s="54">
        <f t="shared" si="55"/>
        <v>11.397031769086089</v>
      </c>
      <c r="R176" s="53">
        <v>9400</v>
      </c>
      <c r="S176" s="53">
        <v>10650</v>
      </c>
      <c r="T176" s="53">
        <f t="shared" si="62"/>
        <v>0</v>
      </c>
      <c r="U176" s="16"/>
      <c r="V176" s="16">
        <v>9550</v>
      </c>
      <c r="W176" s="16">
        <v>10350</v>
      </c>
      <c r="X176" s="16">
        <f t="shared" si="61"/>
        <v>0</v>
      </c>
      <c r="Y176" s="10">
        <f t="shared" si="46"/>
        <v>56.100000000000364</v>
      </c>
      <c r="Z176" s="10">
        <f t="shared" si="50"/>
        <v>52</v>
      </c>
      <c r="AA176" s="10">
        <f t="shared" si="51"/>
        <v>4.1000000000003638</v>
      </c>
      <c r="AB176" s="10">
        <f t="shared" si="52"/>
        <v>56.100000000000364</v>
      </c>
      <c r="AC176" s="11">
        <f t="shared" si="57"/>
        <v>82.342857142856957</v>
      </c>
      <c r="AD176" s="12">
        <f t="shared" si="56"/>
        <v>8.1629820659397112E-3</v>
      </c>
      <c r="AE176" s="12">
        <f t="shared" si="58"/>
        <v>11.917953816271979</v>
      </c>
      <c r="AF176" s="10"/>
      <c r="AG176" s="10"/>
      <c r="AH176" s="13">
        <f t="shared" si="64"/>
        <v>0</v>
      </c>
      <c r="AI176" s="6"/>
      <c r="AJ176" s="6"/>
      <c r="AK176" s="6">
        <f t="shared" si="65"/>
        <v>0</v>
      </c>
    </row>
    <row r="177" spans="1:37" x14ac:dyDescent="0.35">
      <c r="A177" s="2">
        <v>42993</v>
      </c>
      <c r="B177" t="s">
        <v>10</v>
      </c>
      <c r="C177" s="3">
        <v>43006</v>
      </c>
      <c r="D177">
        <v>10080.049999999999</v>
      </c>
      <c r="E177">
        <v>10132.4</v>
      </c>
      <c r="F177">
        <v>10065</v>
      </c>
      <c r="G177">
        <v>10101.950000000001</v>
      </c>
      <c r="H177">
        <v>20946825</v>
      </c>
      <c r="I177">
        <v>104250</v>
      </c>
      <c r="J177">
        <v>10085.4</v>
      </c>
      <c r="K177" s="51">
        <f t="shared" si="53"/>
        <v>-0.12358556322884584</v>
      </c>
      <c r="L177">
        <f t="shared" si="47"/>
        <v>10100</v>
      </c>
      <c r="M177">
        <f t="shared" si="48"/>
        <v>10100</v>
      </c>
      <c r="N177">
        <v>11.47</v>
      </c>
      <c r="O177">
        <f t="shared" si="49"/>
        <v>13</v>
      </c>
      <c r="P177" s="54">
        <f t="shared" si="54"/>
        <v>-0.12366199316353743</v>
      </c>
      <c r="Q177" s="54">
        <f t="shared" si="55"/>
        <v>11.120618846867883</v>
      </c>
      <c r="R177" s="53">
        <v>9400</v>
      </c>
      <c r="S177" s="53">
        <v>10650</v>
      </c>
      <c r="T177" s="53">
        <f t="shared" si="62"/>
        <v>0</v>
      </c>
      <c r="U177" s="16"/>
      <c r="V177" s="16">
        <v>9550</v>
      </c>
      <c r="W177" s="16">
        <v>10350</v>
      </c>
      <c r="X177" s="16">
        <f t="shared" si="61"/>
        <v>0</v>
      </c>
      <c r="Y177" s="10">
        <f t="shared" si="46"/>
        <v>67.399999999999636</v>
      </c>
      <c r="Z177" s="10">
        <f t="shared" si="50"/>
        <v>17.949999999998909</v>
      </c>
      <c r="AA177" s="10">
        <f t="shared" si="51"/>
        <v>49.450000000000728</v>
      </c>
      <c r="AB177" s="10">
        <f t="shared" si="52"/>
        <v>67.399999999999636</v>
      </c>
      <c r="AC177" s="11">
        <f t="shared" si="57"/>
        <v>82.435714285714056</v>
      </c>
      <c r="AD177" s="12">
        <f t="shared" si="56"/>
        <v>8.1781056925029211E-3</v>
      </c>
      <c r="AE177" s="12">
        <f t="shared" si="58"/>
        <v>11.940034311054264</v>
      </c>
      <c r="AF177" s="10"/>
      <c r="AG177" s="10"/>
      <c r="AH177" s="13">
        <f t="shared" si="64"/>
        <v>0</v>
      </c>
      <c r="AI177" s="6"/>
      <c r="AJ177" s="6"/>
      <c r="AK177" s="6">
        <f t="shared" si="65"/>
        <v>0</v>
      </c>
    </row>
    <row r="178" spans="1:37" x14ac:dyDescent="0.35">
      <c r="A178" s="2">
        <v>42996</v>
      </c>
      <c r="B178" t="s">
        <v>10</v>
      </c>
      <c r="C178" s="3">
        <v>43006</v>
      </c>
      <c r="D178">
        <v>10142</v>
      </c>
      <c r="E178">
        <v>10188.799999999999</v>
      </c>
      <c r="F178">
        <v>10140</v>
      </c>
      <c r="G178">
        <v>10175.299999999999</v>
      </c>
      <c r="H178">
        <v>20461950</v>
      </c>
      <c r="I178">
        <v>-484875</v>
      </c>
      <c r="J178">
        <v>10153.1</v>
      </c>
      <c r="K178" s="51">
        <f t="shared" si="53"/>
        <v>0.72609743663350679</v>
      </c>
      <c r="L178">
        <f t="shared" si="47"/>
        <v>10200</v>
      </c>
      <c r="M178">
        <f t="shared" si="48"/>
        <v>10100</v>
      </c>
      <c r="N178">
        <v>11.6775</v>
      </c>
      <c r="O178">
        <f t="shared" si="49"/>
        <v>10</v>
      </c>
      <c r="P178" s="54">
        <f t="shared" si="54"/>
        <v>0.72347404048329622</v>
      </c>
      <c r="Q178" s="54">
        <f t="shared" si="55"/>
        <v>11.323143148270944</v>
      </c>
      <c r="R178" s="53">
        <v>9400</v>
      </c>
      <c r="S178" s="53">
        <v>10650</v>
      </c>
      <c r="T178" s="53">
        <f t="shared" si="62"/>
        <v>0</v>
      </c>
      <c r="U178" s="16"/>
      <c r="V178" s="16">
        <v>9550</v>
      </c>
      <c r="W178" s="16">
        <v>10350</v>
      </c>
      <c r="X178" s="16">
        <f t="shared" si="61"/>
        <v>0</v>
      </c>
      <c r="Y178" s="10">
        <f t="shared" si="46"/>
        <v>48.799999999999272</v>
      </c>
      <c r="Z178" s="10">
        <f t="shared" si="50"/>
        <v>86.849999999998545</v>
      </c>
      <c r="AA178" s="10">
        <f t="shared" si="51"/>
        <v>38.049999999999272</v>
      </c>
      <c r="AB178" s="10">
        <f t="shared" si="52"/>
        <v>86.849999999998545</v>
      </c>
      <c r="AC178" s="11">
        <f t="shared" si="57"/>
        <v>79.042857142856903</v>
      </c>
      <c r="AD178" s="12">
        <f t="shared" si="56"/>
        <v>7.7936163619460562E-3</v>
      </c>
      <c r="AE178" s="12">
        <f t="shared" si="58"/>
        <v>11.378679888441242</v>
      </c>
      <c r="AF178" s="10"/>
      <c r="AG178" s="10"/>
      <c r="AH178" s="13">
        <f t="shared" si="64"/>
        <v>0</v>
      </c>
      <c r="AI178" s="6"/>
      <c r="AJ178" s="6"/>
      <c r="AK178" s="6">
        <f t="shared" si="65"/>
        <v>0</v>
      </c>
    </row>
    <row r="179" spans="1:37" x14ac:dyDescent="0.35">
      <c r="A179" s="2">
        <v>42997</v>
      </c>
      <c r="B179" t="s">
        <v>10</v>
      </c>
      <c r="C179" s="3">
        <v>43006</v>
      </c>
      <c r="D179">
        <v>10175.6</v>
      </c>
      <c r="E179">
        <v>10179</v>
      </c>
      <c r="F179">
        <v>10148.049999999999</v>
      </c>
      <c r="G179">
        <v>10168.85</v>
      </c>
      <c r="H179">
        <v>20507700</v>
      </c>
      <c r="I179">
        <v>45750</v>
      </c>
      <c r="J179">
        <v>10147.549999999999</v>
      </c>
      <c r="K179" s="51">
        <f t="shared" si="53"/>
        <v>-6.3388794433568638E-2</v>
      </c>
      <c r="L179">
        <f t="shared" si="47"/>
        <v>10200</v>
      </c>
      <c r="M179">
        <f t="shared" si="48"/>
        <v>10200</v>
      </c>
      <c r="N179">
        <v>11.442500000000001</v>
      </c>
      <c r="O179">
        <f t="shared" si="49"/>
        <v>9</v>
      </c>
      <c r="P179" s="54">
        <f t="shared" si="54"/>
        <v>-6.3408893624128382E-2</v>
      </c>
      <c r="Q179" s="54">
        <f t="shared" si="55"/>
        <v>11.093926226375739</v>
      </c>
      <c r="R179" s="53">
        <v>9400</v>
      </c>
      <c r="S179" s="53">
        <v>10650</v>
      </c>
      <c r="T179" s="53">
        <f t="shared" si="62"/>
        <v>0</v>
      </c>
      <c r="U179" s="16"/>
      <c r="V179" s="16">
        <v>9550</v>
      </c>
      <c r="W179" s="16">
        <v>10350</v>
      </c>
      <c r="X179" s="16">
        <f t="shared" si="61"/>
        <v>0</v>
      </c>
      <c r="Y179" s="10">
        <f t="shared" si="46"/>
        <v>30.950000000000728</v>
      </c>
      <c r="Z179" s="10">
        <f t="shared" si="50"/>
        <v>3.7000000000007276</v>
      </c>
      <c r="AA179" s="10">
        <f t="shared" si="51"/>
        <v>27.25</v>
      </c>
      <c r="AB179" s="10">
        <f t="shared" si="52"/>
        <v>30.950000000000728</v>
      </c>
      <c r="AC179" s="11">
        <f t="shared" si="57"/>
        <v>72.696428571428442</v>
      </c>
      <c r="AD179" s="12">
        <f t="shared" si="56"/>
        <v>7.1441908655438934E-3</v>
      </c>
      <c r="AE179" s="12">
        <f t="shared" si="58"/>
        <v>10.430518663694084</v>
      </c>
      <c r="AF179" s="10"/>
      <c r="AG179" s="10"/>
      <c r="AH179" s="13">
        <f t="shared" si="64"/>
        <v>0</v>
      </c>
      <c r="AI179" s="6"/>
      <c r="AJ179" s="6"/>
      <c r="AK179" s="6">
        <f t="shared" si="65"/>
        <v>0</v>
      </c>
    </row>
    <row r="180" spans="1:37" x14ac:dyDescent="0.35">
      <c r="A180" s="2">
        <v>42998</v>
      </c>
      <c r="B180" t="s">
        <v>10</v>
      </c>
      <c r="C180" s="3">
        <v>43006</v>
      </c>
      <c r="D180">
        <v>10170</v>
      </c>
      <c r="E180">
        <v>10181.65</v>
      </c>
      <c r="F180">
        <v>10155</v>
      </c>
      <c r="G180">
        <v>10167.549999999999</v>
      </c>
      <c r="H180">
        <v>20887125</v>
      </c>
      <c r="I180">
        <v>379425</v>
      </c>
      <c r="J180">
        <v>10141.15</v>
      </c>
      <c r="K180" s="51">
        <f t="shared" si="53"/>
        <v>-1.2784139799496417E-2</v>
      </c>
      <c r="L180">
        <f t="shared" si="47"/>
        <v>10200</v>
      </c>
      <c r="M180">
        <f t="shared" si="48"/>
        <v>10200</v>
      </c>
      <c r="N180">
        <v>11.465</v>
      </c>
      <c r="O180">
        <f t="shared" si="49"/>
        <v>8</v>
      </c>
      <c r="P180" s="54">
        <f t="shared" si="54"/>
        <v>-1.278495704024607E-2</v>
      </c>
      <c r="Q180" s="54">
        <f t="shared" si="55"/>
        <v>11.115730354201094</v>
      </c>
      <c r="R180" s="53">
        <v>9400</v>
      </c>
      <c r="S180" s="53">
        <v>10650</v>
      </c>
      <c r="T180" s="53">
        <f t="shared" si="62"/>
        <v>0</v>
      </c>
      <c r="U180" s="16"/>
      <c r="V180" s="16">
        <v>9550</v>
      </c>
      <c r="W180" s="16">
        <v>10350</v>
      </c>
      <c r="X180" s="16">
        <f t="shared" si="61"/>
        <v>0</v>
      </c>
      <c r="Y180" s="10">
        <f t="shared" si="46"/>
        <v>26.649999999999636</v>
      </c>
      <c r="Z180" s="10">
        <f t="shared" si="50"/>
        <v>12.799999999999272</v>
      </c>
      <c r="AA180" s="10">
        <f t="shared" si="51"/>
        <v>13.850000000000364</v>
      </c>
      <c r="AB180" s="10">
        <f t="shared" si="52"/>
        <v>26.649999999999636</v>
      </c>
      <c r="AC180" s="11">
        <f t="shared" si="57"/>
        <v>69.824999999999946</v>
      </c>
      <c r="AD180" s="12">
        <f t="shared" si="56"/>
        <v>6.8657817109144493E-3</v>
      </c>
      <c r="AE180" s="12">
        <f t="shared" si="58"/>
        <v>10.024041297935096</v>
      </c>
      <c r="AF180" s="10"/>
      <c r="AG180" s="10"/>
      <c r="AH180" s="13">
        <f t="shared" si="64"/>
        <v>0</v>
      </c>
      <c r="AI180" s="6"/>
      <c r="AJ180" s="6"/>
      <c r="AK180" s="6">
        <f t="shared" si="65"/>
        <v>0</v>
      </c>
    </row>
    <row r="181" spans="1:37" x14ac:dyDescent="0.35">
      <c r="A181" s="2">
        <v>42999</v>
      </c>
      <c r="B181" t="s">
        <v>10</v>
      </c>
      <c r="C181" s="3">
        <v>43006</v>
      </c>
      <c r="D181">
        <v>10151.75</v>
      </c>
      <c r="E181">
        <v>10174.5</v>
      </c>
      <c r="F181">
        <v>10072.65</v>
      </c>
      <c r="G181">
        <v>10138.85</v>
      </c>
      <c r="H181">
        <v>20652900</v>
      </c>
      <c r="I181">
        <v>-234225</v>
      </c>
      <c r="J181">
        <v>10121.9</v>
      </c>
      <c r="K181" s="51">
        <f t="shared" si="53"/>
        <v>-0.28227055682046226</v>
      </c>
      <c r="L181">
        <f t="shared" si="47"/>
        <v>10100</v>
      </c>
      <c r="M181">
        <f t="shared" si="48"/>
        <v>10200</v>
      </c>
      <c r="N181">
        <v>11.6325</v>
      </c>
      <c r="O181">
        <f t="shared" si="49"/>
        <v>7</v>
      </c>
      <c r="P181" s="54">
        <f t="shared" si="54"/>
        <v>-0.28266969142656251</v>
      </c>
      <c r="Q181" s="54">
        <f t="shared" si="55"/>
        <v>11.278339727294398</v>
      </c>
      <c r="R181" s="53">
        <v>9400</v>
      </c>
      <c r="S181" s="53">
        <v>10650</v>
      </c>
      <c r="T181" s="53">
        <f t="shared" si="62"/>
        <v>0</v>
      </c>
      <c r="U181" s="16"/>
      <c r="V181" s="16">
        <v>9550</v>
      </c>
      <c r="W181" s="16">
        <v>10350</v>
      </c>
      <c r="X181" s="16">
        <f t="shared" si="61"/>
        <v>0</v>
      </c>
      <c r="Y181" s="10">
        <f t="shared" si="46"/>
        <v>101.85000000000036</v>
      </c>
      <c r="Z181" s="10">
        <f t="shared" si="50"/>
        <v>6.9500000000007276</v>
      </c>
      <c r="AA181" s="10">
        <f t="shared" si="51"/>
        <v>94.899999999999636</v>
      </c>
      <c r="AB181" s="10">
        <f t="shared" si="52"/>
        <v>101.85000000000036</v>
      </c>
      <c r="AC181" s="11">
        <f t="shared" si="57"/>
        <v>69.896428571428515</v>
      </c>
      <c r="AD181" s="12">
        <f t="shared" si="56"/>
        <v>6.8851605458594345E-3</v>
      </c>
      <c r="AE181" s="12">
        <f t="shared" si="58"/>
        <v>10.052334396954775</v>
      </c>
      <c r="AF181" s="10"/>
      <c r="AG181" s="10"/>
      <c r="AH181" s="13">
        <f t="shared" si="64"/>
        <v>0</v>
      </c>
      <c r="AI181" s="6"/>
      <c r="AJ181" s="6"/>
      <c r="AK181" s="6">
        <f t="shared" si="65"/>
        <v>0</v>
      </c>
    </row>
    <row r="182" spans="1:37" x14ac:dyDescent="0.35">
      <c r="A182" s="2">
        <v>43000</v>
      </c>
      <c r="B182" t="s">
        <v>10</v>
      </c>
      <c r="C182" s="3">
        <v>43006</v>
      </c>
      <c r="D182">
        <v>10085.15</v>
      </c>
      <c r="E182">
        <v>10099</v>
      </c>
      <c r="F182">
        <v>9973.7000000000007</v>
      </c>
      <c r="G182">
        <v>9982.9500000000007</v>
      </c>
      <c r="H182">
        <v>20471625</v>
      </c>
      <c r="I182">
        <v>-181275</v>
      </c>
      <c r="J182">
        <v>9964.4</v>
      </c>
      <c r="K182" s="51">
        <f t="shared" si="53"/>
        <v>-1.5376497334510286</v>
      </c>
      <c r="L182">
        <f t="shared" si="47"/>
        <v>10000</v>
      </c>
      <c r="M182">
        <f t="shared" si="48"/>
        <v>10100</v>
      </c>
      <c r="N182">
        <v>11.6325</v>
      </c>
      <c r="O182">
        <f t="shared" si="49"/>
        <v>6</v>
      </c>
      <c r="P182" s="54">
        <f t="shared" si="54"/>
        <v>-1.5495941675316871</v>
      </c>
      <c r="Q182" s="54">
        <f t="shared" si="55"/>
        <v>11.284512723199123</v>
      </c>
      <c r="R182" s="53">
        <v>9400</v>
      </c>
      <c r="S182" s="53">
        <v>10650</v>
      </c>
      <c r="T182" s="53">
        <f t="shared" si="62"/>
        <v>0</v>
      </c>
      <c r="U182" s="16"/>
      <c r="V182" s="16">
        <v>9550</v>
      </c>
      <c r="W182" s="16">
        <v>10350</v>
      </c>
      <c r="X182" s="16">
        <f t="shared" si="61"/>
        <v>0</v>
      </c>
      <c r="Y182" s="10">
        <f t="shared" si="46"/>
        <v>125.29999999999927</v>
      </c>
      <c r="Z182" s="10">
        <f t="shared" si="50"/>
        <v>39.850000000000364</v>
      </c>
      <c r="AA182" s="10">
        <f t="shared" si="51"/>
        <v>165.14999999999964</v>
      </c>
      <c r="AB182" s="10">
        <f t="shared" si="52"/>
        <v>165.14999999999964</v>
      </c>
      <c r="AC182" s="11">
        <f t="shared" si="57"/>
        <v>72.978571428571357</v>
      </c>
      <c r="AD182" s="12">
        <f t="shared" si="56"/>
        <v>7.2362405545352681E-3</v>
      </c>
      <c r="AE182" s="12">
        <f t="shared" si="58"/>
        <v>10.564911209621492</v>
      </c>
      <c r="AF182" s="10"/>
      <c r="AG182" s="10"/>
      <c r="AH182" s="13">
        <f t="shared" si="64"/>
        <v>0</v>
      </c>
      <c r="AI182" s="6"/>
      <c r="AJ182" s="6"/>
      <c r="AK182" s="6">
        <f t="shared" si="65"/>
        <v>0</v>
      </c>
    </row>
    <row r="183" spans="1:37" x14ac:dyDescent="0.35">
      <c r="A183" s="2">
        <v>43003</v>
      </c>
      <c r="B183" t="s">
        <v>10</v>
      </c>
      <c r="C183" s="3">
        <v>43006</v>
      </c>
      <c r="D183">
        <v>9965</v>
      </c>
      <c r="E183">
        <v>9969.25</v>
      </c>
      <c r="F183">
        <v>9841.1</v>
      </c>
      <c r="G183">
        <v>9878.65</v>
      </c>
      <c r="H183">
        <v>19549275</v>
      </c>
      <c r="I183">
        <v>-922350</v>
      </c>
      <c r="J183">
        <v>9872.6</v>
      </c>
      <c r="K183" s="51">
        <f t="shared" si="53"/>
        <v>-1.0447813522055212</v>
      </c>
      <c r="L183">
        <f t="shared" si="47"/>
        <v>9900</v>
      </c>
      <c r="M183">
        <f t="shared" si="48"/>
        <v>10000</v>
      </c>
      <c r="N183">
        <v>12.81</v>
      </c>
      <c r="O183">
        <f t="shared" si="49"/>
        <v>3</v>
      </c>
      <c r="P183" s="54">
        <f t="shared" si="54"/>
        <v>-1.0502775079658022</v>
      </c>
      <c r="Q183" s="54">
        <f t="shared" si="55"/>
        <v>12.42242001264747</v>
      </c>
      <c r="R183" s="53">
        <v>9400</v>
      </c>
      <c r="S183" s="53">
        <v>10650</v>
      </c>
      <c r="T183" s="53">
        <f t="shared" si="62"/>
        <v>0</v>
      </c>
      <c r="U183" s="16"/>
      <c r="V183" s="16">
        <v>9550</v>
      </c>
      <c r="W183" s="16">
        <v>10350</v>
      </c>
      <c r="X183" s="16">
        <f t="shared" si="61"/>
        <v>0</v>
      </c>
      <c r="Y183" s="10">
        <f t="shared" si="46"/>
        <v>128.14999999999964</v>
      </c>
      <c r="Z183" s="10">
        <f t="shared" si="50"/>
        <v>13.700000000000728</v>
      </c>
      <c r="AA183" s="10">
        <f t="shared" si="51"/>
        <v>141.85000000000036</v>
      </c>
      <c r="AB183" s="10">
        <f t="shared" si="52"/>
        <v>141.85000000000036</v>
      </c>
      <c r="AC183" s="11">
        <f t="shared" si="57"/>
        <v>78.342857142857085</v>
      </c>
      <c r="AD183" s="12">
        <f t="shared" si="56"/>
        <v>7.86180202136047E-3</v>
      </c>
      <c r="AE183" s="12">
        <f t="shared" si="58"/>
        <v>11.478230951186287</v>
      </c>
      <c r="AF183" s="10"/>
      <c r="AG183" s="10"/>
      <c r="AH183" s="13">
        <f t="shared" si="64"/>
        <v>0</v>
      </c>
      <c r="AI183" s="6"/>
      <c r="AJ183" s="6"/>
      <c r="AK183" s="6">
        <f t="shared" si="65"/>
        <v>0</v>
      </c>
    </row>
    <row r="184" spans="1:37" x14ac:dyDescent="0.35">
      <c r="A184" s="2">
        <v>43004</v>
      </c>
      <c r="B184" t="s">
        <v>10</v>
      </c>
      <c r="C184" s="3">
        <v>43006</v>
      </c>
      <c r="D184">
        <v>9861.9500000000007</v>
      </c>
      <c r="E184">
        <v>9904.4</v>
      </c>
      <c r="F184">
        <v>9825</v>
      </c>
      <c r="G184">
        <v>9866.9500000000007</v>
      </c>
      <c r="H184">
        <v>17637075</v>
      </c>
      <c r="I184">
        <v>-1912200</v>
      </c>
      <c r="J184">
        <v>9871.5</v>
      </c>
      <c r="K184" s="51">
        <f t="shared" si="53"/>
        <v>-0.11843723585711519</v>
      </c>
      <c r="L184">
        <f t="shared" si="47"/>
        <v>9900</v>
      </c>
      <c r="M184">
        <f t="shared" si="48"/>
        <v>9900</v>
      </c>
      <c r="N184">
        <v>13.34</v>
      </c>
      <c r="O184">
        <f t="shared" si="49"/>
        <v>2</v>
      </c>
      <c r="P184" s="54">
        <f t="shared" si="54"/>
        <v>-0.11850742817944848</v>
      </c>
      <c r="Q184" s="54">
        <f t="shared" si="55"/>
        <v>12.933642435162341</v>
      </c>
      <c r="R184" s="53">
        <v>9400</v>
      </c>
      <c r="S184" s="53">
        <v>10650</v>
      </c>
      <c r="T184" s="53">
        <f t="shared" si="62"/>
        <v>0</v>
      </c>
      <c r="U184" s="16"/>
      <c r="V184" s="16">
        <v>9550</v>
      </c>
      <c r="W184" s="16">
        <v>10350</v>
      </c>
      <c r="X184" s="16">
        <f t="shared" si="61"/>
        <v>0</v>
      </c>
      <c r="Y184" s="10">
        <f t="shared" si="46"/>
        <v>79.399999999999636</v>
      </c>
      <c r="Z184" s="10">
        <f t="shared" si="50"/>
        <v>25.75</v>
      </c>
      <c r="AA184" s="10">
        <f t="shared" si="51"/>
        <v>53.649999999999636</v>
      </c>
      <c r="AB184" s="10">
        <f t="shared" si="52"/>
        <v>79.399999999999636</v>
      </c>
      <c r="AC184" s="11">
        <f t="shared" si="57"/>
        <v>79.610714285714238</v>
      </c>
      <c r="AD184" s="12">
        <f t="shared" si="56"/>
        <v>8.0725124631248618E-3</v>
      </c>
      <c r="AE184" s="12">
        <f t="shared" si="58"/>
        <v>11.785868196162298</v>
      </c>
      <c r="AF184" s="10"/>
      <c r="AG184" s="10"/>
      <c r="AH184" s="13">
        <f t="shared" si="64"/>
        <v>0</v>
      </c>
      <c r="AI184" s="6"/>
      <c r="AJ184" s="6"/>
      <c r="AK184" s="6">
        <f t="shared" si="65"/>
        <v>0</v>
      </c>
    </row>
    <row r="185" spans="1:37" x14ac:dyDescent="0.35">
      <c r="A185" s="2">
        <v>43005</v>
      </c>
      <c r="B185" t="s">
        <v>10</v>
      </c>
      <c r="C185" s="3">
        <v>43006</v>
      </c>
      <c r="D185">
        <v>9898.25</v>
      </c>
      <c r="E185">
        <v>9900.6</v>
      </c>
      <c r="F185">
        <v>9718.25</v>
      </c>
      <c r="G185">
        <v>9739.65</v>
      </c>
      <c r="H185">
        <v>14227500</v>
      </c>
      <c r="I185">
        <v>-3409575</v>
      </c>
      <c r="J185">
        <v>9735.75</v>
      </c>
      <c r="K185" s="51">
        <f t="shared" si="53"/>
        <v>-1.290165654026838</v>
      </c>
      <c r="L185">
        <f t="shared" si="47"/>
        <v>9700</v>
      </c>
      <c r="M185">
        <f t="shared" si="48"/>
        <v>9900</v>
      </c>
      <c r="N185">
        <v>12.9275</v>
      </c>
      <c r="O185">
        <f t="shared" si="49"/>
        <v>1</v>
      </c>
      <c r="P185" s="54">
        <f t="shared" si="54"/>
        <v>-1.2985605748607298</v>
      </c>
      <c r="Q185" s="54">
        <f t="shared" si="55"/>
        <v>12.537711770853363</v>
      </c>
      <c r="R185" s="53">
        <v>9400</v>
      </c>
      <c r="S185" s="53">
        <v>10650</v>
      </c>
      <c r="T185" s="53">
        <f t="shared" si="62"/>
        <v>0</v>
      </c>
      <c r="U185" s="16"/>
      <c r="V185" s="16">
        <v>9550</v>
      </c>
      <c r="W185" s="16">
        <v>10350</v>
      </c>
      <c r="X185" s="16">
        <f t="shared" si="61"/>
        <v>0</v>
      </c>
      <c r="Y185" s="10">
        <f t="shared" si="46"/>
        <v>182.35000000000036</v>
      </c>
      <c r="Z185" s="10">
        <f t="shared" si="50"/>
        <v>33.649999999999636</v>
      </c>
      <c r="AA185" s="10">
        <f t="shared" si="51"/>
        <v>148.70000000000073</v>
      </c>
      <c r="AB185" s="10">
        <f t="shared" si="52"/>
        <v>182.35000000000036</v>
      </c>
      <c r="AC185" s="11">
        <f t="shared" si="57"/>
        <v>89.303571428571431</v>
      </c>
      <c r="AD185" s="12">
        <f t="shared" si="56"/>
        <v>9.0221575964005186E-3</v>
      </c>
      <c r="AE185" s="12">
        <f t="shared" si="58"/>
        <v>13.172350090744757</v>
      </c>
      <c r="AF185" s="10"/>
      <c r="AG185" s="10"/>
      <c r="AH185" s="13">
        <f t="shared" si="64"/>
        <v>0</v>
      </c>
      <c r="AI185" s="6"/>
      <c r="AJ185" s="6"/>
      <c r="AK185" s="6">
        <f t="shared" si="65"/>
        <v>0</v>
      </c>
    </row>
    <row r="186" spans="1:37" x14ac:dyDescent="0.35">
      <c r="A186" s="2">
        <v>43006</v>
      </c>
      <c r="B186" t="s">
        <v>10</v>
      </c>
      <c r="C186" s="3">
        <v>43006</v>
      </c>
      <c r="D186">
        <v>9723.15</v>
      </c>
      <c r="E186">
        <v>9777.4500000000007</v>
      </c>
      <c r="F186">
        <v>9695</v>
      </c>
      <c r="G186">
        <v>9766.7999999999993</v>
      </c>
      <c r="H186">
        <v>8853000</v>
      </c>
      <c r="I186">
        <v>-5374500</v>
      </c>
      <c r="J186">
        <v>9768.9500000000007</v>
      </c>
      <c r="K186" s="51">
        <f t="shared" si="53"/>
        <v>0.27875745021637982</v>
      </c>
      <c r="L186">
        <f t="shared" si="47"/>
        <v>9800</v>
      </c>
      <c r="M186">
        <f t="shared" si="48"/>
        <v>9700</v>
      </c>
      <c r="N186">
        <v>13.862500000000001</v>
      </c>
      <c r="O186">
        <f t="shared" si="49"/>
        <v>0</v>
      </c>
      <c r="P186" s="54">
        <f t="shared" si="54"/>
        <v>0.27836964216483295</v>
      </c>
      <c r="Q186" s="54">
        <f t="shared" si="55"/>
        <v>13.440365369083564</v>
      </c>
      <c r="R186" s="53">
        <v>9400</v>
      </c>
      <c r="S186" s="53">
        <v>10650</v>
      </c>
      <c r="T186" s="53">
        <f t="shared" si="62"/>
        <v>0</v>
      </c>
      <c r="U186" s="16"/>
      <c r="V186" s="16">
        <v>9550</v>
      </c>
      <c r="W186" s="16">
        <v>10350</v>
      </c>
      <c r="X186" s="16">
        <f t="shared" si="61"/>
        <v>0</v>
      </c>
      <c r="Y186" s="10">
        <f t="shared" si="46"/>
        <v>82.450000000000728</v>
      </c>
      <c r="Z186" s="10">
        <f t="shared" si="50"/>
        <v>37.800000000001091</v>
      </c>
      <c r="AA186" s="10">
        <f t="shared" si="51"/>
        <v>44.649999999999636</v>
      </c>
      <c r="AB186" s="10">
        <f t="shared" si="52"/>
        <v>82.450000000000728</v>
      </c>
      <c r="AC186" s="11">
        <f t="shared" si="57"/>
        <v>91.117857142857247</v>
      </c>
      <c r="AD186" s="12">
        <f t="shared" si="56"/>
        <v>9.3712281660631846E-3</v>
      </c>
      <c r="AE186" s="12">
        <f t="shared" si="58"/>
        <v>13.68199312245225</v>
      </c>
      <c r="AF186" s="10"/>
      <c r="AG186" s="10"/>
      <c r="AH186" s="13">
        <f t="shared" si="64"/>
        <v>0</v>
      </c>
      <c r="AI186" s="6"/>
      <c r="AJ186" s="6"/>
      <c r="AK186" s="6">
        <f t="shared" si="65"/>
        <v>0</v>
      </c>
    </row>
    <row r="187" spans="1:37" x14ac:dyDescent="0.35">
      <c r="A187" s="2">
        <v>43007</v>
      </c>
      <c r="B187" t="s">
        <v>10</v>
      </c>
      <c r="C187" s="3">
        <v>43034</v>
      </c>
      <c r="D187">
        <v>9802.35</v>
      </c>
      <c r="E187">
        <v>9881</v>
      </c>
      <c r="F187">
        <v>9788</v>
      </c>
      <c r="G187">
        <v>9800.5499999999993</v>
      </c>
      <c r="H187">
        <v>20509050</v>
      </c>
      <c r="I187">
        <v>812700</v>
      </c>
      <c r="J187">
        <v>9788.6</v>
      </c>
      <c r="K187" s="51">
        <f t="shared" si="53"/>
        <v>0.34555842241061557</v>
      </c>
      <c r="L187">
        <f t="shared" si="47"/>
        <v>9800</v>
      </c>
      <c r="M187">
        <f t="shared" si="48"/>
        <v>9800</v>
      </c>
      <c r="N187">
        <v>13.172499999999999</v>
      </c>
      <c r="O187">
        <f t="shared" si="49"/>
        <v>27</v>
      </c>
      <c r="P187" s="54">
        <f t="shared" si="54"/>
        <v>0.3449627411841405</v>
      </c>
      <c r="Q187" s="54">
        <f t="shared" si="55"/>
        <v>12.771492114571744</v>
      </c>
      <c r="R187" s="53">
        <f t="shared" si="63"/>
        <v>9100</v>
      </c>
      <c r="S187" s="53">
        <f>MROUND((G187+2*G187*Q187*SQRT(O187/365)/100),50)</f>
        <v>10500</v>
      </c>
      <c r="T187" s="53">
        <f t="shared" si="62"/>
        <v>0</v>
      </c>
      <c r="U187" s="17">
        <v>9.3806743151320244</v>
      </c>
      <c r="V187" s="16">
        <f>MROUND((D187-2*D187*U187*SQRT(O187/365)/100),50)</f>
        <v>9300</v>
      </c>
      <c r="W187" s="16">
        <f>MROUND((D187+2*D187*U187*SQRT(O187/365)/100),50)</f>
        <v>10300</v>
      </c>
      <c r="X187" s="16">
        <f t="shared" si="61"/>
        <v>0</v>
      </c>
      <c r="Y187" s="10">
        <f t="shared" si="46"/>
        <v>93</v>
      </c>
      <c r="Z187" s="10">
        <f t="shared" si="50"/>
        <v>114.20000000000073</v>
      </c>
      <c r="AA187" s="10">
        <f t="shared" si="51"/>
        <v>21.200000000000728</v>
      </c>
      <c r="AB187" s="10">
        <f t="shared" si="52"/>
        <v>114.20000000000073</v>
      </c>
      <c r="AC187" s="11">
        <f t="shared" si="57"/>
        <v>92.167857142857301</v>
      </c>
      <c r="AD187" s="12">
        <f t="shared" si="56"/>
        <v>9.4026286699472363E-3</v>
      </c>
      <c r="AE187" s="12">
        <f t="shared" si="58"/>
        <v>13.727837858122966</v>
      </c>
      <c r="AF187" s="10">
        <f>MROUND((M187-2*M187*AE187*SQRT(O187/365)/100),50)</f>
        <v>9050</v>
      </c>
      <c r="AG187" s="10">
        <f>MROUND((M187+2*M187*AE187*SQRT(O187/365)/100),50)</f>
        <v>10550</v>
      </c>
      <c r="AH187" s="13">
        <f t="shared" ref="AH187:AH204" si="66">IF(AND(M187&gt;=9050,M187&lt;=10550),0,1)</f>
        <v>0</v>
      </c>
      <c r="AI187" s="6">
        <f>MROUND((M187-2*M187*N187*SQRT(O187/365)/100),50)</f>
        <v>9100</v>
      </c>
      <c r="AJ187" s="6">
        <f>MROUND((M187+2*M187*N187*SQRT(O187/365)/100),50)</f>
        <v>10500</v>
      </c>
      <c r="AK187" s="6">
        <f t="shared" ref="AK187:AK204" si="67">IF(AND(M187&gt;=9100,M187&lt;=10500),0,1)</f>
        <v>0</v>
      </c>
    </row>
    <row r="188" spans="1:37" x14ac:dyDescent="0.35">
      <c r="A188" s="2">
        <v>43011</v>
      </c>
      <c r="B188" t="s">
        <v>10</v>
      </c>
      <c r="C188" s="3">
        <v>43034</v>
      </c>
      <c r="D188">
        <v>9895</v>
      </c>
      <c r="E188">
        <v>9896</v>
      </c>
      <c r="F188">
        <v>9838.2000000000007</v>
      </c>
      <c r="G188">
        <v>9868.4500000000007</v>
      </c>
      <c r="H188">
        <v>21244125</v>
      </c>
      <c r="I188">
        <v>735075</v>
      </c>
      <c r="J188">
        <v>9859.5</v>
      </c>
      <c r="K188" s="51">
        <f t="shared" si="53"/>
        <v>0.6928182601996975</v>
      </c>
      <c r="L188">
        <f t="shared" si="47"/>
        <v>9900</v>
      </c>
      <c r="M188">
        <f t="shared" si="48"/>
        <v>9900</v>
      </c>
      <c r="N188">
        <v>12.484999999999999</v>
      </c>
      <c r="O188">
        <f t="shared" si="49"/>
        <v>23</v>
      </c>
      <c r="P188" s="54">
        <f t="shared" si="54"/>
        <v>0.69042930223552901</v>
      </c>
      <c r="Q188" s="54">
        <f t="shared" si="55"/>
        <v>12.105837974187622</v>
      </c>
      <c r="R188" s="53">
        <v>9100</v>
      </c>
      <c r="S188" s="53">
        <v>10500</v>
      </c>
      <c r="T188" s="53">
        <f t="shared" si="62"/>
        <v>0</v>
      </c>
      <c r="U188" s="16"/>
      <c r="V188" s="16">
        <v>9300</v>
      </c>
      <c r="W188" s="16">
        <v>10300</v>
      </c>
      <c r="X188" s="16">
        <f t="shared" si="61"/>
        <v>0</v>
      </c>
      <c r="Y188" s="10">
        <f t="shared" si="46"/>
        <v>57.799999999999272</v>
      </c>
      <c r="Z188" s="10">
        <f t="shared" si="50"/>
        <v>95.450000000000728</v>
      </c>
      <c r="AA188" s="10">
        <f t="shared" si="51"/>
        <v>37.650000000001455</v>
      </c>
      <c r="AB188" s="10">
        <f t="shared" si="52"/>
        <v>95.450000000000728</v>
      </c>
      <c r="AC188" s="11">
        <f t="shared" si="57"/>
        <v>92.667857142857301</v>
      </c>
      <c r="AD188" s="12">
        <f t="shared" si="56"/>
        <v>9.3651194687071546E-3</v>
      </c>
      <c r="AE188" s="12">
        <f t="shared" si="58"/>
        <v>13.673074424312446</v>
      </c>
      <c r="AF188" s="10"/>
      <c r="AG188" s="10"/>
      <c r="AH188" s="13">
        <f t="shared" si="66"/>
        <v>0</v>
      </c>
      <c r="AI188" s="6"/>
      <c r="AJ188" s="6"/>
      <c r="AK188" s="6">
        <f t="shared" si="67"/>
        <v>0</v>
      </c>
    </row>
    <row r="189" spans="1:37" x14ac:dyDescent="0.35">
      <c r="A189" s="2">
        <v>43012</v>
      </c>
      <c r="B189" t="s">
        <v>10</v>
      </c>
      <c r="C189" s="3">
        <v>43034</v>
      </c>
      <c r="D189">
        <v>9866.2999999999993</v>
      </c>
      <c r="E189">
        <v>9954</v>
      </c>
      <c r="F189">
        <v>9860.4</v>
      </c>
      <c r="G189">
        <v>9930.4500000000007</v>
      </c>
      <c r="H189">
        <v>22427625</v>
      </c>
      <c r="I189">
        <v>1183500</v>
      </c>
      <c r="J189">
        <v>9914.9</v>
      </c>
      <c r="K189" s="51">
        <f t="shared" si="53"/>
        <v>0.62826482375651693</v>
      </c>
      <c r="L189">
        <f t="shared" si="47"/>
        <v>9900</v>
      </c>
      <c r="M189">
        <f t="shared" si="48"/>
        <v>9900</v>
      </c>
      <c r="N189">
        <v>12.46</v>
      </c>
      <c r="O189">
        <f t="shared" si="49"/>
        <v>22</v>
      </c>
      <c r="P189" s="54">
        <f t="shared" si="54"/>
        <v>0.62629946777743584</v>
      </c>
      <c r="Q189" s="54">
        <f t="shared" si="55"/>
        <v>12.081392265024769</v>
      </c>
      <c r="R189" s="53">
        <v>9100</v>
      </c>
      <c r="S189" s="53">
        <v>10500</v>
      </c>
      <c r="T189" s="53">
        <f t="shared" si="62"/>
        <v>0</v>
      </c>
      <c r="U189" s="16"/>
      <c r="V189" s="16">
        <v>9300</v>
      </c>
      <c r="W189" s="16">
        <v>10300</v>
      </c>
      <c r="X189" s="16">
        <f t="shared" si="61"/>
        <v>0</v>
      </c>
      <c r="Y189" s="10">
        <f t="shared" si="46"/>
        <v>93.600000000000364</v>
      </c>
      <c r="Z189" s="10">
        <f t="shared" si="50"/>
        <v>85.549999999999272</v>
      </c>
      <c r="AA189" s="10">
        <f t="shared" si="51"/>
        <v>8.0500000000010914</v>
      </c>
      <c r="AB189" s="10">
        <f t="shared" si="52"/>
        <v>93.600000000000364</v>
      </c>
      <c r="AC189" s="11">
        <f t="shared" si="57"/>
        <v>94.58928571428585</v>
      </c>
      <c r="AD189" s="12">
        <f t="shared" si="56"/>
        <v>9.587108208171843E-3</v>
      </c>
      <c r="AE189" s="12">
        <f t="shared" si="58"/>
        <v>13.997177983930891</v>
      </c>
      <c r="AF189" s="10"/>
      <c r="AG189" s="10"/>
      <c r="AH189" s="13">
        <f t="shared" si="66"/>
        <v>0</v>
      </c>
      <c r="AI189" s="6"/>
      <c r="AJ189" s="6"/>
      <c r="AK189" s="6">
        <f t="shared" si="67"/>
        <v>0</v>
      </c>
    </row>
    <row r="190" spans="1:37" x14ac:dyDescent="0.35">
      <c r="A190" s="2">
        <v>43013</v>
      </c>
      <c r="B190" t="s">
        <v>10</v>
      </c>
      <c r="C190" s="3">
        <v>43034</v>
      </c>
      <c r="D190">
        <v>9931</v>
      </c>
      <c r="E190">
        <v>9965</v>
      </c>
      <c r="F190">
        <v>9899.0499999999993</v>
      </c>
      <c r="G190">
        <v>9908.7000000000007</v>
      </c>
      <c r="H190">
        <v>23367075</v>
      </c>
      <c r="I190">
        <v>939450</v>
      </c>
      <c r="J190">
        <v>9888.7000000000007</v>
      </c>
      <c r="K190" s="51">
        <f t="shared" si="53"/>
        <v>-0.21902330710088666</v>
      </c>
      <c r="L190">
        <f t="shared" si="47"/>
        <v>9900</v>
      </c>
      <c r="M190">
        <f t="shared" si="48"/>
        <v>9900</v>
      </c>
      <c r="N190">
        <v>11.8</v>
      </c>
      <c r="O190">
        <f t="shared" si="49"/>
        <v>21</v>
      </c>
      <c r="P190" s="54">
        <f t="shared" si="54"/>
        <v>-0.21926351394956356</v>
      </c>
      <c r="Q190" s="54">
        <f t="shared" si="55"/>
        <v>11.440650531736077</v>
      </c>
      <c r="R190" s="53">
        <v>9100</v>
      </c>
      <c r="S190" s="53">
        <v>10500</v>
      </c>
      <c r="T190" s="53">
        <f t="shared" si="62"/>
        <v>0</v>
      </c>
      <c r="U190" s="16"/>
      <c r="V190" s="16">
        <v>9300</v>
      </c>
      <c r="W190" s="16">
        <v>10300</v>
      </c>
      <c r="X190" s="16">
        <f t="shared" si="61"/>
        <v>0</v>
      </c>
      <c r="Y190" s="10">
        <f t="shared" si="46"/>
        <v>65.950000000000728</v>
      </c>
      <c r="Z190" s="10">
        <f t="shared" si="50"/>
        <v>34.549999999999272</v>
      </c>
      <c r="AA190" s="10">
        <f t="shared" si="51"/>
        <v>31.400000000001455</v>
      </c>
      <c r="AB190" s="10">
        <f t="shared" si="52"/>
        <v>65.950000000000728</v>
      </c>
      <c r="AC190" s="11">
        <f t="shared" si="57"/>
        <v>95.292857142857301</v>
      </c>
      <c r="AD190" s="12">
        <f t="shared" si="56"/>
        <v>9.5954946272135029E-3</v>
      </c>
      <c r="AE190" s="12">
        <f t="shared" si="58"/>
        <v>14.009422155731714</v>
      </c>
      <c r="AF190" s="10"/>
      <c r="AG190" s="10"/>
      <c r="AH190" s="13">
        <f t="shared" si="66"/>
        <v>0</v>
      </c>
      <c r="AI190" s="6"/>
      <c r="AJ190" s="6"/>
      <c r="AK190" s="6">
        <f t="shared" si="67"/>
        <v>0</v>
      </c>
    </row>
    <row r="191" spans="1:37" x14ac:dyDescent="0.35">
      <c r="A191" s="2">
        <v>43014</v>
      </c>
      <c r="B191" t="s">
        <v>10</v>
      </c>
      <c r="C191" s="3">
        <v>43034</v>
      </c>
      <c r="D191">
        <v>9930.1</v>
      </c>
      <c r="E191">
        <v>10017.85</v>
      </c>
      <c r="F191">
        <v>9928.0499999999993</v>
      </c>
      <c r="G191">
        <v>10003.4</v>
      </c>
      <c r="H191">
        <v>23358825</v>
      </c>
      <c r="I191">
        <v>-8250</v>
      </c>
      <c r="J191">
        <v>9979.7000000000007</v>
      </c>
      <c r="K191" s="51">
        <f t="shared" si="53"/>
        <v>0.95572577633795452</v>
      </c>
      <c r="L191">
        <f t="shared" si="47"/>
        <v>10000</v>
      </c>
      <c r="M191">
        <f t="shared" si="48"/>
        <v>9900</v>
      </c>
      <c r="N191">
        <v>11.71</v>
      </c>
      <c r="O191">
        <f t="shared" si="49"/>
        <v>20</v>
      </c>
      <c r="P191" s="54">
        <f t="shared" si="54"/>
        <v>0.95118760958090576</v>
      </c>
      <c r="Q191" s="54">
        <f t="shared" si="55"/>
        <v>11.355656716901812</v>
      </c>
      <c r="R191" s="53">
        <v>9100</v>
      </c>
      <c r="S191" s="53">
        <v>10500</v>
      </c>
      <c r="T191" s="53">
        <f t="shared" si="62"/>
        <v>0</v>
      </c>
      <c r="U191" s="16"/>
      <c r="V191" s="16">
        <v>9300</v>
      </c>
      <c r="W191" s="16">
        <v>10300</v>
      </c>
      <c r="X191" s="16">
        <f t="shared" si="61"/>
        <v>0</v>
      </c>
      <c r="Y191" s="10">
        <f t="shared" si="46"/>
        <v>89.800000000001091</v>
      </c>
      <c r="Z191" s="10">
        <f t="shared" si="50"/>
        <v>109.14999999999964</v>
      </c>
      <c r="AA191" s="10">
        <f t="shared" si="51"/>
        <v>19.349999999998545</v>
      </c>
      <c r="AB191" s="10">
        <f t="shared" si="52"/>
        <v>109.14999999999964</v>
      </c>
      <c r="AC191" s="11">
        <f t="shared" si="57"/>
        <v>98.275000000000162</v>
      </c>
      <c r="AD191" s="12">
        <f t="shared" si="56"/>
        <v>9.8966777776659E-3</v>
      </c>
      <c r="AE191" s="12">
        <f t="shared" si="58"/>
        <v>14.449149555392214</v>
      </c>
      <c r="AF191" s="10"/>
      <c r="AG191" s="10"/>
      <c r="AH191" s="13">
        <f t="shared" si="66"/>
        <v>0</v>
      </c>
      <c r="AI191" s="6"/>
      <c r="AJ191" s="6"/>
      <c r="AK191" s="6">
        <f t="shared" si="67"/>
        <v>0</v>
      </c>
    </row>
    <row r="192" spans="1:37" x14ac:dyDescent="0.35">
      <c r="A192" s="2">
        <v>43017</v>
      </c>
      <c r="B192" t="s">
        <v>10</v>
      </c>
      <c r="C192" s="3">
        <v>43034</v>
      </c>
      <c r="D192">
        <v>9991.2999999999993</v>
      </c>
      <c r="E192">
        <v>10033</v>
      </c>
      <c r="F192">
        <v>9983.65</v>
      </c>
      <c r="G192">
        <v>10016.549999999999</v>
      </c>
      <c r="H192">
        <v>23653950</v>
      </c>
      <c r="I192">
        <v>295125</v>
      </c>
      <c r="J192">
        <v>9988.75</v>
      </c>
      <c r="K192" s="51">
        <f t="shared" si="53"/>
        <v>0.13145530519622964</v>
      </c>
      <c r="L192">
        <f t="shared" si="47"/>
        <v>10000</v>
      </c>
      <c r="M192">
        <f t="shared" si="48"/>
        <v>10000</v>
      </c>
      <c r="N192">
        <v>11.1175</v>
      </c>
      <c r="O192">
        <f t="shared" si="49"/>
        <v>17</v>
      </c>
      <c r="P192" s="54">
        <f t="shared" si="54"/>
        <v>0.13136897835579475</v>
      </c>
      <c r="Q192" s="54">
        <f t="shared" si="55"/>
        <v>10.778864195429334</v>
      </c>
      <c r="R192" s="53">
        <v>9100</v>
      </c>
      <c r="S192" s="53">
        <v>10500</v>
      </c>
      <c r="T192" s="53">
        <f t="shared" si="62"/>
        <v>0</v>
      </c>
      <c r="U192" s="16"/>
      <c r="V192" s="16">
        <v>9300</v>
      </c>
      <c r="W192" s="16">
        <v>10300</v>
      </c>
      <c r="X192" s="16">
        <f t="shared" si="61"/>
        <v>0</v>
      </c>
      <c r="Y192" s="10">
        <f t="shared" si="46"/>
        <v>49.350000000000364</v>
      </c>
      <c r="Z192" s="10">
        <f t="shared" si="50"/>
        <v>29.600000000000364</v>
      </c>
      <c r="AA192" s="10">
        <f t="shared" si="51"/>
        <v>19.75</v>
      </c>
      <c r="AB192" s="10">
        <f t="shared" si="52"/>
        <v>49.350000000000364</v>
      </c>
      <c r="AC192" s="11">
        <f t="shared" si="57"/>
        <v>95.596428571428859</v>
      </c>
      <c r="AD192" s="12">
        <f t="shared" si="56"/>
        <v>9.5679669884228147E-3</v>
      </c>
      <c r="AE192" s="12">
        <f t="shared" si="58"/>
        <v>13.96923180309731</v>
      </c>
      <c r="AF192" s="10"/>
      <c r="AG192" s="10"/>
      <c r="AH192" s="13">
        <f t="shared" si="66"/>
        <v>0</v>
      </c>
      <c r="AI192" s="6"/>
      <c r="AJ192" s="6"/>
      <c r="AK192" s="6">
        <f t="shared" si="67"/>
        <v>0</v>
      </c>
    </row>
    <row r="193" spans="1:37" x14ac:dyDescent="0.35">
      <c r="A193" s="2">
        <v>43018</v>
      </c>
      <c r="B193" t="s">
        <v>10</v>
      </c>
      <c r="C193" s="3">
        <v>43034</v>
      </c>
      <c r="D193">
        <v>10029.200000000001</v>
      </c>
      <c r="E193">
        <v>10047.9</v>
      </c>
      <c r="F193">
        <v>10012.5</v>
      </c>
      <c r="G193">
        <v>10035.700000000001</v>
      </c>
      <c r="H193">
        <v>24231300</v>
      </c>
      <c r="I193">
        <v>577350</v>
      </c>
      <c r="J193">
        <v>10016.950000000001</v>
      </c>
      <c r="K193" s="51">
        <f t="shared" si="53"/>
        <v>0.19118359115665029</v>
      </c>
      <c r="L193">
        <f t="shared" si="47"/>
        <v>10000</v>
      </c>
      <c r="M193">
        <f t="shared" si="48"/>
        <v>10000</v>
      </c>
      <c r="N193">
        <v>11.3925</v>
      </c>
      <c r="O193">
        <f t="shared" si="49"/>
        <v>16</v>
      </c>
      <c r="P193" s="54">
        <f t="shared" si="54"/>
        <v>0.19100106792819815</v>
      </c>
      <c r="Q193" s="54">
        <f t="shared" si="55"/>
        <v>11.045537640127664</v>
      </c>
      <c r="R193" s="53">
        <v>9100</v>
      </c>
      <c r="S193" s="53">
        <v>10500</v>
      </c>
      <c r="T193" s="53">
        <f t="shared" si="62"/>
        <v>0</v>
      </c>
      <c r="U193" s="16"/>
      <c r="V193" s="16">
        <v>9300</v>
      </c>
      <c r="W193" s="16">
        <v>10300</v>
      </c>
      <c r="X193" s="16">
        <f t="shared" si="61"/>
        <v>0</v>
      </c>
      <c r="Y193" s="10">
        <f t="shared" si="46"/>
        <v>35.399999999999636</v>
      </c>
      <c r="Z193" s="10">
        <f t="shared" si="50"/>
        <v>31.350000000000364</v>
      </c>
      <c r="AA193" s="10">
        <f t="shared" si="51"/>
        <v>4.0499999999992724</v>
      </c>
      <c r="AB193" s="10">
        <f t="shared" si="52"/>
        <v>35.399999999999636</v>
      </c>
      <c r="AC193" s="11">
        <f t="shared" si="57"/>
        <v>95.914285714285924</v>
      </c>
      <c r="AD193" s="12">
        <f t="shared" si="56"/>
        <v>9.5635031422532119E-3</v>
      </c>
      <c r="AE193" s="12">
        <f t="shared" si="58"/>
        <v>13.962714587689689</v>
      </c>
      <c r="AF193" s="10"/>
      <c r="AG193" s="10"/>
      <c r="AH193" s="13">
        <f t="shared" si="66"/>
        <v>0</v>
      </c>
      <c r="AI193" s="6"/>
      <c r="AJ193" s="6"/>
      <c r="AK193" s="6">
        <f t="shared" si="67"/>
        <v>0</v>
      </c>
    </row>
    <row r="194" spans="1:37" x14ac:dyDescent="0.35">
      <c r="A194" s="2">
        <v>43019</v>
      </c>
      <c r="B194" t="s">
        <v>10</v>
      </c>
      <c r="C194" s="3">
        <v>43034</v>
      </c>
      <c r="D194">
        <v>10052</v>
      </c>
      <c r="E194">
        <v>10084</v>
      </c>
      <c r="F194">
        <v>9969.5</v>
      </c>
      <c r="G194">
        <v>9992.5</v>
      </c>
      <c r="H194">
        <v>25267950</v>
      </c>
      <c r="I194">
        <v>1036650</v>
      </c>
      <c r="J194">
        <v>9984.7999999999993</v>
      </c>
      <c r="K194" s="51">
        <f t="shared" si="53"/>
        <v>-0.43046324621103388</v>
      </c>
      <c r="L194">
        <f t="shared" si="47"/>
        <v>10000</v>
      </c>
      <c r="M194">
        <f t="shared" si="48"/>
        <v>10100</v>
      </c>
      <c r="N194">
        <v>11.112500000000001</v>
      </c>
      <c r="O194">
        <f t="shared" si="49"/>
        <v>15</v>
      </c>
      <c r="P194" s="54">
        <f t="shared" si="54"/>
        <v>-0.43139240666416612</v>
      </c>
      <c r="Q194" s="54">
        <f t="shared" si="55"/>
        <v>10.774486662459221</v>
      </c>
      <c r="R194" s="53">
        <v>9100</v>
      </c>
      <c r="S194" s="53">
        <v>10500</v>
      </c>
      <c r="T194" s="53">
        <f t="shared" si="62"/>
        <v>0</v>
      </c>
      <c r="U194" s="16"/>
      <c r="V194" s="16">
        <v>9300</v>
      </c>
      <c r="W194" s="16">
        <v>10300</v>
      </c>
      <c r="X194" s="16">
        <f t="shared" si="61"/>
        <v>0</v>
      </c>
      <c r="Y194" s="10">
        <f t="shared" ref="Y194:Y257" si="68">E194-F194</f>
        <v>114.5</v>
      </c>
      <c r="Z194" s="10">
        <f t="shared" si="50"/>
        <v>48.299999999999272</v>
      </c>
      <c r="AA194" s="10">
        <f t="shared" si="51"/>
        <v>66.200000000000728</v>
      </c>
      <c r="AB194" s="10">
        <f t="shared" si="52"/>
        <v>114.5</v>
      </c>
      <c r="AC194" s="11">
        <f t="shared" si="57"/>
        <v>102.18928571428594</v>
      </c>
      <c r="AD194" s="12">
        <f t="shared" si="56"/>
        <v>1.0166065033255666E-2</v>
      </c>
      <c r="AE194" s="12">
        <f t="shared" si="58"/>
        <v>14.842454948553272</v>
      </c>
      <c r="AF194" s="10"/>
      <c r="AG194" s="10"/>
      <c r="AH194" s="13">
        <f t="shared" si="66"/>
        <v>0</v>
      </c>
      <c r="AI194" s="6"/>
      <c r="AJ194" s="6"/>
      <c r="AK194" s="6">
        <f t="shared" si="67"/>
        <v>0</v>
      </c>
    </row>
    <row r="195" spans="1:37" x14ac:dyDescent="0.35">
      <c r="A195" s="2">
        <v>43020</v>
      </c>
      <c r="B195" t="s">
        <v>10</v>
      </c>
      <c r="C195" s="3">
        <v>43034</v>
      </c>
      <c r="D195">
        <v>10018</v>
      </c>
      <c r="E195">
        <v>10117.4</v>
      </c>
      <c r="F195">
        <v>9995.0499999999993</v>
      </c>
      <c r="G195">
        <v>10111.4</v>
      </c>
      <c r="H195">
        <v>26359725</v>
      </c>
      <c r="I195">
        <v>1091775</v>
      </c>
      <c r="J195">
        <v>10096.4</v>
      </c>
      <c r="K195" s="51">
        <f t="shared" si="53"/>
        <v>1.1898924193144822</v>
      </c>
      <c r="L195">
        <f t="shared" ref="L195:L258" si="69">MROUND(G195,100)</f>
        <v>10100</v>
      </c>
      <c r="M195">
        <f t="shared" ref="M195:M258" si="70">MROUND(D195,100)</f>
        <v>10000</v>
      </c>
      <c r="N195">
        <v>11.73</v>
      </c>
      <c r="O195">
        <f t="shared" ref="O195:O258" si="71">C195-A195</f>
        <v>14</v>
      </c>
      <c r="P195" s="54">
        <f t="shared" si="54"/>
        <v>1.1828688597704584</v>
      </c>
      <c r="Q195" s="54">
        <f t="shared" si="55"/>
        <v>11.37634724875981</v>
      </c>
      <c r="R195" s="53">
        <v>9100</v>
      </c>
      <c r="S195" s="53">
        <v>10500</v>
      </c>
      <c r="T195" s="53">
        <f t="shared" si="62"/>
        <v>0</v>
      </c>
      <c r="U195" s="16"/>
      <c r="V195" s="16">
        <v>9300</v>
      </c>
      <c r="W195" s="16">
        <v>10300</v>
      </c>
      <c r="X195" s="16">
        <f t="shared" si="61"/>
        <v>0</v>
      </c>
      <c r="Y195" s="10">
        <f t="shared" si="68"/>
        <v>122.35000000000036</v>
      </c>
      <c r="Z195" s="10">
        <f t="shared" ref="Z195:Z258" si="72">ABS(G194-E195)</f>
        <v>124.89999999999964</v>
      </c>
      <c r="AA195" s="10">
        <f t="shared" ref="AA195:AA258" si="73">ABS(G194-F195)</f>
        <v>2.5499999999992724</v>
      </c>
      <c r="AB195" s="10">
        <f t="shared" ref="AB195:AB258" si="74">MAX(Y195,Z195,AA195)</f>
        <v>124.89999999999964</v>
      </c>
      <c r="AC195" s="11">
        <f t="shared" si="57"/>
        <v>103.83571428571447</v>
      </c>
      <c r="AD195" s="12">
        <f t="shared" si="56"/>
        <v>1.0364914582323265E-2</v>
      </c>
      <c r="AE195" s="12">
        <f t="shared" si="58"/>
        <v>15.132775290191967</v>
      </c>
      <c r="AF195" s="10"/>
      <c r="AG195" s="10"/>
      <c r="AH195" s="13">
        <f t="shared" si="66"/>
        <v>0</v>
      </c>
      <c r="AI195" s="6"/>
      <c r="AJ195" s="6"/>
      <c r="AK195" s="6">
        <f t="shared" si="67"/>
        <v>0</v>
      </c>
    </row>
    <row r="196" spans="1:37" x14ac:dyDescent="0.35">
      <c r="A196" s="2">
        <v>43021</v>
      </c>
      <c r="B196" t="s">
        <v>10</v>
      </c>
      <c r="C196" s="3">
        <v>43034</v>
      </c>
      <c r="D196">
        <v>10130</v>
      </c>
      <c r="E196">
        <v>10219.200000000001</v>
      </c>
      <c r="F196">
        <v>10117</v>
      </c>
      <c r="G196">
        <v>10192.4</v>
      </c>
      <c r="H196">
        <v>26660475</v>
      </c>
      <c r="I196">
        <v>300750</v>
      </c>
      <c r="J196">
        <v>10167.450000000001</v>
      </c>
      <c r="K196" s="51">
        <f t="shared" ref="K196:K259" si="75">((G196-G195)/G195)*100</f>
        <v>0.80107601321280941</v>
      </c>
      <c r="L196">
        <f t="shared" si="69"/>
        <v>10200</v>
      </c>
      <c r="M196">
        <f t="shared" si="70"/>
        <v>10100</v>
      </c>
      <c r="N196">
        <v>11.0425</v>
      </c>
      <c r="O196">
        <f t="shared" si="71"/>
        <v>13</v>
      </c>
      <c r="P196" s="54">
        <f t="shared" ref="P196:P259" si="76">(LN(G196)-LN(G195))*100</f>
        <v>0.79788443264554587</v>
      </c>
      <c r="Q196" s="54">
        <f t="shared" ref="Q196:Q259" si="77">SQRT(0.94*(N196)^2+0.06*(P196)^2)</f>
        <v>10.70788471403533</v>
      </c>
      <c r="R196" s="53">
        <v>9100</v>
      </c>
      <c r="S196" s="53">
        <v>10500</v>
      </c>
      <c r="T196" s="53">
        <f t="shared" si="62"/>
        <v>0</v>
      </c>
      <c r="U196" s="16"/>
      <c r="V196" s="16">
        <v>9300</v>
      </c>
      <c r="W196" s="16">
        <v>10300</v>
      </c>
      <c r="X196" s="16">
        <f t="shared" si="61"/>
        <v>0</v>
      </c>
      <c r="Y196" s="10">
        <f t="shared" si="68"/>
        <v>102.20000000000073</v>
      </c>
      <c r="Z196" s="10">
        <f t="shared" si="72"/>
        <v>107.80000000000109</v>
      </c>
      <c r="AA196" s="10">
        <f t="shared" si="73"/>
        <v>5.6000000000003638</v>
      </c>
      <c r="AB196" s="10">
        <f t="shared" si="74"/>
        <v>107.80000000000109</v>
      </c>
      <c r="AC196" s="11">
        <f t="shared" si="57"/>
        <v>99.739285714285998</v>
      </c>
      <c r="AD196" s="12">
        <f t="shared" si="56"/>
        <v>9.8459314624171762E-3</v>
      </c>
      <c r="AE196" s="12">
        <f t="shared" si="58"/>
        <v>14.375059935129077</v>
      </c>
      <c r="AF196" s="10"/>
      <c r="AG196" s="10"/>
      <c r="AH196" s="13">
        <f t="shared" si="66"/>
        <v>0</v>
      </c>
      <c r="AI196" s="6"/>
      <c r="AJ196" s="6"/>
      <c r="AK196" s="6">
        <f t="shared" si="67"/>
        <v>0</v>
      </c>
    </row>
    <row r="197" spans="1:37" x14ac:dyDescent="0.35">
      <c r="A197" s="2">
        <v>43024</v>
      </c>
      <c r="B197" t="s">
        <v>10</v>
      </c>
      <c r="C197" s="3">
        <v>43034</v>
      </c>
      <c r="D197">
        <v>10220</v>
      </c>
      <c r="E197">
        <v>10260.950000000001</v>
      </c>
      <c r="F197">
        <v>10197</v>
      </c>
      <c r="G197">
        <v>10255.950000000001</v>
      </c>
      <c r="H197">
        <v>26752725</v>
      </c>
      <c r="I197">
        <v>92250</v>
      </c>
      <c r="J197">
        <v>10230.85</v>
      </c>
      <c r="K197" s="51">
        <f t="shared" si="75"/>
        <v>0.62350378713552346</v>
      </c>
      <c r="L197">
        <f t="shared" si="69"/>
        <v>10300</v>
      </c>
      <c r="M197">
        <f t="shared" si="70"/>
        <v>10200</v>
      </c>
      <c r="N197">
        <v>11.262499999999999</v>
      </c>
      <c r="O197">
        <f t="shared" si="71"/>
        <v>10</v>
      </c>
      <c r="P197" s="54">
        <f t="shared" si="76"/>
        <v>0.62156804439208457</v>
      </c>
      <c r="Q197" s="54">
        <f t="shared" si="77"/>
        <v>10.920460278075671</v>
      </c>
      <c r="R197" s="53">
        <v>9100</v>
      </c>
      <c r="S197" s="53">
        <v>10500</v>
      </c>
      <c r="T197" s="53">
        <f t="shared" si="62"/>
        <v>0</v>
      </c>
      <c r="U197" s="16"/>
      <c r="V197" s="16">
        <v>9300</v>
      </c>
      <c r="W197" s="16">
        <v>10300</v>
      </c>
      <c r="X197" s="16">
        <f t="shared" si="61"/>
        <v>0</v>
      </c>
      <c r="Y197" s="10">
        <f t="shared" si="68"/>
        <v>63.950000000000728</v>
      </c>
      <c r="Z197" s="10">
        <f t="shared" si="72"/>
        <v>68.550000000001091</v>
      </c>
      <c r="AA197" s="10">
        <f t="shared" si="73"/>
        <v>4.6000000000003638</v>
      </c>
      <c r="AB197" s="10">
        <f t="shared" si="74"/>
        <v>68.550000000001091</v>
      </c>
      <c r="AC197" s="11">
        <f t="shared" si="57"/>
        <v>94.50357142857176</v>
      </c>
      <c r="AD197" s="12">
        <f t="shared" si="56"/>
        <v>9.2469247973162184E-3</v>
      </c>
      <c r="AE197" s="12">
        <f t="shared" si="58"/>
        <v>13.500510204081678</v>
      </c>
      <c r="AF197" s="10"/>
      <c r="AG197" s="10"/>
      <c r="AH197" s="13">
        <f t="shared" si="66"/>
        <v>0</v>
      </c>
      <c r="AI197" s="6"/>
      <c r="AJ197" s="6"/>
      <c r="AK197" s="6">
        <f t="shared" si="67"/>
        <v>0</v>
      </c>
    </row>
    <row r="198" spans="1:37" x14ac:dyDescent="0.35">
      <c r="A198" s="2">
        <v>43025</v>
      </c>
      <c r="B198" t="s">
        <v>10</v>
      </c>
      <c r="C198" s="3">
        <v>43034</v>
      </c>
      <c r="D198">
        <v>10240.65</v>
      </c>
      <c r="E198">
        <v>10271.4</v>
      </c>
      <c r="F198">
        <v>10228</v>
      </c>
      <c r="G198">
        <v>10253.700000000001</v>
      </c>
      <c r="H198">
        <v>26799150</v>
      </c>
      <c r="I198">
        <v>46425</v>
      </c>
      <c r="J198">
        <v>10234.450000000001</v>
      </c>
      <c r="K198" s="51">
        <f t="shared" si="75"/>
        <v>-2.1938484489491466E-2</v>
      </c>
      <c r="L198">
        <f t="shared" si="69"/>
        <v>10300</v>
      </c>
      <c r="M198">
        <f t="shared" si="70"/>
        <v>10200</v>
      </c>
      <c r="N198">
        <v>11.31</v>
      </c>
      <c r="O198">
        <f t="shared" si="71"/>
        <v>9</v>
      </c>
      <c r="P198" s="54">
        <f t="shared" si="76"/>
        <v>-2.1940891327076883E-2</v>
      </c>
      <c r="Q198" s="54">
        <f t="shared" si="77"/>
        <v>10.965453154528669</v>
      </c>
      <c r="R198" s="53">
        <v>9100</v>
      </c>
      <c r="S198" s="53">
        <v>10500</v>
      </c>
      <c r="T198" s="53">
        <f t="shared" si="62"/>
        <v>0</v>
      </c>
      <c r="U198" s="16"/>
      <c r="V198" s="16">
        <v>9300</v>
      </c>
      <c r="W198" s="16">
        <v>10300</v>
      </c>
      <c r="X198" s="16">
        <f t="shared" si="61"/>
        <v>0</v>
      </c>
      <c r="Y198" s="10">
        <f t="shared" si="68"/>
        <v>43.399999999999636</v>
      </c>
      <c r="Z198" s="10">
        <f t="shared" si="72"/>
        <v>15.449999999998909</v>
      </c>
      <c r="AA198" s="10">
        <f t="shared" si="73"/>
        <v>27.950000000000728</v>
      </c>
      <c r="AB198" s="10">
        <f t="shared" si="74"/>
        <v>43.399999999999636</v>
      </c>
      <c r="AC198" s="11">
        <f t="shared" si="57"/>
        <v>91.932142857143191</v>
      </c>
      <c r="AD198" s="12">
        <f t="shared" si="56"/>
        <v>8.9771784854616836E-3</v>
      </c>
      <c r="AE198" s="12">
        <f t="shared" si="58"/>
        <v>13.106680588774058</v>
      </c>
      <c r="AF198" s="10"/>
      <c r="AG198" s="10"/>
      <c r="AH198" s="13">
        <f t="shared" si="66"/>
        <v>0</v>
      </c>
      <c r="AI198" s="6"/>
      <c r="AJ198" s="6"/>
      <c r="AK198" s="6">
        <f t="shared" si="67"/>
        <v>0</v>
      </c>
    </row>
    <row r="199" spans="1:37" x14ac:dyDescent="0.35">
      <c r="A199" s="2">
        <v>43026</v>
      </c>
      <c r="B199" t="s">
        <v>10</v>
      </c>
      <c r="C199" s="3">
        <v>43034</v>
      </c>
      <c r="D199">
        <v>10229</v>
      </c>
      <c r="E199">
        <v>10251.950000000001</v>
      </c>
      <c r="F199">
        <v>10195.25</v>
      </c>
      <c r="G199">
        <v>10237.5</v>
      </c>
      <c r="H199">
        <v>26469750</v>
      </c>
      <c r="I199">
        <v>-329400</v>
      </c>
      <c r="J199">
        <v>10210.85</v>
      </c>
      <c r="K199" s="51">
        <f t="shared" si="75"/>
        <v>-0.15799174931976481</v>
      </c>
      <c r="L199">
        <f t="shared" si="69"/>
        <v>10200</v>
      </c>
      <c r="M199">
        <f t="shared" si="70"/>
        <v>10200</v>
      </c>
      <c r="N199">
        <v>11.61</v>
      </c>
      <c r="O199">
        <f t="shared" si="71"/>
        <v>8</v>
      </c>
      <c r="P199" s="54">
        <f t="shared" si="76"/>
        <v>-0.15811668789638134</v>
      </c>
      <c r="Q199" s="54">
        <f t="shared" si="77"/>
        <v>11.256379260366961</v>
      </c>
      <c r="R199" s="53">
        <v>9100</v>
      </c>
      <c r="S199" s="53">
        <v>10500</v>
      </c>
      <c r="T199" s="53">
        <f t="shared" si="62"/>
        <v>0</v>
      </c>
      <c r="U199" s="16"/>
      <c r="V199" s="16">
        <v>9300</v>
      </c>
      <c r="W199" s="16">
        <v>10300</v>
      </c>
      <c r="X199" s="16">
        <f t="shared" si="61"/>
        <v>0</v>
      </c>
      <c r="Y199" s="10">
        <f t="shared" si="68"/>
        <v>56.700000000000728</v>
      </c>
      <c r="Z199" s="10">
        <f t="shared" si="72"/>
        <v>1.75</v>
      </c>
      <c r="AA199" s="10">
        <f t="shared" si="73"/>
        <v>58.450000000000728</v>
      </c>
      <c r="AB199" s="10">
        <f t="shared" si="74"/>
        <v>58.450000000000728</v>
      </c>
      <c r="AC199" s="11">
        <f t="shared" si="57"/>
        <v>83.082142857143225</v>
      </c>
      <c r="AD199" s="12">
        <f t="shared" si="56"/>
        <v>8.1222155496278453E-3</v>
      </c>
      <c r="AE199" s="12">
        <f t="shared" si="58"/>
        <v>11.858434702456654</v>
      </c>
      <c r="AF199" s="10"/>
      <c r="AG199" s="10"/>
      <c r="AH199" s="13">
        <f t="shared" si="66"/>
        <v>0</v>
      </c>
      <c r="AI199" s="6"/>
      <c r="AJ199" s="6"/>
      <c r="AK199" s="6">
        <f t="shared" si="67"/>
        <v>0</v>
      </c>
    </row>
    <row r="200" spans="1:37" x14ac:dyDescent="0.35">
      <c r="A200" s="2">
        <v>43027</v>
      </c>
      <c r="B200" t="s">
        <v>10</v>
      </c>
      <c r="C200" s="3">
        <v>43034</v>
      </c>
      <c r="D200">
        <v>10211.75</v>
      </c>
      <c r="E200">
        <v>10211.75</v>
      </c>
      <c r="F200">
        <v>10107.1</v>
      </c>
      <c r="G200">
        <v>10146.15</v>
      </c>
      <c r="H200">
        <v>26127375</v>
      </c>
      <c r="I200">
        <v>-342375</v>
      </c>
      <c r="J200">
        <v>10146.549999999999</v>
      </c>
      <c r="K200" s="51">
        <f t="shared" si="75"/>
        <v>-0.89230769230769591</v>
      </c>
      <c r="L200">
        <f t="shared" si="69"/>
        <v>10100</v>
      </c>
      <c r="M200">
        <f t="shared" si="70"/>
        <v>10200</v>
      </c>
      <c r="N200">
        <v>11.54</v>
      </c>
      <c r="O200">
        <f t="shared" si="71"/>
        <v>7</v>
      </c>
      <c r="P200" s="54">
        <f t="shared" si="76"/>
        <v>-0.89631259925848639</v>
      </c>
      <c r="Q200" s="54">
        <f t="shared" si="77"/>
        <v>11.190599026706987</v>
      </c>
      <c r="R200" s="53">
        <v>9100</v>
      </c>
      <c r="S200" s="53">
        <v>10500</v>
      </c>
      <c r="T200" s="53">
        <f t="shared" si="62"/>
        <v>0</v>
      </c>
      <c r="U200" s="16"/>
      <c r="V200" s="16">
        <v>9300</v>
      </c>
      <c r="W200" s="16">
        <v>10300</v>
      </c>
      <c r="X200" s="16">
        <f t="shared" si="61"/>
        <v>0</v>
      </c>
      <c r="Y200" s="10">
        <f t="shared" si="68"/>
        <v>104.64999999999964</v>
      </c>
      <c r="Z200" s="10">
        <f t="shared" si="72"/>
        <v>25.75</v>
      </c>
      <c r="AA200" s="10">
        <f t="shared" si="73"/>
        <v>130.39999999999964</v>
      </c>
      <c r="AB200" s="10">
        <f t="shared" si="74"/>
        <v>130.39999999999964</v>
      </c>
      <c r="AC200" s="11">
        <f t="shared" si="57"/>
        <v>86.507142857143137</v>
      </c>
      <c r="AD200" s="12">
        <f t="shared" si="56"/>
        <v>8.4713337926548473E-3</v>
      </c>
      <c r="AE200" s="12">
        <f t="shared" si="58"/>
        <v>12.368147337276078</v>
      </c>
      <c r="AF200" s="10"/>
      <c r="AG200" s="10"/>
      <c r="AH200" s="13">
        <f t="shared" si="66"/>
        <v>0</v>
      </c>
      <c r="AI200" s="6"/>
      <c r="AJ200" s="6"/>
      <c r="AK200" s="6">
        <f t="shared" si="67"/>
        <v>0</v>
      </c>
    </row>
    <row r="201" spans="1:37" x14ac:dyDescent="0.35">
      <c r="A201" s="2">
        <v>43031</v>
      </c>
      <c r="B201" t="s">
        <v>10</v>
      </c>
      <c r="C201" s="3">
        <v>43034</v>
      </c>
      <c r="D201">
        <v>10175</v>
      </c>
      <c r="E201">
        <v>10226.65</v>
      </c>
      <c r="F201">
        <v>10119.6</v>
      </c>
      <c r="G201">
        <v>10189.700000000001</v>
      </c>
      <c r="H201">
        <v>24397650</v>
      </c>
      <c r="I201">
        <v>-1729725</v>
      </c>
      <c r="J201">
        <v>10184.85</v>
      </c>
      <c r="K201" s="51">
        <f t="shared" si="75"/>
        <v>0.42922684959320623</v>
      </c>
      <c r="L201">
        <f t="shared" si="69"/>
        <v>10200</v>
      </c>
      <c r="M201">
        <f t="shared" si="70"/>
        <v>10200</v>
      </c>
      <c r="N201">
        <v>12.395</v>
      </c>
      <c r="O201">
        <f t="shared" si="71"/>
        <v>3</v>
      </c>
      <c r="P201" s="54">
        <f t="shared" si="76"/>
        <v>0.42830829865803111</v>
      </c>
      <c r="Q201" s="54">
        <f t="shared" si="77"/>
        <v>12.017856313832427</v>
      </c>
      <c r="R201" s="53">
        <v>9100</v>
      </c>
      <c r="S201" s="53">
        <v>10500</v>
      </c>
      <c r="T201" s="53">
        <f t="shared" si="62"/>
        <v>0</v>
      </c>
      <c r="U201" s="16"/>
      <c r="V201" s="16">
        <v>9300</v>
      </c>
      <c r="W201" s="16">
        <v>10300</v>
      </c>
      <c r="X201" s="16">
        <f t="shared" si="61"/>
        <v>0</v>
      </c>
      <c r="Y201" s="10">
        <f t="shared" si="68"/>
        <v>107.04999999999927</v>
      </c>
      <c r="Z201" s="10">
        <f t="shared" si="72"/>
        <v>80.5</v>
      </c>
      <c r="AA201" s="10">
        <f t="shared" si="73"/>
        <v>26.549999999999272</v>
      </c>
      <c r="AB201" s="10">
        <f t="shared" si="74"/>
        <v>107.04999999999927</v>
      </c>
      <c r="AC201" s="11">
        <f t="shared" si="57"/>
        <v>85.996428571428751</v>
      </c>
      <c r="AD201" s="12">
        <f t="shared" si="56"/>
        <v>8.4517374517374694E-3</v>
      </c>
      <c r="AE201" s="12">
        <f t="shared" si="58"/>
        <v>12.339536679536705</v>
      </c>
      <c r="AF201" s="10"/>
      <c r="AG201" s="10"/>
      <c r="AH201" s="13">
        <f t="shared" si="66"/>
        <v>0</v>
      </c>
      <c r="AI201" s="6"/>
      <c r="AJ201" s="6"/>
      <c r="AK201" s="6">
        <f t="shared" si="67"/>
        <v>0</v>
      </c>
    </row>
    <row r="202" spans="1:37" x14ac:dyDescent="0.35">
      <c r="A202" s="2">
        <v>43032</v>
      </c>
      <c r="B202" t="s">
        <v>10</v>
      </c>
      <c r="C202" s="3">
        <v>43034</v>
      </c>
      <c r="D202">
        <v>10203.049999999999</v>
      </c>
      <c r="E202">
        <v>10244</v>
      </c>
      <c r="F202">
        <v>10187.75</v>
      </c>
      <c r="G202">
        <v>10219.299999999999</v>
      </c>
      <c r="H202">
        <v>20979975</v>
      </c>
      <c r="I202">
        <v>-3417675</v>
      </c>
      <c r="J202">
        <v>10207.700000000001</v>
      </c>
      <c r="K202" s="51">
        <f t="shared" si="75"/>
        <v>0.29048941578258974</v>
      </c>
      <c r="L202">
        <f t="shared" si="69"/>
        <v>10200</v>
      </c>
      <c r="M202">
        <f t="shared" si="70"/>
        <v>10200</v>
      </c>
      <c r="N202">
        <v>12.324999999999999</v>
      </c>
      <c r="O202">
        <f t="shared" si="71"/>
        <v>2</v>
      </c>
      <c r="P202" s="54">
        <f t="shared" si="76"/>
        <v>0.29006831059259497</v>
      </c>
      <c r="Q202" s="54">
        <f t="shared" si="77"/>
        <v>11.949742084140921</v>
      </c>
      <c r="R202" s="53">
        <v>9100</v>
      </c>
      <c r="S202" s="53">
        <v>10500</v>
      </c>
      <c r="T202" s="53">
        <f t="shared" si="62"/>
        <v>0</v>
      </c>
      <c r="U202" s="16"/>
      <c r="V202" s="16">
        <v>9300</v>
      </c>
      <c r="W202" s="16">
        <v>10300</v>
      </c>
      <c r="X202" s="16">
        <f t="shared" si="61"/>
        <v>0</v>
      </c>
      <c r="Y202" s="10">
        <f t="shared" si="68"/>
        <v>56.25</v>
      </c>
      <c r="Z202" s="10">
        <f t="shared" si="72"/>
        <v>54.299999999999272</v>
      </c>
      <c r="AA202" s="10">
        <f t="shared" si="73"/>
        <v>1.9500000000007276</v>
      </c>
      <c r="AB202" s="10">
        <f t="shared" si="74"/>
        <v>56.25</v>
      </c>
      <c r="AC202" s="11">
        <f t="shared" si="57"/>
        <v>83.196428571428697</v>
      </c>
      <c r="AD202" s="12">
        <f t="shared" si="56"/>
        <v>8.1540743769195189E-3</v>
      </c>
      <c r="AE202" s="12">
        <f t="shared" si="58"/>
        <v>11.904948590302498</v>
      </c>
      <c r="AF202" s="10"/>
      <c r="AG202" s="10"/>
      <c r="AH202" s="13">
        <f t="shared" si="66"/>
        <v>0</v>
      </c>
      <c r="AI202" s="6"/>
      <c r="AJ202" s="6"/>
      <c r="AK202" s="6">
        <f t="shared" si="67"/>
        <v>0</v>
      </c>
    </row>
    <row r="203" spans="1:37" x14ac:dyDescent="0.35">
      <c r="A203" s="2">
        <v>43033</v>
      </c>
      <c r="B203" t="s">
        <v>10</v>
      </c>
      <c r="C203" s="3">
        <v>43034</v>
      </c>
      <c r="D203">
        <v>10335</v>
      </c>
      <c r="E203">
        <v>10351</v>
      </c>
      <c r="F203">
        <v>10247.700000000001</v>
      </c>
      <c r="G203">
        <v>10289.9</v>
      </c>
      <c r="H203">
        <v>17471250</v>
      </c>
      <c r="I203">
        <v>-3508725</v>
      </c>
      <c r="J203">
        <v>10295.35</v>
      </c>
      <c r="K203" s="51">
        <f t="shared" si="75"/>
        <v>0.69084966680692783</v>
      </c>
      <c r="L203">
        <f t="shared" si="69"/>
        <v>10300</v>
      </c>
      <c r="M203">
        <f t="shared" si="70"/>
        <v>10300</v>
      </c>
      <c r="N203">
        <v>11.59</v>
      </c>
      <c r="O203">
        <f t="shared" si="71"/>
        <v>1</v>
      </c>
      <c r="P203" s="54">
        <f t="shared" si="76"/>
        <v>0.68847423466440461</v>
      </c>
      <c r="Q203" s="54">
        <f t="shared" si="77"/>
        <v>11.238187300730834</v>
      </c>
      <c r="R203" s="53">
        <v>9100</v>
      </c>
      <c r="S203" s="53">
        <v>10500</v>
      </c>
      <c r="T203" s="53">
        <f t="shared" si="62"/>
        <v>0</v>
      </c>
      <c r="U203" s="16"/>
      <c r="V203" s="16">
        <v>9300</v>
      </c>
      <c r="W203" s="16">
        <v>10300</v>
      </c>
      <c r="X203" s="16">
        <f t="shared" si="61"/>
        <v>0</v>
      </c>
      <c r="Y203" s="10">
        <f t="shared" si="68"/>
        <v>103.29999999999927</v>
      </c>
      <c r="Z203" s="10">
        <f t="shared" si="72"/>
        <v>131.70000000000073</v>
      </c>
      <c r="AA203" s="10">
        <f t="shared" si="73"/>
        <v>28.400000000001455</v>
      </c>
      <c r="AB203" s="10">
        <f t="shared" si="74"/>
        <v>131.70000000000073</v>
      </c>
      <c r="AC203" s="11">
        <f t="shared" si="57"/>
        <v>85.917857142857301</v>
      </c>
      <c r="AD203" s="12">
        <f t="shared" si="56"/>
        <v>8.3132904831018199E-3</v>
      </c>
      <c r="AE203" s="12">
        <f t="shared" si="58"/>
        <v>12.137404105328658</v>
      </c>
      <c r="AF203" s="10"/>
      <c r="AG203" s="10"/>
      <c r="AH203" s="13">
        <f t="shared" si="66"/>
        <v>0</v>
      </c>
      <c r="AI203" s="6"/>
      <c r="AJ203" s="6"/>
      <c r="AK203" s="6">
        <f t="shared" si="67"/>
        <v>0</v>
      </c>
    </row>
    <row r="204" spans="1:37" x14ac:dyDescent="0.35">
      <c r="A204" s="2">
        <v>43034</v>
      </c>
      <c r="B204" t="s">
        <v>10</v>
      </c>
      <c r="C204" s="3">
        <v>43034</v>
      </c>
      <c r="D204">
        <v>10279.799999999999</v>
      </c>
      <c r="E204">
        <v>10354.299999999999</v>
      </c>
      <c r="F204">
        <v>10267.5</v>
      </c>
      <c r="G204">
        <v>10344.700000000001</v>
      </c>
      <c r="H204">
        <v>8691750</v>
      </c>
      <c r="I204">
        <v>-8779500</v>
      </c>
      <c r="J204">
        <v>10343.799999999999</v>
      </c>
      <c r="K204" s="51">
        <f t="shared" si="75"/>
        <v>0.53256105501512252</v>
      </c>
      <c r="L204">
        <f t="shared" si="69"/>
        <v>10300</v>
      </c>
      <c r="M204">
        <f t="shared" si="70"/>
        <v>10300</v>
      </c>
      <c r="N204">
        <v>11.76</v>
      </c>
      <c r="O204">
        <f t="shared" si="71"/>
        <v>0</v>
      </c>
      <c r="P204" s="54">
        <f t="shared" si="76"/>
        <v>0.53114796345834492</v>
      </c>
      <c r="Q204" s="54">
        <f t="shared" si="77"/>
        <v>11.402485303193561</v>
      </c>
      <c r="R204" s="53">
        <v>9100</v>
      </c>
      <c r="S204" s="53">
        <v>10500</v>
      </c>
      <c r="T204" s="53">
        <f t="shared" si="62"/>
        <v>0</v>
      </c>
      <c r="U204" s="16"/>
      <c r="V204" s="16">
        <v>9300</v>
      </c>
      <c r="W204" s="16">
        <v>10300</v>
      </c>
      <c r="X204" s="16">
        <f t="shared" si="61"/>
        <v>0</v>
      </c>
      <c r="Y204" s="10">
        <f t="shared" si="68"/>
        <v>86.799999999999272</v>
      </c>
      <c r="Z204" s="10">
        <f t="shared" si="72"/>
        <v>64.399999999999636</v>
      </c>
      <c r="AA204" s="10">
        <f t="shared" si="73"/>
        <v>22.399999999999636</v>
      </c>
      <c r="AB204" s="10">
        <f t="shared" si="74"/>
        <v>86.799999999999272</v>
      </c>
      <c r="AC204" s="11">
        <f t="shared" si="57"/>
        <v>87.407142857142915</v>
      </c>
      <c r="AD204" s="12">
        <f t="shared" si="56"/>
        <v>8.5028057799901666E-3</v>
      </c>
      <c r="AE204" s="12">
        <f t="shared" si="58"/>
        <v>12.414096438785643</v>
      </c>
      <c r="AF204" s="10"/>
      <c r="AG204" s="10"/>
      <c r="AH204" s="13">
        <f t="shared" si="66"/>
        <v>0</v>
      </c>
      <c r="AI204" s="6"/>
      <c r="AJ204" s="6"/>
      <c r="AK204" s="6">
        <f t="shared" si="67"/>
        <v>0</v>
      </c>
    </row>
    <row r="205" spans="1:37" x14ac:dyDescent="0.35">
      <c r="A205" s="2">
        <v>43035</v>
      </c>
      <c r="B205" t="s">
        <v>10</v>
      </c>
      <c r="C205" s="3">
        <v>43069</v>
      </c>
      <c r="D205">
        <v>10371</v>
      </c>
      <c r="E205">
        <v>10390</v>
      </c>
      <c r="F205">
        <v>10346</v>
      </c>
      <c r="G205">
        <v>10356.85</v>
      </c>
      <c r="H205">
        <v>22954500</v>
      </c>
      <c r="I205">
        <v>599475</v>
      </c>
      <c r="J205">
        <v>10323.049999999999</v>
      </c>
      <c r="K205" s="51">
        <f t="shared" si="75"/>
        <v>0.11745144856786215</v>
      </c>
      <c r="L205">
        <f t="shared" si="69"/>
        <v>10400</v>
      </c>
      <c r="M205">
        <f t="shared" si="70"/>
        <v>10400</v>
      </c>
      <c r="N205">
        <v>11.6175</v>
      </c>
      <c r="O205">
        <f t="shared" si="71"/>
        <v>34</v>
      </c>
      <c r="P205" s="54">
        <f t="shared" si="76"/>
        <v>0.11738252831392515</v>
      </c>
      <c r="Q205" s="54">
        <f t="shared" si="77"/>
        <v>11.263620847421898</v>
      </c>
      <c r="R205" s="53">
        <f t="shared" si="63"/>
        <v>9650</v>
      </c>
      <c r="S205" s="53">
        <f>MROUND((G205+2*G205*Q205*SQRT(O205/365)/100),50)</f>
        <v>11050</v>
      </c>
      <c r="T205" s="53">
        <f t="shared" si="62"/>
        <v>0</v>
      </c>
      <c r="U205" s="17">
        <v>8.7874214776520301</v>
      </c>
      <c r="V205" s="16">
        <f>MROUND((D205-2*D205*U205*SQRT(O205/365)/100),50)</f>
        <v>9800</v>
      </c>
      <c r="W205" s="16">
        <f>MROUND((D205+2*D205*U205*SQRT(O205/365)/100),50)</f>
        <v>10950</v>
      </c>
      <c r="X205" s="16">
        <f t="shared" si="61"/>
        <v>0</v>
      </c>
      <c r="Y205" s="10">
        <f t="shared" si="68"/>
        <v>44</v>
      </c>
      <c r="Z205" s="10">
        <f t="shared" si="72"/>
        <v>45.299999999999272</v>
      </c>
      <c r="AA205" s="10">
        <f t="shared" si="73"/>
        <v>1.2999999999992724</v>
      </c>
      <c r="AB205" s="10">
        <f t="shared" si="74"/>
        <v>45.299999999999272</v>
      </c>
      <c r="AC205" s="11">
        <f t="shared" si="57"/>
        <v>82.846428571428604</v>
      </c>
      <c r="AD205" s="12">
        <f t="shared" si="56"/>
        <v>7.9882777525242116E-3</v>
      </c>
      <c r="AE205" s="12">
        <f t="shared" si="58"/>
        <v>11.662885518685348</v>
      </c>
      <c r="AF205" s="10">
        <f>MROUND((M205-2*M205*AE205*SQRT(O205/365)/100),50)</f>
        <v>9650</v>
      </c>
      <c r="AG205" s="10">
        <f>MROUND((M205+2*M205*AE205*SQRT(O205/365)/100),50)</f>
        <v>11150</v>
      </c>
      <c r="AH205" s="13">
        <f t="shared" ref="AH205:AH229" si="78">IF(AND(M205&gt;=9650,M205&lt;=11150),0,1)</f>
        <v>0</v>
      </c>
      <c r="AI205" s="6">
        <f>MROUND((M205-2*M205*N205*SQRT(O205/365)/100),50)</f>
        <v>9650</v>
      </c>
      <c r="AJ205" s="6">
        <f>MROUND((M205+2*M205*N205*SQRT(O205/365)/100),50)</f>
        <v>11150</v>
      </c>
      <c r="AK205" s="6">
        <f t="shared" ref="AK205:AK229" si="79">IF(AND(M205&gt;=9650,M205&lt;=11150),0,1)</f>
        <v>0</v>
      </c>
    </row>
    <row r="206" spans="1:37" x14ac:dyDescent="0.35">
      <c r="A206" s="2">
        <v>43038</v>
      </c>
      <c r="B206" t="s">
        <v>10</v>
      </c>
      <c r="C206" s="3">
        <v>43069</v>
      </c>
      <c r="D206">
        <v>10380.25</v>
      </c>
      <c r="E206">
        <v>10404.9</v>
      </c>
      <c r="F206">
        <v>10368.1</v>
      </c>
      <c r="G206">
        <v>10388.450000000001</v>
      </c>
      <c r="H206">
        <v>23481225</v>
      </c>
      <c r="I206">
        <v>526725</v>
      </c>
      <c r="J206">
        <v>10363.65</v>
      </c>
      <c r="K206" s="51">
        <f t="shared" si="75"/>
        <v>0.30511207558283032</v>
      </c>
      <c r="L206">
        <f t="shared" si="69"/>
        <v>10400</v>
      </c>
      <c r="M206">
        <f t="shared" si="70"/>
        <v>10400</v>
      </c>
      <c r="N206">
        <v>11.475</v>
      </c>
      <c r="O206">
        <f t="shared" si="71"/>
        <v>31</v>
      </c>
      <c r="P206" s="54">
        <f t="shared" si="76"/>
        <v>0.30464755332531013</v>
      </c>
      <c r="Q206" s="54">
        <f t="shared" si="77"/>
        <v>11.125675534901456</v>
      </c>
      <c r="R206" s="53">
        <f>R205</f>
        <v>9650</v>
      </c>
      <c r="S206" s="53">
        <f>S205</f>
        <v>11050</v>
      </c>
      <c r="T206" s="53">
        <f t="shared" si="62"/>
        <v>0</v>
      </c>
      <c r="U206" s="16"/>
      <c r="V206" s="16">
        <v>9800</v>
      </c>
      <c r="W206" s="16">
        <v>10950</v>
      </c>
      <c r="X206" s="16">
        <f t="shared" si="61"/>
        <v>0</v>
      </c>
      <c r="Y206" s="10">
        <f t="shared" si="68"/>
        <v>36.799999999999272</v>
      </c>
      <c r="Z206" s="10">
        <f t="shared" si="72"/>
        <v>48.049999999999272</v>
      </c>
      <c r="AA206" s="10">
        <f t="shared" si="73"/>
        <v>11.25</v>
      </c>
      <c r="AB206" s="10">
        <f t="shared" si="74"/>
        <v>48.049999999999272</v>
      </c>
      <c r="AC206" s="11">
        <f t="shared" si="57"/>
        <v>82.753571428571377</v>
      </c>
      <c r="AD206" s="12">
        <f t="shared" si="56"/>
        <v>7.9722137162950204E-3</v>
      </c>
      <c r="AE206" s="12">
        <f t="shared" si="58"/>
        <v>11.639432025790729</v>
      </c>
      <c r="AF206" s="10"/>
      <c r="AG206" s="10"/>
      <c r="AH206" s="13">
        <f t="shared" si="78"/>
        <v>0</v>
      </c>
      <c r="AI206" s="6"/>
      <c r="AJ206" s="6"/>
      <c r="AK206" s="6">
        <f t="shared" si="79"/>
        <v>0</v>
      </c>
    </row>
    <row r="207" spans="1:37" x14ac:dyDescent="0.35">
      <c r="A207" s="2">
        <v>43039</v>
      </c>
      <c r="B207" t="s">
        <v>10</v>
      </c>
      <c r="C207" s="3">
        <v>43069</v>
      </c>
      <c r="D207">
        <v>10375.15</v>
      </c>
      <c r="E207">
        <v>10388.799999999999</v>
      </c>
      <c r="F207">
        <v>10350</v>
      </c>
      <c r="G207">
        <v>10368.5</v>
      </c>
      <c r="H207">
        <v>23742150</v>
      </c>
      <c r="I207">
        <v>260925</v>
      </c>
      <c r="J207">
        <v>10335.299999999999</v>
      </c>
      <c r="K207" s="51">
        <f t="shared" si="75"/>
        <v>-0.1920401984896758</v>
      </c>
      <c r="L207">
        <f t="shared" si="69"/>
        <v>10400</v>
      </c>
      <c r="M207">
        <f t="shared" si="70"/>
        <v>10400</v>
      </c>
      <c r="N207">
        <v>12.112500000000001</v>
      </c>
      <c r="O207">
        <f t="shared" si="71"/>
        <v>30</v>
      </c>
      <c r="P207" s="54">
        <f t="shared" si="76"/>
        <v>-0.19222483209713204</v>
      </c>
      <c r="Q207" s="54">
        <f t="shared" si="77"/>
        <v>11.743598847804895</v>
      </c>
      <c r="R207" s="53">
        <f t="shared" ref="R207:R229" si="80">R206</f>
        <v>9650</v>
      </c>
      <c r="S207" s="53">
        <f t="shared" ref="S207:S229" si="81">S206</f>
        <v>11050</v>
      </c>
      <c r="T207" s="53">
        <f t="shared" si="62"/>
        <v>0</v>
      </c>
      <c r="U207" s="16"/>
      <c r="V207" s="16">
        <v>9800</v>
      </c>
      <c r="W207" s="16">
        <v>10950</v>
      </c>
      <c r="X207" s="16">
        <f t="shared" si="61"/>
        <v>0</v>
      </c>
      <c r="Y207" s="10">
        <f t="shared" si="68"/>
        <v>38.799999999999272</v>
      </c>
      <c r="Z207" s="10">
        <f t="shared" si="72"/>
        <v>0.34999999999854481</v>
      </c>
      <c r="AA207" s="10">
        <f t="shared" si="73"/>
        <v>38.450000000000728</v>
      </c>
      <c r="AB207" s="10">
        <f t="shared" si="74"/>
        <v>38.799999999999272</v>
      </c>
      <c r="AC207" s="11">
        <f t="shared" si="57"/>
        <v>82.996428571428496</v>
      </c>
      <c r="AD207" s="12">
        <f t="shared" ref="AD207:AD270" si="82">AC207/D207</f>
        <v>7.9995401099192294E-3</v>
      </c>
      <c r="AE207" s="12">
        <f t="shared" si="58"/>
        <v>11.679328560482075</v>
      </c>
      <c r="AF207" s="10"/>
      <c r="AG207" s="10"/>
      <c r="AH207" s="13">
        <f t="shared" si="78"/>
        <v>0</v>
      </c>
      <c r="AI207" s="6"/>
      <c r="AJ207" s="6"/>
      <c r="AK207" s="6">
        <f t="shared" si="79"/>
        <v>0</v>
      </c>
    </row>
    <row r="208" spans="1:37" x14ac:dyDescent="0.35">
      <c r="A208" s="2">
        <v>43040</v>
      </c>
      <c r="B208" t="s">
        <v>10</v>
      </c>
      <c r="C208" s="3">
        <v>43069</v>
      </c>
      <c r="D208">
        <v>10402.65</v>
      </c>
      <c r="E208">
        <v>10489.45</v>
      </c>
      <c r="F208">
        <v>10402.65</v>
      </c>
      <c r="G208">
        <v>10477.299999999999</v>
      </c>
      <c r="H208">
        <v>24323625</v>
      </c>
      <c r="I208">
        <v>581475</v>
      </c>
      <c r="J208">
        <v>10440.5</v>
      </c>
      <c r="K208" s="51">
        <f t="shared" si="75"/>
        <v>1.0493321116844219</v>
      </c>
      <c r="L208">
        <f t="shared" si="69"/>
        <v>10500</v>
      </c>
      <c r="M208">
        <f t="shared" si="70"/>
        <v>10400</v>
      </c>
      <c r="N208">
        <v>12.44</v>
      </c>
      <c r="O208">
        <f t="shared" si="71"/>
        <v>29</v>
      </c>
      <c r="P208" s="54">
        <f t="shared" si="76"/>
        <v>1.0438648356117852</v>
      </c>
      <c r="Q208" s="54">
        <f t="shared" si="77"/>
        <v>12.06373753144943</v>
      </c>
      <c r="R208" s="53">
        <f t="shared" si="80"/>
        <v>9650</v>
      </c>
      <c r="S208" s="53">
        <f t="shared" si="81"/>
        <v>11050</v>
      </c>
      <c r="T208" s="53">
        <f t="shared" si="62"/>
        <v>0</v>
      </c>
      <c r="U208" s="16"/>
      <c r="V208" s="16">
        <v>9800</v>
      </c>
      <c r="W208" s="16">
        <v>10950</v>
      </c>
      <c r="X208" s="16">
        <f t="shared" si="61"/>
        <v>0</v>
      </c>
      <c r="Y208" s="10">
        <f t="shared" si="68"/>
        <v>86.800000000001091</v>
      </c>
      <c r="Z208" s="10">
        <f t="shared" si="72"/>
        <v>120.95000000000073</v>
      </c>
      <c r="AA208" s="10">
        <f t="shared" si="73"/>
        <v>34.149999999999636</v>
      </c>
      <c r="AB208" s="10">
        <f t="shared" si="74"/>
        <v>120.95000000000073</v>
      </c>
      <c r="AC208" s="11">
        <f t="shared" ref="AC208:AC271" si="83">AVERAGE(AB195:AB208)</f>
        <v>83.457142857142827</v>
      </c>
      <c r="AD208" s="12">
        <f t="shared" si="82"/>
        <v>8.0226810338849073E-3</v>
      </c>
      <c r="AE208" s="12">
        <f t="shared" ref="AE208:AE271" si="84">AD208*1460</f>
        <v>11.713114309471965</v>
      </c>
      <c r="AF208" s="10"/>
      <c r="AG208" s="10"/>
      <c r="AH208" s="13">
        <f t="shared" si="78"/>
        <v>0</v>
      </c>
      <c r="AI208" s="6"/>
      <c r="AJ208" s="6"/>
      <c r="AK208" s="6">
        <f t="shared" si="79"/>
        <v>0</v>
      </c>
    </row>
    <row r="209" spans="1:37" x14ac:dyDescent="0.35">
      <c r="A209" s="2">
        <v>43041</v>
      </c>
      <c r="B209" t="s">
        <v>10</v>
      </c>
      <c r="C209" s="3">
        <v>43069</v>
      </c>
      <c r="D209">
        <v>10459</v>
      </c>
      <c r="E209">
        <v>10472.75</v>
      </c>
      <c r="F209">
        <v>10433</v>
      </c>
      <c r="G209">
        <v>10455</v>
      </c>
      <c r="H209">
        <v>25389300</v>
      </c>
      <c r="I209">
        <v>1065675</v>
      </c>
      <c r="J209">
        <v>10423.799999999999</v>
      </c>
      <c r="K209" s="51">
        <f t="shared" si="75"/>
        <v>-0.21284109455679684</v>
      </c>
      <c r="L209">
        <f t="shared" si="69"/>
        <v>10500</v>
      </c>
      <c r="M209">
        <f t="shared" si="70"/>
        <v>10500</v>
      </c>
      <c r="N209">
        <v>12.137499999999999</v>
      </c>
      <c r="O209">
        <f t="shared" si="71"/>
        <v>28</v>
      </c>
      <c r="P209" s="54">
        <f t="shared" si="76"/>
        <v>-0.21306792312785205</v>
      </c>
      <c r="Q209" s="54">
        <f t="shared" si="77"/>
        <v>11.767858588179582</v>
      </c>
      <c r="R209" s="53">
        <f t="shared" si="80"/>
        <v>9650</v>
      </c>
      <c r="S209" s="53">
        <f t="shared" si="81"/>
        <v>11050</v>
      </c>
      <c r="T209" s="53">
        <f t="shared" si="62"/>
        <v>0</v>
      </c>
      <c r="U209" s="16"/>
      <c r="V209" s="16">
        <v>9800</v>
      </c>
      <c r="W209" s="16">
        <v>10950</v>
      </c>
      <c r="X209" s="16">
        <f t="shared" si="61"/>
        <v>0</v>
      </c>
      <c r="Y209" s="10">
        <f t="shared" si="68"/>
        <v>39.75</v>
      </c>
      <c r="Z209" s="10">
        <f t="shared" si="72"/>
        <v>4.5499999999992724</v>
      </c>
      <c r="AA209" s="10">
        <f t="shared" si="73"/>
        <v>44.299999999999272</v>
      </c>
      <c r="AB209" s="10">
        <f t="shared" si="74"/>
        <v>44.299999999999272</v>
      </c>
      <c r="AC209" s="11">
        <f t="shared" si="83"/>
        <v>77.699999999999946</v>
      </c>
      <c r="AD209" s="12">
        <f t="shared" si="82"/>
        <v>7.4290085094177215E-3</v>
      </c>
      <c r="AE209" s="12">
        <f t="shared" si="84"/>
        <v>10.846352423749874</v>
      </c>
      <c r="AF209" s="10"/>
      <c r="AG209" s="10"/>
      <c r="AH209" s="13">
        <f t="shared" si="78"/>
        <v>0</v>
      </c>
      <c r="AI209" s="6"/>
      <c r="AJ209" s="6"/>
      <c r="AK209" s="6">
        <f t="shared" si="79"/>
        <v>0</v>
      </c>
    </row>
    <row r="210" spans="1:37" x14ac:dyDescent="0.35">
      <c r="A210" s="2">
        <v>43042</v>
      </c>
      <c r="B210" t="s">
        <v>10</v>
      </c>
      <c r="C210" s="3">
        <v>43069</v>
      </c>
      <c r="D210">
        <v>10469.700000000001</v>
      </c>
      <c r="E210">
        <v>10492.9</v>
      </c>
      <c r="F210">
        <v>10425.049999999999</v>
      </c>
      <c r="G210">
        <v>10486.8</v>
      </c>
      <c r="H210">
        <v>25954575</v>
      </c>
      <c r="I210">
        <v>565275</v>
      </c>
      <c r="J210">
        <v>10452.5</v>
      </c>
      <c r="K210" s="51">
        <f t="shared" si="75"/>
        <v>0.30416068866570323</v>
      </c>
      <c r="L210">
        <f t="shared" si="69"/>
        <v>10500</v>
      </c>
      <c r="M210">
        <f t="shared" si="70"/>
        <v>10500</v>
      </c>
      <c r="N210">
        <v>12.005000000000001</v>
      </c>
      <c r="O210">
        <f t="shared" si="71"/>
        <v>27</v>
      </c>
      <c r="P210" s="54">
        <f t="shared" si="76"/>
        <v>0.30369905587637192</v>
      </c>
      <c r="Q210" s="54">
        <f t="shared" si="77"/>
        <v>11.639517064165181</v>
      </c>
      <c r="R210" s="53">
        <f t="shared" si="80"/>
        <v>9650</v>
      </c>
      <c r="S210" s="53">
        <f t="shared" si="81"/>
        <v>11050</v>
      </c>
      <c r="T210" s="53">
        <f t="shared" si="62"/>
        <v>0</v>
      </c>
      <c r="U210" s="16"/>
      <c r="V210" s="16">
        <v>9800</v>
      </c>
      <c r="W210" s="16">
        <v>10950</v>
      </c>
      <c r="X210" s="16">
        <f t="shared" si="61"/>
        <v>0</v>
      </c>
      <c r="Y210" s="10">
        <f t="shared" si="68"/>
        <v>67.850000000000364</v>
      </c>
      <c r="Z210" s="10">
        <f t="shared" si="72"/>
        <v>37.899999999999636</v>
      </c>
      <c r="AA210" s="10">
        <f t="shared" si="73"/>
        <v>29.950000000000728</v>
      </c>
      <c r="AB210" s="10">
        <f t="shared" si="74"/>
        <v>67.850000000000364</v>
      </c>
      <c r="AC210" s="11">
        <f t="shared" si="83"/>
        <v>74.846428571428461</v>
      </c>
      <c r="AD210" s="12">
        <f t="shared" si="82"/>
        <v>7.1488608624343062E-3</v>
      </c>
      <c r="AE210" s="12">
        <f t="shared" si="84"/>
        <v>10.437336859154087</v>
      </c>
      <c r="AF210" s="10"/>
      <c r="AG210" s="10"/>
      <c r="AH210" s="13">
        <f t="shared" si="78"/>
        <v>0</v>
      </c>
      <c r="AI210" s="6"/>
      <c r="AJ210" s="6"/>
      <c r="AK210" s="6">
        <f t="shared" si="79"/>
        <v>0</v>
      </c>
    </row>
    <row r="211" spans="1:37" x14ac:dyDescent="0.35">
      <c r="A211" s="2">
        <v>43045</v>
      </c>
      <c r="B211" t="s">
        <v>10</v>
      </c>
      <c r="C211" s="3">
        <v>43069</v>
      </c>
      <c r="D211">
        <v>10452.6</v>
      </c>
      <c r="E211">
        <v>10530</v>
      </c>
      <c r="F211">
        <v>10441.5</v>
      </c>
      <c r="G211">
        <v>10489.55</v>
      </c>
      <c r="H211">
        <v>26120475</v>
      </c>
      <c r="I211">
        <v>165900</v>
      </c>
      <c r="J211">
        <v>10451.799999999999</v>
      </c>
      <c r="K211" s="51">
        <f t="shared" si="75"/>
        <v>2.62234428042873E-2</v>
      </c>
      <c r="L211">
        <f t="shared" si="69"/>
        <v>10500</v>
      </c>
      <c r="M211">
        <f t="shared" si="70"/>
        <v>10500</v>
      </c>
      <c r="N211">
        <v>11.91</v>
      </c>
      <c r="O211">
        <f t="shared" si="71"/>
        <v>24</v>
      </c>
      <c r="P211" s="54">
        <f t="shared" si="76"/>
        <v>2.6220005060473284E-2</v>
      </c>
      <c r="Q211" s="54">
        <f t="shared" si="77"/>
        <v>11.547175206487514</v>
      </c>
      <c r="R211" s="53">
        <f t="shared" si="80"/>
        <v>9650</v>
      </c>
      <c r="S211" s="53">
        <f t="shared" si="81"/>
        <v>11050</v>
      </c>
      <c r="T211" s="53">
        <f t="shared" si="62"/>
        <v>0</v>
      </c>
      <c r="U211" s="16"/>
      <c r="V211" s="16">
        <v>9800</v>
      </c>
      <c r="W211" s="16">
        <v>10950</v>
      </c>
      <c r="X211" s="16">
        <f t="shared" si="61"/>
        <v>0</v>
      </c>
      <c r="Y211" s="10">
        <f t="shared" si="68"/>
        <v>88.5</v>
      </c>
      <c r="Z211" s="10">
        <f t="shared" si="72"/>
        <v>43.200000000000728</v>
      </c>
      <c r="AA211" s="10">
        <f t="shared" si="73"/>
        <v>45.299999999999272</v>
      </c>
      <c r="AB211" s="10">
        <f t="shared" si="74"/>
        <v>88.5</v>
      </c>
      <c r="AC211" s="11">
        <f t="shared" si="83"/>
        <v>76.271428571428387</v>
      </c>
      <c r="AD211" s="12">
        <f t="shared" si="82"/>
        <v>7.296885805582189E-3</v>
      </c>
      <c r="AE211" s="12">
        <f t="shared" si="84"/>
        <v>10.653453276149996</v>
      </c>
      <c r="AF211" s="10"/>
      <c r="AG211" s="10"/>
      <c r="AH211" s="13">
        <f t="shared" si="78"/>
        <v>0</v>
      </c>
      <c r="AI211" s="6"/>
      <c r="AJ211" s="6"/>
      <c r="AK211" s="6">
        <f t="shared" si="79"/>
        <v>0</v>
      </c>
    </row>
    <row r="212" spans="1:37" x14ac:dyDescent="0.35">
      <c r="A212" s="2">
        <v>43046</v>
      </c>
      <c r="B212" t="s">
        <v>10</v>
      </c>
      <c r="C212" s="3">
        <v>43069</v>
      </c>
      <c r="D212">
        <v>10505.1</v>
      </c>
      <c r="E212">
        <v>10515</v>
      </c>
      <c r="F212">
        <v>10381.1</v>
      </c>
      <c r="G212">
        <v>10409.9</v>
      </c>
      <c r="H212">
        <v>24719700</v>
      </c>
      <c r="I212">
        <v>-1400775</v>
      </c>
      <c r="J212">
        <v>10350.15</v>
      </c>
      <c r="K212" s="51">
        <f t="shared" si="75"/>
        <v>-0.75932713986776967</v>
      </c>
      <c r="L212">
        <f t="shared" si="69"/>
        <v>10400</v>
      </c>
      <c r="M212">
        <f t="shared" si="70"/>
        <v>10500</v>
      </c>
      <c r="N212">
        <v>13.022500000000001</v>
      </c>
      <c r="O212">
        <f t="shared" si="71"/>
        <v>23</v>
      </c>
      <c r="P212" s="54">
        <f t="shared" si="76"/>
        <v>-0.76222470571618572</v>
      </c>
      <c r="Q212" s="54">
        <f t="shared" si="77"/>
        <v>12.627162589636685</v>
      </c>
      <c r="R212" s="53">
        <f t="shared" si="80"/>
        <v>9650</v>
      </c>
      <c r="S212" s="53">
        <f t="shared" si="81"/>
        <v>11050</v>
      </c>
      <c r="T212" s="53">
        <f t="shared" si="62"/>
        <v>0</v>
      </c>
      <c r="U212" s="16"/>
      <c r="V212" s="16">
        <v>9800</v>
      </c>
      <c r="W212" s="16">
        <v>10950</v>
      </c>
      <c r="X212" s="16">
        <f t="shared" ref="X212:X275" si="85">IF(AND(M212&gt;=V212,M212&lt;=W212),0,1)</f>
        <v>0</v>
      </c>
      <c r="Y212" s="10">
        <f t="shared" si="68"/>
        <v>133.89999999999964</v>
      </c>
      <c r="Z212" s="10">
        <f t="shared" si="72"/>
        <v>25.450000000000728</v>
      </c>
      <c r="AA212" s="10">
        <f t="shared" si="73"/>
        <v>108.44999999999891</v>
      </c>
      <c r="AB212" s="10">
        <f t="shared" si="74"/>
        <v>133.89999999999964</v>
      </c>
      <c r="AC212" s="11">
        <f t="shared" si="83"/>
        <v>82.73571428571411</v>
      </c>
      <c r="AD212" s="12">
        <f t="shared" si="82"/>
        <v>7.8757664644519432E-3</v>
      </c>
      <c r="AE212" s="12">
        <f t="shared" si="84"/>
        <v>11.498619038099838</v>
      </c>
      <c r="AF212" s="10"/>
      <c r="AG212" s="10"/>
      <c r="AH212" s="13">
        <f t="shared" si="78"/>
        <v>0</v>
      </c>
      <c r="AI212" s="6"/>
      <c r="AJ212" s="6"/>
      <c r="AK212" s="6">
        <f t="shared" si="79"/>
        <v>0</v>
      </c>
    </row>
    <row r="213" spans="1:37" x14ac:dyDescent="0.35">
      <c r="A213" s="2">
        <v>43047</v>
      </c>
      <c r="B213" t="s">
        <v>10</v>
      </c>
      <c r="C213" s="3">
        <v>43069</v>
      </c>
      <c r="D213">
        <v>10410.049999999999</v>
      </c>
      <c r="E213">
        <v>10422.65</v>
      </c>
      <c r="F213">
        <v>10333.299999999999</v>
      </c>
      <c r="G213">
        <v>10354.9</v>
      </c>
      <c r="H213">
        <v>24655500</v>
      </c>
      <c r="I213">
        <v>-64200</v>
      </c>
      <c r="J213">
        <v>10303.15</v>
      </c>
      <c r="K213" s="51">
        <f t="shared" si="75"/>
        <v>-0.52834321175035304</v>
      </c>
      <c r="L213">
        <f t="shared" si="69"/>
        <v>10400</v>
      </c>
      <c r="M213">
        <f t="shared" si="70"/>
        <v>10400</v>
      </c>
      <c r="N213">
        <v>13.237500000000001</v>
      </c>
      <c r="O213">
        <f t="shared" si="71"/>
        <v>22</v>
      </c>
      <c r="P213" s="54">
        <f t="shared" si="76"/>
        <v>-0.52974388023372398</v>
      </c>
      <c r="Q213" s="54">
        <f t="shared" si="77"/>
        <v>12.834888374649728</v>
      </c>
      <c r="R213" s="53">
        <f t="shared" si="80"/>
        <v>9650</v>
      </c>
      <c r="S213" s="53">
        <f t="shared" si="81"/>
        <v>11050</v>
      </c>
      <c r="T213" s="53">
        <f t="shared" ref="T213:T276" si="86">IF(AND(M213&gt;=R213,M213&lt;=S213),0,1)</f>
        <v>0</v>
      </c>
      <c r="U213" s="16"/>
      <c r="V213" s="16">
        <v>9800</v>
      </c>
      <c r="W213" s="16">
        <v>10950</v>
      </c>
      <c r="X213" s="16">
        <f t="shared" si="85"/>
        <v>0</v>
      </c>
      <c r="Y213" s="10">
        <f t="shared" si="68"/>
        <v>89.350000000000364</v>
      </c>
      <c r="Z213" s="10">
        <f t="shared" si="72"/>
        <v>12.75</v>
      </c>
      <c r="AA213" s="10">
        <f t="shared" si="73"/>
        <v>76.600000000000364</v>
      </c>
      <c r="AB213" s="10">
        <f t="shared" si="74"/>
        <v>89.350000000000364</v>
      </c>
      <c r="AC213" s="11">
        <f t="shared" si="83"/>
        <v>84.942857142856937</v>
      </c>
      <c r="AD213" s="12">
        <f t="shared" si="82"/>
        <v>8.1596973254553957E-3</v>
      </c>
      <c r="AE213" s="12">
        <f t="shared" si="84"/>
        <v>11.913158095164878</v>
      </c>
      <c r="AF213" s="10"/>
      <c r="AG213" s="10"/>
      <c r="AH213" s="13">
        <f t="shared" si="78"/>
        <v>0</v>
      </c>
      <c r="AI213" s="6"/>
      <c r="AJ213" s="6"/>
      <c r="AK213" s="6">
        <f t="shared" si="79"/>
        <v>0</v>
      </c>
    </row>
    <row r="214" spans="1:37" x14ac:dyDescent="0.35">
      <c r="A214" s="2">
        <v>43048</v>
      </c>
      <c r="B214" t="s">
        <v>10</v>
      </c>
      <c r="C214" s="3">
        <v>43069</v>
      </c>
      <c r="D214">
        <v>10385.65</v>
      </c>
      <c r="E214">
        <v>10399.950000000001</v>
      </c>
      <c r="F214">
        <v>10303</v>
      </c>
      <c r="G214">
        <v>10361.799999999999</v>
      </c>
      <c r="H214">
        <v>24716925</v>
      </c>
      <c r="I214">
        <v>61425</v>
      </c>
      <c r="J214">
        <v>10308.950000000001</v>
      </c>
      <c r="K214" s="51">
        <f t="shared" si="75"/>
        <v>6.6635119605207557E-2</v>
      </c>
      <c r="L214">
        <f t="shared" si="69"/>
        <v>10400</v>
      </c>
      <c r="M214">
        <f t="shared" si="70"/>
        <v>10400</v>
      </c>
      <c r="N214">
        <v>13.61</v>
      </c>
      <c r="O214">
        <f t="shared" si="71"/>
        <v>21</v>
      </c>
      <c r="P214" s="54">
        <f t="shared" si="76"/>
        <v>6.6612928267062443E-2</v>
      </c>
      <c r="Q214" s="54">
        <f t="shared" si="77"/>
        <v>13.195394660143087</v>
      </c>
      <c r="R214" s="53">
        <f t="shared" si="80"/>
        <v>9650</v>
      </c>
      <c r="S214" s="53">
        <f t="shared" si="81"/>
        <v>11050</v>
      </c>
      <c r="T214" s="53">
        <f t="shared" si="86"/>
        <v>0</v>
      </c>
      <c r="U214" s="16"/>
      <c r="V214" s="16">
        <v>9800</v>
      </c>
      <c r="W214" s="16">
        <v>10950</v>
      </c>
      <c r="X214" s="16">
        <f t="shared" si="85"/>
        <v>0</v>
      </c>
      <c r="Y214" s="10">
        <f t="shared" si="68"/>
        <v>96.950000000000728</v>
      </c>
      <c r="Z214" s="10">
        <f t="shared" si="72"/>
        <v>45.050000000001091</v>
      </c>
      <c r="AA214" s="10">
        <f t="shared" si="73"/>
        <v>51.899999999999636</v>
      </c>
      <c r="AB214" s="10">
        <f t="shared" si="74"/>
        <v>96.950000000000728</v>
      </c>
      <c r="AC214" s="11">
        <f t="shared" si="83"/>
        <v>82.553571428571303</v>
      </c>
      <c r="AD214" s="12">
        <f t="shared" si="82"/>
        <v>7.9488112374835763E-3</v>
      </c>
      <c r="AE214" s="12">
        <f t="shared" si="84"/>
        <v>11.605264406726022</v>
      </c>
      <c r="AF214" s="10"/>
      <c r="AG214" s="10"/>
      <c r="AH214" s="13">
        <f t="shared" si="78"/>
        <v>0</v>
      </c>
      <c r="AI214" s="6"/>
      <c r="AJ214" s="6"/>
      <c r="AK214" s="6">
        <f t="shared" si="79"/>
        <v>0</v>
      </c>
    </row>
    <row r="215" spans="1:37" x14ac:dyDescent="0.35">
      <c r="A215" s="2">
        <v>43049</v>
      </c>
      <c r="B215" t="s">
        <v>10</v>
      </c>
      <c r="C215" s="3">
        <v>43069</v>
      </c>
      <c r="D215">
        <v>10341.25</v>
      </c>
      <c r="E215">
        <v>10379.5</v>
      </c>
      <c r="F215">
        <v>10284</v>
      </c>
      <c r="G215">
        <v>10334</v>
      </c>
      <c r="H215">
        <v>25731975</v>
      </c>
      <c r="I215">
        <v>1015050</v>
      </c>
      <c r="J215">
        <v>10321.75</v>
      </c>
      <c r="K215" s="51">
        <f t="shared" si="75"/>
        <v>-0.26829315369915724</v>
      </c>
      <c r="L215">
        <f t="shared" si="69"/>
        <v>10300</v>
      </c>
      <c r="M215">
        <f t="shared" si="70"/>
        <v>10300</v>
      </c>
      <c r="N215">
        <v>13.2675</v>
      </c>
      <c r="O215">
        <f t="shared" si="71"/>
        <v>20</v>
      </c>
      <c r="P215" s="54">
        <f t="shared" si="76"/>
        <v>-0.26865370481452544</v>
      </c>
      <c r="Q215" s="54">
        <f t="shared" si="77"/>
        <v>12.863486827597976</v>
      </c>
      <c r="R215" s="53">
        <f t="shared" si="80"/>
        <v>9650</v>
      </c>
      <c r="S215" s="53">
        <f t="shared" si="81"/>
        <v>11050</v>
      </c>
      <c r="T215" s="53">
        <f t="shared" si="86"/>
        <v>0</v>
      </c>
      <c r="U215" s="16"/>
      <c r="V215" s="16">
        <v>9800</v>
      </c>
      <c r="W215" s="16">
        <v>10950</v>
      </c>
      <c r="X215" s="16">
        <f t="shared" si="85"/>
        <v>0</v>
      </c>
      <c r="Y215" s="10">
        <f t="shared" si="68"/>
        <v>95.5</v>
      </c>
      <c r="Z215" s="10">
        <f t="shared" si="72"/>
        <v>17.700000000000728</v>
      </c>
      <c r="AA215" s="10">
        <f t="shared" si="73"/>
        <v>77.799999999999272</v>
      </c>
      <c r="AB215" s="10">
        <f t="shared" si="74"/>
        <v>95.5</v>
      </c>
      <c r="AC215" s="11">
        <f t="shared" si="83"/>
        <v>81.728571428571357</v>
      </c>
      <c r="AD215" s="12">
        <f t="shared" si="82"/>
        <v>7.9031617481998169E-3</v>
      </c>
      <c r="AE215" s="12">
        <f t="shared" si="84"/>
        <v>11.538616152371732</v>
      </c>
      <c r="AF215" s="10"/>
      <c r="AG215" s="10"/>
      <c r="AH215" s="13">
        <f t="shared" si="78"/>
        <v>0</v>
      </c>
      <c r="AI215" s="6"/>
      <c r="AJ215" s="6"/>
      <c r="AK215" s="6">
        <f t="shared" si="79"/>
        <v>0</v>
      </c>
    </row>
    <row r="216" spans="1:37" x14ac:dyDescent="0.35">
      <c r="A216" s="2">
        <v>43052</v>
      </c>
      <c r="B216" t="s">
        <v>10</v>
      </c>
      <c r="C216" s="3">
        <v>43069</v>
      </c>
      <c r="D216">
        <v>10342.5</v>
      </c>
      <c r="E216">
        <v>10354</v>
      </c>
      <c r="F216">
        <v>10259.049999999999</v>
      </c>
      <c r="G216">
        <v>10269.4</v>
      </c>
      <c r="H216">
        <v>26027625</v>
      </c>
      <c r="I216">
        <v>295650</v>
      </c>
      <c r="J216">
        <v>10224.950000000001</v>
      </c>
      <c r="K216" s="51">
        <f t="shared" si="75"/>
        <v>-0.62512095993807204</v>
      </c>
      <c r="L216">
        <f t="shared" si="69"/>
        <v>10300</v>
      </c>
      <c r="M216">
        <f t="shared" si="70"/>
        <v>10300</v>
      </c>
      <c r="N216">
        <v>13.475</v>
      </c>
      <c r="O216">
        <f t="shared" si="71"/>
        <v>17</v>
      </c>
      <c r="P216" s="54">
        <f t="shared" si="76"/>
        <v>-0.62708302212595157</v>
      </c>
      <c r="Q216" s="54">
        <f t="shared" si="77"/>
        <v>13.065400165589965</v>
      </c>
      <c r="R216" s="53">
        <f t="shared" si="80"/>
        <v>9650</v>
      </c>
      <c r="S216" s="53">
        <f t="shared" si="81"/>
        <v>11050</v>
      </c>
      <c r="T216" s="53">
        <f t="shared" si="86"/>
        <v>0</v>
      </c>
      <c r="U216" s="16"/>
      <c r="V216" s="16">
        <v>9800</v>
      </c>
      <c r="W216" s="16">
        <v>10950</v>
      </c>
      <c r="X216" s="16">
        <f t="shared" si="85"/>
        <v>0</v>
      </c>
      <c r="Y216" s="10">
        <f t="shared" si="68"/>
        <v>94.950000000000728</v>
      </c>
      <c r="Z216" s="10">
        <f t="shared" si="72"/>
        <v>20</v>
      </c>
      <c r="AA216" s="10">
        <f t="shared" si="73"/>
        <v>74.950000000000728</v>
      </c>
      <c r="AB216" s="10">
        <f t="shared" si="74"/>
        <v>94.950000000000728</v>
      </c>
      <c r="AC216" s="11">
        <f t="shared" si="83"/>
        <v>84.492857142857119</v>
      </c>
      <c r="AD216" s="12">
        <f t="shared" si="82"/>
        <v>8.1694809903656868E-3</v>
      </c>
      <c r="AE216" s="12">
        <f t="shared" si="84"/>
        <v>11.927442245933904</v>
      </c>
      <c r="AF216" s="10"/>
      <c r="AG216" s="10"/>
      <c r="AH216" s="13">
        <f t="shared" si="78"/>
        <v>0</v>
      </c>
      <c r="AI216" s="6"/>
      <c r="AJ216" s="6"/>
      <c r="AK216" s="6">
        <f t="shared" si="79"/>
        <v>0</v>
      </c>
    </row>
    <row r="217" spans="1:37" x14ac:dyDescent="0.35">
      <c r="A217" s="2">
        <v>43053</v>
      </c>
      <c r="B217" t="s">
        <v>10</v>
      </c>
      <c r="C217" s="3">
        <v>43069</v>
      </c>
      <c r="D217">
        <v>10259.75</v>
      </c>
      <c r="E217">
        <v>10278</v>
      </c>
      <c r="F217">
        <v>10225.1</v>
      </c>
      <c r="G217">
        <v>10233.6</v>
      </c>
      <c r="H217">
        <v>24821775</v>
      </c>
      <c r="I217">
        <v>-1205850</v>
      </c>
      <c r="J217">
        <v>10186.6</v>
      </c>
      <c r="K217" s="51">
        <f t="shared" si="75"/>
        <v>-0.34860848735076316</v>
      </c>
      <c r="L217">
        <f t="shared" si="69"/>
        <v>10200</v>
      </c>
      <c r="M217">
        <f t="shared" si="70"/>
        <v>10300</v>
      </c>
      <c r="N217">
        <v>14.045</v>
      </c>
      <c r="O217">
        <f t="shared" si="71"/>
        <v>16</v>
      </c>
      <c r="P217" s="54">
        <f t="shared" si="76"/>
        <v>-0.34921754262899896</v>
      </c>
      <c r="Q217" s="54">
        <f t="shared" si="77"/>
        <v>13.617401392098449</v>
      </c>
      <c r="R217" s="53">
        <f t="shared" si="80"/>
        <v>9650</v>
      </c>
      <c r="S217" s="53">
        <f t="shared" si="81"/>
        <v>11050</v>
      </c>
      <c r="T217" s="53">
        <f t="shared" si="86"/>
        <v>0</v>
      </c>
      <c r="U217" s="16"/>
      <c r="V217" s="16">
        <v>9800</v>
      </c>
      <c r="W217" s="16">
        <v>10950</v>
      </c>
      <c r="X217" s="16">
        <f t="shared" si="85"/>
        <v>0</v>
      </c>
      <c r="Y217" s="10">
        <f t="shared" si="68"/>
        <v>52.899999999999636</v>
      </c>
      <c r="Z217" s="10">
        <f t="shared" si="72"/>
        <v>8.6000000000003638</v>
      </c>
      <c r="AA217" s="10">
        <f t="shared" si="73"/>
        <v>44.299999999999272</v>
      </c>
      <c r="AB217" s="10">
        <f t="shared" si="74"/>
        <v>52.899999999999636</v>
      </c>
      <c r="AC217" s="11">
        <f t="shared" si="83"/>
        <v>78.864285714285614</v>
      </c>
      <c r="AD217" s="12">
        <f t="shared" si="82"/>
        <v>7.6867648543371535E-3</v>
      </c>
      <c r="AE217" s="12">
        <f t="shared" si="84"/>
        <v>11.222676687332244</v>
      </c>
      <c r="AF217" s="10"/>
      <c r="AG217" s="10"/>
      <c r="AH217" s="13">
        <f t="shared" si="78"/>
        <v>0</v>
      </c>
      <c r="AI217" s="6"/>
      <c r="AJ217" s="6"/>
      <c r="AK217" s="6">
        <f t="shared" si="79"/>
        <v>0</v>
      </c>
    </row>
    <row r="218" spans="1:37" x14ac:dyDescent="0.35">
      <c r="A218" s="2">
        <v>43054</v>
      </c>
      <c r="B218" t="s">
        <v>10</v>
      </c>
      <c r="C218" s="3">
        <v>43069</v>
      </c>
      <c r="D218">
        <v>10199.9</v>
      </c>
      <c r="E218">
        <v>10207.75</v>
      </c>
      <c r="F218">
        <v>10125.4</v>
      </c>
      <c r="G218">
        <v>10154.35</v>
      </c>
      <c r="H218">
        <v>24212550</v>
      </c>
      <c r="I218">
        <v>-609225</v>
      </c>
      <c r="J218">
        <v>10118.049999999999</v>
      </c>
      <c r="K218" s="51">
        <f t="shared" si="75"/>
        <v>-0.77440978736710442</v>
      </c>
      <c r="L218">
        <f t="shared" si="69"/>
        <v>10200</v>
      </c>
      <c r="M218">
        <f t="shared" si="70"/>
        <v>10200</v>
      </c>
      <c r="N218">
        <v>14.164999999999999</v>
      </c>
      <c r="O218">
        <f t="shared" si="71"/>
        <v>15</v>
      </c>
      <c r="P218" s="54">
        <f t="shared" si="76"/>
        <v>-0.77742391115798171</v>
      </c>
      <c r="Q218" s="54">
        <f t="shared" si="77"/>
        <v>13.734797223703682</v>
      </c>
      <c r="R218" s="53">
        <f t="shared" si="80"/>
        <v>9650</v>
      </c>
      <c r="S218" s="53">
        <f t="shared" si="81"/>
        <v>11050</v>
      </c>
      <c r="T218" s="53">
        <f t="shared" si="86"/>
        <v>0</v>
      </c>
      <c r="U218" s="16"/>
      <c r="V218" s="16">
        <v>9800</v>
      </c>
      <c r="W218" s="16">
        <v>10950</v>
      </c>
      <c r="X218" s="16">
        <f t="shared" si="85"/>
        <v>0</v>
      </c>
      <c r="Y218" s="10">
        <f t="shared" si="68"/>
        <v>82.350000000000364</v>
      </c>
      <c r="Z218" s="10">
        <f t="shared" si="72"/>
        <v>25.850000000000364</v>
      </c>
      <c r="AA218" s="10">
        <f t="shared" si="73"/>
        <v>108.20000000000073</v>
      </c>
      <c r="AB218" s="10">
        <f t="shared" si="74"/>
        <v>108.20000000000073</v>
      </c>
      <c r="AC218" s="11">
        <f t="shared" si="83"/>
        <v>80.392857142857139</v>
      </c>
      <c r="AD218" s="12">
        <f t="shared" si="82"/>
        <v>7.8817299329265126E-3</v>
      </c>
      <c r="AE218" s="12">
        <f t="shared" si="84"/>
        <v>11.507325702072709</v>
      </c>
      <c r="AF218" s="10"/>
      <c r="AG218" s="10"/>
      <c r="AH218" s="13">
        <f t="shared" si="78"/>
        <v>0</v>
      </c>
      <c r="AI218" s="6"/>
      <c r="AJ218" s="6"/>
      <c r="AK218" s="6">
        <f t="shared" si="79"/>
        <v>0</v>
      </c>
    </row>
    <row r="219" spans="1:37" x14ac:dyDescent="0.35">
      <c r="A219" s="2">
        <v>43055</v>
      </c>
      <c r="B219" t="s">
        <v>10</v>
      </c>
      <c r="C219" s="3">
        <v>43069</v>
      </c>
      <c r="D219">
        <v>10174</v>
      </c>
      <c r="E219">
        <v>10265</v>
      </c>
      <c r="F219">
        <v>10162</v>
      </c>
      <c r="G219">
        <v>10250.9</v>
      </c>
      <c r="H219">
        <v>23291850</v>
      </c>
      <c r="I219">
        <v>-920700</v>
      </c>
      <c r="J219">
        <v>10214.75</v>
      </c>
      <c r="K219" s="51">
        <f t="shared" si="75"/>
        <v>0.95082403108026869</v>
      </c>
      <c r="L219">
        <f t="shared" si="69"/>
        <v>10300</v>
      </c>
      <c r="M219">
        <f t="shared" si="70"/>
        <v>10200</v>
      </c>
      <c r="N219">
        <v>14.265000000000001</v>
      </c>
      <c r="O219">
        <f t="shared" si="71"/>
        <v>14</v>
      </c>
      <c r="P219" s="54">
        <f t="shared" si="76"/>
        <v>0.94633215019808148</v>
      </c>
      <c r="Q219" s="54">
        <f t="shared" si="77"/>
        <v>13.832373049202726</v>
      </c>
      <c r="R219" s="53">
        <f t="shared" si="80"/>
        <v>9650</v>
      </c>
      <c r="S219" s="53">
        <f t="shared" si="81"/>
        <v>11050</v>
      </c>
      <c r="T219" s="53">
        <f t="shared" si="86"/>
        <v>0</v>
      </c>
      <c r="U219" s="16"/>
      <c r="V219" s="16">
        <v>9800</v>
      </c>
      <c r="W219" s="16">
        <v>10950</v>
      </c>
      <c r="X219" s="16">
        <f t="shared" si="85"/>
        <v>0</v>
      </c>
      <c r="Y219" s="10">
        <f t="shared" si="68"/>
        <v>103</v>
      </c>
      <c r="Z219" s="10">
        <f t="shared" si="72"/>
        <v>110.64999999999964</v>
      </c>
      <c r="AA219" s="10">
        <f t="shared" si="73"/>
        <v>7.6499999999996362</v>
      </c>
      <c r="AB219" s="10">
        <f t="shared" si="74"/>
        <v>110.64999999999964</v>
      </c>
      <c r="AC219" s="11">
        <f t="shared" si="83"/>
        <v>85.060714285714312</v>
      </c>
      <c r="AD219" s="12">
        <f t="shared" si="82"/>
        <v>8.360597040074141E-3</v>
      </c>
      <c r="AE219" s="12">
        <f t="shared" si="84"/>
        <v>12.206471678508246</v>
      </c>
      <c r="AF219" s="10"/>
      <c r="AG219" s="10"/>
      <c r="AH219" s="13">
        <f t="shared" si="78"/>
        <v>0</v>
      </c>
      <c r="AI219" s="6"/>
      <c r="AJ219" s="6"/>
      <c r="AK219" s="6">
        <f t="shared" si="79"/>
        <v>0</v>
      </c>
    </row>
    <row r="220" spans="1:37" x14ac:dyDescent="0.35">
      <c r="A220" s="2">
        <v>43056</v>
      </c>
      <c r="B220" t="s">
        <v>10</v>
      </c>
      <c r="C220" s="3">
        <v>43069</v>
      </c>
      <c r="D220">
        <v>10344.799999999999</v>
      </c>
      <c r="E220">
        <v>10373.25</v>
      </c>
      <c r="F220">
        <v>10292.75</v>
      </c>
      <c r="G220">
        <v>10308.85</v>
      </c>
      <c r="H220">
        <v>23056500</v>
      </c>
      <c r="I220">
        <v>-235350</v>
      </c>
      <c r="J220">
        <v>10283.6</v>
      </c>
      <c r="K220" s="51">
        <f t="shared" si="75"/>
        <v>0.56531621613712679</v>
      </c>
      <c r="L220">
        <f t="shared" si="69"/>
        <v>10300</v>
      </c>
      <c r="M220">
        <f t="shared" si="70"/>
        <v>10300</v>
      </c>
      <c r="N220">
        <v>13.4625</v>
      </c>
      <c r="O220">
        <f t="shared" si="71"/>
        <v>13</v>
      </c>
      <c r="P220" s="54">
        <f t="shared" si="76"/>
        <v>0.56372430076851998</v>
      </c>
      <c r="Q220" s="54">
        <f t="shared" si="77"/>
        <v>13.053108402991091</v>
      </c>
      <c r="R220" s="53">
        <f t="shared" si="80"/>
        <v>9650</v>
      </c>
      <c r="S220" s="53">
        <f t="shared" si="81"/>
        <v>11050</v>
      </c>
      <c r="T220" s="53">
        <f t="shared" si="86"/>
        <v>0</v>
      </c>
      <c r="U220" s="16"/>
      <c r="V220" s="16">
        <v>9800</v>
      </c>
      <c r="W220" s="16">
        <v>10950</v>
      </c>
      <c r="X220" s="16">
        <f t="shared" si="85"/>
        <v>0</v>
      </c>
      <c r="Y220" s="10">
        <f t="shared" si="68"/>
        <v>80.5</v>
      </c>
      <c r="Z220" s="10">
        <f t="shared" si="72"/>
        <v>122.35000000000036</v>
      </c>
      <c r="AA220" s="10">
        <f t="shared" si="73"/>
        <v>41.850000000000364</v>
      </c>
      <c r="AB220" s="10">
        <f t="shared" si="74"/>
        <v>122.35000000000036</v>
      </c>
      <c r="AC220" s="11">
        <f t="shared" si="83"/>
        <v>90.367857142857247</v>
      </c>
      <c r="AD220" s="12">
        <f t="shared" si="82"/>
        <v>8.7355828186970515E-3</v>
      </c>
      <c r="AE220" s="12">
        <f t="shared" si="84"/>
        <v>12.753950915297695</v>
      </c>
      <c r="AF220" s="10"/>
      <c r="AG220" s="10"/>
      <c r="AH220" s="13">
        <f t="shared" si="78"/>
        <v>0</v>
      </c>
      <c r="AI220" s="6"/>
      <c r="AJ220" s="6"/>
      <c r="AK220" s="6">
        <f t="shared" si="79"/>
        <v>0</v>
      </c>
    </row>
    <row r="221" spans="1:37" x14ac:dyDescent="0.35">
      <c r="A221" s="2">
        <v>43059</v>
      </c>
      <c r="B221" t="s">
        <v>10</v>
      </c>
      <c r="C221" s="3">
        <v>43069</v>
      </c>
      <c r="D221">
        <v>10297.65</v>
      </c>
      <c r="E221">
        <v>10342</v>
      </c>
      <c r="F221">
        <v>10276.799999999999</v>
      </c>
      <c r="G221">
        <v>10320.049999999999</v>
      </c>
      <c r="H221">
        <v>23123250</v>
      </c>
      <c r="I221">
        <v>66750</v>
      </c>
      <c r="J221">
        <v>10298.75</v>
      </c>
      <c r="K221" s="51">
        <f t="shared" si="75"/>
        <v>0.10864451417955358</v>
      </c>
      <c r="L221">
        <f t="shared" si="69"/>
        <v>10300</v>
      </c>
      <c r="M221">
        <f t="shared" si="70"/>
        <v>10300</v>
      </c>
      <c r="N221">
        <v>13.7125</v>
      </c>
      <c r="O221">
        <f t="shared" si="71"/>
        <v>10</v>
      </c>
      <c r="P221" s="54">
        <f t="shared" si="76"/>
        <v>0.10858553873909216</v>
      </c>
      <c r="Q221" s="54">
        <f t="shared" si="77"/>
        <v>13.294788615248962</v>
      </c>
      <c r="R221" s="53">
        <f t="shared" si="80"/>
        <v>9650</v>
      </c>
      <c r="S221" s="53">
        <f t="shared" si="81"/>
        <v>11050</v>
      </c>
      <c r="T221" s="53">
        <f t="shared" si="86"/>
        <v>0</v>
      </c>
      <c r="U221" s="16"/>
      <c r="V221" s="16">
        <v>9800</v>
      </c>
      <c r="W221" s="16">
        <v>10950</v>
      </c>
      <c r="X221" s="16">
        <f t="shared" si="85"/>
        <v>0</v>
      </c>
      <c r="Y221" s="10">
        <f t="shared" si="68"/>
        <v>65.200000000000728</v>
      </c>
      <c r="Z221" s="10">
        <f t="shared" si="72"/>
        <v>33.149999999999636</v>
      </c>
      <c r="AA221" s="10">
        <f t="shared" si="73"/>
        <v>32.050000000001091</v>
      </c>
      <c r="AB221" s="10">
        <f t="shared" si="74"/>
        <v>65.200000000000728</v>
      </c>
      <c r="AC221" s="11">
        <f t="shared" si="83"/>
        <v>92.253571428571632</v>
      </c>
      <c r="AD221" s="12">
        <f t="shared" si="82"/>
        <v>8.958701395810854E-3</v>
      </c>
      <c r="AE221" s="12">
        <f t="shared" si="84"/>
        <v>13.079704037883847</v>
      </c>
      <c r="AF221" s="10"/>
      <c r="AG221" s="10"/>
      <c r="AH221" s="13">
        <f t="shared" si="78"/>
        <v>0</v>
      </c>
      <c r="AI221" s="6"/>
      <c r="AJ221" s="6"/>
      <c r="AK221" s="6">
        <f t="shared" si="79"/>
        <v>0</v>
      </c>
    </row>
    <row r="222" spans="1:37" x14ac:dyDescent="0.35">
      <c r="A222" s="2">
        <v>43060</v>
      </c>
      <c r="B222" t="s">
        <v>10</v>
      </c>
      <c r="C222" s="3">
        <v>43069</v>
      </c>
      <c r="D222">
        <v>10348.799999999999</v>
      </c>
      <c r="E222">
        <v>10389.450000000001</v>
      </c>
      <c r="F222">
        <v>10337.450000000001</v>
      </c>
      <c r="G222">
        <v>10351.9</v>
      </c>
      <c r="H222">
        <v>22165500</v>
      </c>
      <c r="I222">
        <v>-957750</v>
      </c>
      <c r="J222">
        <v>10326.9</v>
      </c>
      <c r="K222" s="51">
        <f t="shared" si="75"/>
        <v>0.30862253574353193</v>
      </c>
      <c r="L222">
        <f t="shared" si="69"/>
        <v>10400</v>
      </c>
      <c r="M222">
        <f t="shared" si="70"/>
        <v>10300</v>
      </c>
      <c r="N222">
        <v>13.432499999999999</v>
      </c>
      <c r="O222">
        <f t="shared" si="71"/>
        <v>9</v>
      </c>
      <c r="P222" s="54">
        <f t="shared" si="76"/>
        <v>0.3081472739879132</v>
      </c>
      <c r="Q222" s="54">
        <f t="shared" si="77"/>
        <v>13.023510669537149</v>
      </c>
      <c r="R222" s="53">
        <f t="shared" si="80"/>
        <v>9650</v>
      </c>
      <c r="S222" s="53">
        <f t="shared" si="81"/>
        <v>11050</v>
      </c>
      <c r="T222" s="53">
        <f t="shared" si="86"/>
        <v>0</v>
      </c>
      <c r="U222" s="16"/>
      <c r="V222" s="16">
        <v>9800</v>
      </c>
      <c r="W222" s="16">
        <v>10950</v>
      </c>
      <c r="X222" s="16">
        <f t="shared" si="85"/>
        <v>0</v>
      </c>
      <c r="Y222" s="10">
        <f t="shared" si="68"/>
        <v>52</v>
      </c>
      <c r="Z222" s="10">
        <f t="shared" si="72"/>
        <v>69.400000000001455</v>
      </c>
      <c r="AA222" s="10">
        <f t="shared" si="73"/>
        <v>17.400000000001455</v>
      </c>
      <c r="AB222" s="10">
        <f t="shared" si="74"/>
        <v>69.400000000001455</v>
      </c>
      <c r="AC222" s="11">
        <f t="shared" si="83"/>
        <v>88.571428571428825</v>
      </c>
      <c r="AD222" s="12">
        <f t="shared" si="82"/>
        <v>8.5586182524958285E-3</v>
      </c>
      <c r="AE222" s="12">
        <f t="shared" si="84"/>
        <v>12.495582648643909</v>
      </c>
      <c r="AF222" s="10"/>
      <c r="AG222" s="10"/>
      <c r="AH222" s="13">
        <f t="shared" si="78"/>
        <v>0</v>
      </c>
      <c r="AI222" s="6"/>
      <c r="AJ222" s="6"/>
      <c r="AK222" s="6">
        <f t="shared" si="79"/>
        <v>0</v>
      </c>
    </row>
    <row r="223" spans="1:37" x14ac:dyDescent="0.35">
      <c r="A223" s="2">
        <v>43061</v>
      </c>
      <c r="B223" t="s">
        <v>10</v>
      </c>
      <c r="C223" s="3">
        <v>43069</v>
      </c>
      <c r="D223">
        <v>10383.299999999999</v>
      </c>
      <c r="E223">
        <v>10388</v>
      </c>
      <c r="F223">
        <v>10321</v>
      </c>
      <c r="G223">
        <v>10357.950000000001</v>
      </c>
      <c r="H223">
        <v>21734175</v>
      </c>
      <c r="I223">
        <v>-431325</v>
      </c>
      <c r="J223">
        <v>10342.299999999999</v>
      </c>
      <c r="K223" s="51">
        <f t="shared" si="75"/>
        <v>5.8443377544229479E-2</v>
      </c>
      <c r="L223">
        <f t="shared" si="69"/>
        <v>10400</v>
      </c>
      <c r="M223">
        <f t="shared" si="70"/>
        <v>10400</v>
      </c>
      <c r="N223">
        <v>13.715</v>
      </c>
      <c r="O223">
        <f t="shared" si="71"/>
        <v>8</v>
      </c>
      <c r="P223" s="54">
        <f t="shared" si="76"/>
        <v>5.8426306053505073E-2</v>
      </c>
      <c r="Q223" s="54">
        <f t="shared" si="77"/>
        <v>13.297193550444932</v>
      </c>
      <c r="R223" s="53">
        <f t="shared" si="80"/>
        <v>9650</v>
      </c>
      <c r="S223" s="53">
        <f t="shared" si="81"/>
        <v>11050</v>
      </c>
      <c r="T223" s="53">
        <f t="shared" si="86"/>
        <v>0</v>
      </c>
      <c r="U223" s="16"/>
      <c r="V223" s="16">
        <v>9800</v>
      </c>
      <c r="W223" s="16">
        <v>10950</v>
      </c>
      <c r="X223" s="16">
        <f t="shared" si="85"/>
        <v>0</v>
      </c>
      <c r="Y223" s="10">
        <f t="shared" si="68"/>
        <v>67</v>
      </c>
      <c r="Z223" s="10">
        <f t="shared" si="72"/>
        <v>36.100000000000364</v>
      </c>
      <c r="AA223" s="10">
        <f t="shared" si="73"/>
        <v>30.899999999999636</v>
      </c>
      <c r="AB223" s="10">
        <f t="shared" si="74"/>
        <v>67</v>
      </c>
      <c r="AC223" s="11">
        <f t="shared" si="83"/>
        <v>90.192857142857449</v>
      </c>
      <c r="AD223" s="12">
        <f t="shared" si="82"/>
        <v>8.6863383647643282E-3</v>
      </c>
      <c r="AE223" s="12">
        <f t="shared" si="84"/>
        <v>12.68205401255592</v>
      </c>
      <c r="AF223" s="10"/>
      <c r="AG223" s="10"/>
      <c r="AH223" s="13">
        <f t="shared" si="78"/>
        <v>0</v>
      </c>
      <c r="AI223" s="6"/>
      <c r="AJ223" s="6"/>
      <c r="AK223" s="6">
        <f t="shared" si="79"/>
        <v>0</v>
      </c>
    </row>
    <row r="224" spans="1:37" x14ac:dyDescent="0.35">
      <c r="A224" s="2">
        <v>43062</v>
      </c>
      <c r="B224" t="s">
        <v>10</v>
      </c>
      <c r="C224" s="3">
        <v>43069</v>
      </c>
      <c r="D224">
        <v>10368.4</v>
      </c>
      <c r="E224">
        <v>10389</v>
      </c>
      <c r="F224">
        <v>10310.1</v>
      </c>
      <c r="G224">
        <v>10366.65</v>
      </c>
      <c r="H224">
        <v>21183600</v>
      </c>
      <c r="I224">
        <v>-550575</v>
      </c>
      <c r="J224">
        <v>10348.75</v>
      </c>
      <c r="K224" s="51">
        <f t="shared" si="75"/>
        <v>8.3993454303205831E-2</v>
      </c>
      <c r="L224">
        <f t="shared" si="69"/>
        <v>10400</v>
      </c>
      <c r="M224">
        <f t="shared" si="70"/>
        <v>10400</v>
      </c>
      <c r="N224">
        <v>14.0375</v>
      </c>
      <c r="O224">
        <f t="shared" si="71"/>
        <v>7</v>
      </c>
      <c r="P224" s="54">
        <f t="shared" si="76"/>
        <v>8.3958199541100953E-2</v>
      </c>
      <c r="Q224" s="54">
        <f t="shared" si="77"/>
        <v>13.609876737640064</v>
      </c>
      <c r="R224" s="53">
        <f t="shared" si="80"/>
        <v>9650</v>
      </c>
      <c r="S224" s="53">
        <f t="shared" si="81"/>
        <v>11050</v>
      </c>
      <c r="T224" s="53">
        <f t="shared" si="86"/>
        <v>0</v>
      </c>
      <c r="U224" s="16"/>
      <c r="V224" s="16">
        <v>9800</v>
      </c>
      <c r="W224" s="16">
        <v>10950</v>
      </c>
      <c r="X224" s="16">
        <f t="shared" si="85"/>
        <v>0</v>
      </c>
      <c r="Y224" s="10">
        <f t="shared" si="68"/>
        <v>78.899999999999636</v>
      </c>
      <c r="Z224" s="10">
        <f t="shared" si="72"/>
        <v>31.049999999999272</v>
      </c>
      <c r="AA224" s="10">
        <f t="shared" si="73"/>
        <v>47.850000000000364</v>
      </c>
      <c r="AB224" s="10">
        <f t="shared" si="74"/>
        <v>78.899999999999636</v>
      </c>
      <c r="AC224" s="11">
        <f t="shared" si="83"/>
        <v>90.982142857143117</v>
      </c>
      <c r="AD224" s="12">
        <f t="shared" si="82"/>
        <v>8.7749453008316731E-3</v>
      </c>
      <c r="AE224" s="12">
        <f t="shared" si="84"/>
        <v>12.811420139214242</v>
      </c>
      <c r="AF224" s="10"/>
      <c r="AG224" s="10"/>
      <c r="AH224" s="13">
        <f t="shared" si="78"/>
        <v>0</v>
      </c>
      <c r="AI224" s="6"/>
      <c r="AJ224" s="6"/>
      <c r="AK224" s="6">
        <f t="shared" si="79"/>
        <v>0</v>
      </c>
    </row>
    <row r="225" spans="1:37" x14ac:dyDescent="0.35">
      <c r="A225" s="2">
        <v>43063</v>
      </c>
      <c r="B225" t="s">
        <v>10</v>
      </c>
      <c r="C225" s="3">
        <v>43069</v>
      </c>
      <c r="D225">
        <v>10366.25</v>
      </c>
      <c r="E225">
        <v>10424</v>
      </c>
      <c r="F225">
        <v>10366.25</v>
      </c>
      <c r="G225">
        <v>10409.35</v>
      </c>
      <c r="H225">
        <v>19895025</v>
      </c>
      <c r="I225">
        <v>-1288575</v>
      </c>
      <c r="J225">
        <v>10389.700000000001</v>
      </c>
      <c r="K225" s="51">
        <f t="shared" si="75"/>
        <v>0.4118977683243934</v>
      </c>
      <c r="L225">
        <f t="shared" si="69"/>
        <v>10400</v>
      </c>
      <c r="M225">
        <f t="shared" si="70"/>
        <v>10400</v>
      </c>
      <c r="N225">
        <v>13.865</v>
      </c>
      <c r="O225">
        <f t="shared" si="71"/>
        <v>6</v>
      </c>
      <c r="P225" s="54">
        <f t="shared" si="76"/>
        <v>0.41105179171019302</v>
      </c>
      <c r="Q225" s="54">
        <f t="shared" si="77"/>
        <v>13.442993316762754</v>
      </c>
      <c r="R225" s="53">
        <f t="shared" si="80"/>
        <v>9650</v>
      </c>
      <c r="S225" s="53">
        <f t="shared" si="81"/>
        <v>11050</v>
      </c>
      <c r="T225" s="53">
        <f t="shared" si="86"/>
        <v>0</v>
      </c>
      <c r="U225" s="16"/>
      <c r="V225" s="16">
        <v>9800</v>
      </c>
      <c r="W225" s="16">
        <v>10950</v>
      </c>
      <c r="X225" s="16">
        <f t="shared" si="85"/>
        <v>0</v>
      </c>
      <c r="Y225" s="10">
        <f t="shared" si="68"/>
        <v>57.75</v>
      </c>
      <c r="Z225" s="10">
        <f t="shared" si="72"/>
        <v>57.350000000000364</v>
      </c>
      <c r="AA225" s="10">
        <f t="shared" si="73"/>
        <v>0.3999999999996362</v>
      </c>
      <c r="AB225" s="10">
        <f t="shared" si="74"/>
        <v>57.75</v>
      </c>
      <c r="AC225" s="11">
        <f t="shared" si="83"/>
        <v>88.785714285714548</v>
      </c>
      <c r="AD225" s="12">
        <f t="shared" si="82"/>
        <v>8.5648826032282219E-3</v>
      </c>
      <c r="AE225" s="12">
        <f t="shared" si="84"/>
        <v>12.504728600713204</v>
      </c>
      <c r="AF225" s="10"/>
      <c r="AG225" s="10"/>
      <c r="AH225" s="13">
        <f t="shared" si="78"/>
        <v>0</v>
      </c>
      <c r="AI225" s="6"/>
      <c r="AJ225" s="6"/>
      <c r="AK225" s="6">
        <f t="shared" si="79"/>
        <v>0</v>
      </c>
    </row>
    <row r="226" spans="1:37" x14ac:dyDescent="0.35">
      <c r="A226" s="2">
        <v>43066</v>
      </c>
      <c r="B226" t="s">
        <v>10</v>
      </c>
      <c r="C226" s="3">
        <v>43069</v>
      </c>
      <c r="D226">
        <v>10380.049999999999</v>
      </c>
      <c r="E226">
        <v>10425.5</v>
      </c>
      <c r="F226">
        <v>10353</v>
      </c>
      <c r="G226">
        <v>10418.5</v>
      </c>
      <c r="H226">
        <v>17631000</v>
      </c>
      <c r="I226">
        <v>-2264025</v>
      </c>
      <c r="J226">
        <v>10399.549999999999</v>
      </c>
      <c r="K226" s="51">
        <f t="shared" si="75"/>
        <v>8.7901742183706333E-2</v>
      </c>
      <c r="L226">
        <f t="shared" si="69"/>
        <v>10400</v>
      </c>
      <c r="M226">
        <f t="shared" si="70"/>
        <v>10400</v>
      </c>
      <c r="N226">
        <v>13.512499999999999</v>
      </c>
      <c r="O226">
        <f t="shared" si="71"/>
        <v>3</v>
      </c>
      <c r="P226" s="54">
        <f t="shared" si="76"/>
        <v>8.7863131227017277E-2</v>
      </c>
      <c r="Q226" s="54">
        <f t="shared" si="77"/>
        <v>13.100872492730769</v>
      </c>
      <c r="R226" s="53">
        <f t="shared" si="80"/>
        <v>9650</v>
      </c>
      <c r="S226" s="53">
        <f t="shared" si="81"/>
        <v>11050</v>
      </c>
      <c r="T226" s="53">
        <f t="shared" si="86"/>
        <v>0</v>
      </c>
      <c r="U226" s="16"/>
      <c r="V226" s="16">
        <v>9800</v>
      </c>
      <c r="W226" s="16">
        <v>10950</v>
      </c>
      <c r="X226" s="16">
        <f t="shared" si="85"/>
        <v>0</v>
      </c>
      <c r="Y226" s="10">
        <f t="shared" si="68"/>
        <v>72.5</v>
      </c>
      <c r="Z226" s="10">
        <f t="shared" si="72"/>
        <v>16.149999999999636</v>
      </c>
      <c r="AA226" s="10">
        <f t="shared" si="73"/>
        <v>56.350000000000364</v>
      </c>
      <c r="AB226" s="10">
        <f t="shared" si="74"/>
        <v>72.5</v>
      </c>
      <c r="AC226" s="11">
        <f t="shared" si="83"/>
        <v>84.40000000000029</v>
      </c>
      <c r="AD226" s="12">
        <f t="shared" si="82"/>
        <v>8.1309820280249419E-3</v>
      </c>
      <c r="AE226" s="12">
        <f t="shared" si="84"/>
        <v>11.871233760916414</v>
      </c>
      <c r="AF226" s="10"/>
      <c r="AG226" s="10"/>
      <c r="AH226" s="13">
        <f t="shared" si="78"/>
        <v>0</v>
      </c>
      <c r="AI226" s="6"/>
      <c r="AJ226" s="6"/>
      <c r="AK226" s="6">
        <f t="shared" si="79"/>
        <v>0</v>
      </c>
    </row>
    <row r="227" spans="1:37" x14ac:dyDescent="0.35">
      <c r="A227" s="2">
        <v>43067</v>
      </c>
      <c r="B227" t="s">
        <v>10</v>
      </c>
      <c r="C227" s="3">
        <v>43069</v>
      </c>
      <c r="D227">
        <v>10391</v>
      </c>
      <c r="E227">
        <v>10428</v>
      </c>
      <c r="F227">
        <v>10360.200000000001</v>
      </c>
      <c r="G227">
        <v>10377.549999999999</v>
      </c>
      <c r="H227">
        <v>16039125</v>
      </c>
      <c r="I227">
        <v>-1591875</v>
      </c>
      <c r="J227">
        <v>10370.25</v>
      </c>
      <c r="K227" s="51">
        <f t="shared" si="75"/>
        <v>-0.39305082305514927</v>
      </c>
      <c r="L227">
        <f t="shared" si="69"/>
        <v>10400</v>
      </c>
      <c r="M227">
        <f t="shared" si="70"/>
        <v>10400</v>
      </c>
      <c r="N227">
        <v>13.03</v>
      </c>
      <c r="O227">
        <f t="shared" si="71"/>
        <v>2</v>
      </c>
      <c r="P227" s="54">
        <f t="shared" si="76"/>
        <v>-0.39382529785516596</v>
      </c>
      <c r="Q227" s="54">
        <f t="shared" si="77"/>
        <v>12.633422018673873</v>
      </c>
      <c r="R227" s="53">
        <f t="shared" si="80"/>
        <v>9650</v>
      </c>
      <c r="S227" s="53">
        <f t="shared" si="81"/>
        <v>11050</v>
      </c>
      <c r="T227" s="53">
        <f t="shared" si="86"/>
        <v>0</v>
      </c>
      <c r="U227" s="16"/>
      <c r="V227" s="16">
        <v>9800</v>
      </c>
      <c r="W227" s="16">
        <v>10950</v>
      </c>
      <c r="X227" s="16">
        <f t="shared" si="85"/>
        <v>0</v>
      </c>
      <c r="Y227" s="10">
        <f t="shared" si="68"/>
        <v>67.799999999999272</v>
      </c>
      <c r="Z227" s="10">
        <f t="shared" si="72"/>
        <v>9.5</v>
      </c>
      <c r="AA227" s="10">
        <f t="shared" si="73"/>
        <v>58.299999999999272</v>
      </c>
      <c r="AB227" s="10">
        <f t="shared" si="74"/>
        <v>67.799999999999272</v>
      </c>
      <c r="AC227" s="11">
        <f t="shared" si="83"/>
        <v>82.860714285714494</v>
      </c>
      <c r="AD227" s="12">
        <f t="shared" si="82"/>
        <v>7.9742771904258002E-3</v>
      </c>
      <c r="AE227" s="12">
        <f t="shared" si="84"/>
        <v>11.642444698021668</v>
      </c>
      <c r="AF227" s="10"/>
      <c r="AG227" s="10"/>
      <c r="AH227" s="13">
        <f t="shared" si="78"/>
        <v>0</v>
      </c>
      <c r="AI227" s="6"/>
      <c r="AJ227" s="6"/>
      <c r="AK227" s="6">
        <f t="shared" si="79"/>
        <v>0</v>
      </c>
    </row>
    <row r="228" spans="1:37" x14ac:dyDescent="0.35">
      <c r="A228" s="2">
        <v>43068</v>
      </c>
      <c r="B228" t="s">
        <v>10</v>
      </c>
      <c r="C228" s="3">
        <v>43069</v>
      </c>
      <c r="D228">
        <v>10398.4</v>
      </c>
      <c r="E228">
        <v>10410.4</v>
      </c>
      <c r="F228">
        <v>10340.35</v>
      </c>
      <c r="G228">
        <v>10360.700000000001</v>
      </c>
      <c r="H228">
        <v>14073000</v>
      </c>
      <c r="I228">
        <v>-1966125</v>
      </c>
      <c r="J228">
        <v>10361.299999999999</v>
      </c>
      <c r="K228" s="51">
        <f t="shared" si="75"/>
        <v>-0.16236973081313552</v>
      </c>
      <c r="L228">
        <f t="shared" si="69"/>
        <v>10400</v>
      </c>
      <c r="M228">
        <f t="shared" si="70"/>
        <v>10400</v>
      </c>
      <c r="N228">
        <v>13.147500000000001</v>
      </c>
      <c r="O228">
        <f t="shared" si="71"/>
        <v>1</v>
      </c>
      <c r="P228" s="54">
        <f t="shared" si="76"/>
        <v>-0.16250169332465703</v>
      </c>
      <c r="Q228" s="54">
        <f t="shared" si="77"/>
        <v>12.747036333321562</v>
      </c>
      <c r="R228" s="53">
        <f t="shared" si="80"/>
        <v>9650</v>
      </c>
      <c r="S228" s="53">
        <f t="shared" si="81"/>
        <v>11050</v>
      </c>
      <c r="T228" s="53">
        <f t="shared" si="86"/>
        <v>0</v>
      </c>
      <c r="U228" s="16"/>
      <c r="V228" s="16">
        <v>9800</v>
      </c>
      <c r="W228" s="16">
        <v>10950</v>
      </c>
      <c r="X228" s="16">
        <f t="shared" si="85"/>
        <v>0</v>
      </c>
      <c r="Y228" s="10">
        <f t="shared" si="68"/>
        <v>70.049999999999272</v>
      </c>
      <c r="Z228" s="10">
        <f t="shared" si="72"/>
        <v>32.850000000000364</v>
      </c>
      <c r="AA228" s="10">
        <f t="shared" si="73"/>
        <v>37.199999999998909</v>
      </c>
      <c r="AB228" s="10">
        <f t="shared" si="74"/>
        <v>70.049999999999272</v>
      </c>
      <c r="AC228" s="11">
        <f t="shared" si="83"/>
        <v>80.939285714285816</v>
      </c>
      <c r="AD228" s="12">
        <f t="shared" si="82"/>
        <v>7.7838211373178392E-3</v>
      </c>
      <c r="AE228" s="12">
        <f t="shared" si="84"/>
        <v>11.364378860484045</v>
      </c>
      <c r="AF228" s="10"/>
      <c r="AG228" s="10"/>
      <c r="AH228" s="13">
        <f t="shared" si="78"/>
        <v>0</v>
      </c>
      <c r="AI228" s="6"/>
      <c r="AJ228" s="6"/>
      <c r="AK228" s="6">
        <f t="shared" si="79"/>
        <v>0</v>
      </c>
    </row>
    <row r="229" spans="1:37" x14ac:dyDescent="0.35">
      <c r="A229" s="2">
        <v>43069</v>
      </c>
      <c r="B229" t="s">
        <v>10</v>
      </c>
      <c r="C229" s="3">
        <v>43069</v>
      </c>
      <c r="D229">
        <v>10321.200000000001</v>
      </c>
      <c r="E229">
        <v>10324</v>
      </c>
      <c r="F229">
        <v>10216.5</v>
      </c>
      <c r="G229">
        <v>10231.65</v>
      </c>
      <c r="H229">
        <v>10347825</v>
      </c>
      <c r="I229">
        <v>-3725175</v>
      </c>
      <c r="J229">
        <v>10226.549999999999</v>
      </c>
      <c r="K229" s="51">
        <f t="shared" si="75"/>
        <v>-1.2455722103718965</v>
      </c>
      <c r="L229">
        <f t="shared" si="69"/>
        <v>10200</v>
      </c>
      <c r="M229">
        <f t="shared" si="70"/>
        <v>10300</v>
      </c>
      <c r="N229">
        <v>13.06</v>
      </c>
      <c r="O229">
        <f t="shared" si="71"/>
        <v>0</v>
      </c>
      <c r="P229" s="54">
        <f t="shared" si="76"/>
        <v>-1.2533944836089717</v>
      </c>
      <c r="Q229" s="54">
        <f t="shared" si="77"/>
        <v>12.665861354992501</v>
      </c>
      <c r="R229" s="53">
        <f t="shared" si="80"/>
        <v>9650</v>
      </c>
      <c r="S229" s="53">
        <f t="shared" si="81"/>
        <v>11050</v>
      </c>
      <c r="T229" s="53">
        <f t="shared" si="86"/>
        <v>0</v>
      </c>
      <c r="U229" s="16"/>
      <c r="V229" s="16">
        <v>9800</v>
      </c>
      <c r="W229" s="16">
        <v>10950</v>
      </c>
      <c r="X229" s="16">
        <f t="shared" si="85"/>
        <v>0</v>
      </c>
      <c r="Y229" s="10">
        <f t="shared" si="68"/>
        <v>107.5</v>
      </c>
      <c r="Z229" s="10">
        <f t="shared" si="72"/>
        <v>36.700000000000728</v>
      </c>
      <c r="AA229" s="10">
        <f t="shared" si="73"/>
        <v>144.20000000000073</v>
      </c>
      <c r="AB229" s="10">
        <f t="shared" si="74"/>
        <v>144.20000000000073</v>
      </c>
      <c r="AC229" s="11">
        <f t="shared" si="83"/>
        <v>84.417857142857301</v>
      </c>
      <c r="AD229" s="12">
        <f t="shared" si="82"/>
        <v>8.1790738618433226E-3</v>
      </c>
      <c r="AE229" s="12">
        <f t="shared" si="84"/>
        <v>11.941447838291252</v>
      </c>
      <c r="AF229" s="10"/>
      <c r="AG229" s="10"/>
      <c r="AH229" s="13">
        <f t="shared" si="78"/>
        <v>0</v>
      </c>
      <c r="AI229" s="6"/>
      <c r="AJ229" s="6"/>
      <c r="AK229" s="6">
        <f t="shared" si="79"/>
        <v>0</v>
      </c>
    </row>
    <row r="230" spans="1:37" x14ac:dyDescent="0.35">
      <c r="A230" s="2">
        <v>43070</v>
      </c>
      <c r="B230" t="s">
        <v>10</v>
      </c>
      <c r="C230" s="3">
        <v>43097</v>
      </c>
      <c r="D230">
        <v>10289</v>
      </c>
      <c r="E230">
        <v>10308.450000000001</v>
      </c>
      <c r="F230">
        <v>10138.049999999999</v>
      </c>
      <c r="G230">
        <v>10154.25</v>
      </c>
      <c r="H230">
        <v>17750700</v>
      </c>
      <c r="I230">
        <v>441525</v>
      </c>
      <c r="J230">
        <v>10121.799999999999</v>
      </c>
      <c r="K230" s="51">
        <f t="shared" si="75"/>
        <v>-0.75647622817433791</v>
      </c>
      <c r="L230">
        <f t="shared" si="69"/>
        <v>10200</v>
      </c>
      <c r="M230">
        <f t="shared" si="70"/>
        <v>10300</v>
      </c>
      <c r="N230">
        <v>13.55</v>
      </c>
      <c r="O230">
        <f t="shared" si="71"/>
        <v>27</v>
      </c>
      <c r="P230" s="54">
        <f t="shared" si="76"/>
        <v>-0.75935202190358098</v>
      </c>
      <c r="Q230" s="54">
        <f t="shared" si="77"/>
        <v>13.138529100686657</v>
      </c>
      <c r="R230" s="53">
        <f t="shared" ref="R230:R269" si="87">MROUND((G230-2*G230*Q230*SQRT(O230/365)/100),50)</f>
        <v>9450</v>
      </c>
      <c r="S230" s="53">
        <f>MROUND((G230+2*G230*Q230*SQRT(O230/365)/100),50)</f>
        <v>10900</v>
      </c>
      <c r="T230" s="53">
        <f t="shared" si="86"/>
        <v>0</v>
      </c>
      <c r="U230" s="17">
        <v>12.657301557022702</v>
      </c>
      <c r="V230" s="16">
        <f>MROUND((D230-2*D230*U230*SQRT(O230/365)/100),50)</f>
        <v>9600</v>
      </c>
      <c r="W230" s="16">
        <f>MROUND((D230+2*D230*U230*SQRT(O230/365)/100),50)</f>
        <v>11000</v>
      </c>
      <c r="X230" s="16">
        <f t="shared" si="85"/>
        <v>0</v>
      </c>
      <c r="Y230" s="10">
        <f t="shared" si="68"/>
        <v>170.40000000000146</v>
      </c>
      <c r="Z230" s="10">
        <f t="shared" si="72"/>
        <v>76.800000000001091</v>
      </c>
      <c r="AA230" s="10">
        <f t="shared" si="73"/>
        <v>93.600000000000364</v>
      </c>
      <c r="AB230" s="10">
        <f t="shared" si="74"/>
        <v>170.40000000000146</v>
      </c>
      <c r="AC230" s="11">
        <f t="shared" si="83"/>
        <v>89.807142857143063</v>
      </c>
      <c r="AD230" s="12">
        <f t="shared" si="82"/>
        <v>8.7284617413881868E-3</v>
      </c>
      <c r="AE230" s="12">
        <f t="shared" si="84"/>
        <v>12.743554142426753</v>
      </c>
      <c r="AF230" s="10">
        <f>MROUND((M230-2*M230*AE230*SQRT(O230/365)/100),50)</f>
        <v>9600</v>
      </c>
      <c r="AG230" s="10">
        <f>MROUND((M230+2*M230*AE230*SQRT(O230/365)/100),50)</f>
        <v>11000</v>
      </c>
      <c r="AH230" s="13">
        <f t="shared" ref="AH230:AH248" si="88">IF(AND(M230&gt;=9600,M230&lt;=11000),0,1)</f>
        <v>0</v>
      </c>
      <c r="AI230" s="6">
        <f>MROUND((M230-2*M230*N230*SQRT(O230/365)/100),50)</f>
        <v>9550</v>
      </c>
      <c r="AJ230" s="6">
        <f>MROUND((M230+2*M230*N230*SQRT(O230/365)/100),50)</f>
        <v>11050</v>
      </c>
      <c r="AK230" s="6">
        <f t="shared" ref="AK230:AK248" si="89">IF(AND(M230&gt;=9550,M230&lt;=11050),0,1)</f>
        <v>0</v>
      </c>
    </row>
    <row r="231" spans="1:37" x14ac:dyDescent="0.35">
      <c r="A231" s="2">
        <v>43073</v>
      </c>
      <c r="B231" t="s">
        <v>10</v>
      </c>
      <c r="C231" s="3">
        <v>43097</v>
      </c>
      <c r="D231">
        <v>10167.75</v>
      </c>
      <c r="E231">
        <v>10198</v>
      </c>
      <c r="F231">
        <v>10126.549999999999</v>
      </c>
      <c r="G231">
        <v>10159.25</v>
      </c>
      <c r="H231">
        <v>18394050</v>
      </c>
      <c r="I231">
        <v>643350</v>
      </c>
      <c r="J231">
        <v>10127.75</v>
      </c>
      <c r="K231" s="51">
        <f t="shared" si="75"/>
        <v>4.9240465814806608E-2</v>
      </c>
      <c r="L231">
        <f t="shared" si="69"/>
        <v>10200</v>
      </c>
      <c r="M231">
        <f t="shared" si="70"/>
        <v>10200</v>
      </c>
      <c r="N231">
        <v>14.795</v>
      </c>
      <c r="O231">
        <f t="shared" si="71"/>
        <v>24</v>
      </c>
      <c r="P231" s="54">
        <f t="shared" si="76"/>
        <v>4.9228346675533885E-2</v>
      </c>
      <c r="Q231" s="54">
        <f t="shared" si="77"/>
        <v>14.344289766517093</v>
      </c>
      <c r="R231" s="53">
        <f t="shared" ref="R231" si="90">R230</f>
        <v>9450</v>
      </c>
      <c r="S231" s="53">
        <f t="shared" ref="S231" si="91">S230</f>
        <v>10900</v>
      </c>
      <c r="T231" s="53">
        <f t="shared" si="86"/>
        <v>0</v>
      </c>
      <c r="U231" s="16"/>
      <c r="V231" s="16">
        <v>9600</v>
      </c>
      <c r="W231" s="16">
        <v>11000</v>
      </c>
      <c r="X231" s="16">
        <f t="shared" si="85"/>
        <v>0</v>
      </c>
      <c r="Y231" s="10">
        <f t="shared" si="68"/>
        <v>71.450000000000728</v>
      </c>
      <c r="Z231" s="10">
        <f t="shared" si="72"/>
        <v>43.75</v>
      </c>
      <c r="AA231" s="10">
        <f t="shared" si="73"/>
        <v>27.700000000000728</v>
      </c>
      <c r="AB231" s="10">
        <f t="shared" si="74"/>
        <v>71.450000000000728</v>
      </c>
      <c r="AC231" s="11">
        <f t="shared" si="83"/>
        <v>91.132142857143137</v>
      </c>
      <c r="AD231" s="12">
        <f t="shared" si="82"/>
        <v>8.962862271116338E-3</v>
      </c>
      <c r="AE231" s="12">
        <f t="shared" si="84"/>
        <v>13.085778915829854</v>
      </c>
      <c r="AF231" s="10"/>
      <c r="AG231" s="10"/>
      <c r="AH231" s="13">
        <f t="shared" si="88"/>
        <v>0</v>
      </c>
      <c r="AI231" s="6"/>
      <c r="AJ231" s="6"/>
      <c r="AK231" s="6">
        <f t="shared" si="89"/>
        <v>0</v>
      </c>
    </row>
    <row r="232" spans="1:37" x14ac:dyDescent="0.35">
      <c r="A232" s="2">
        <v>43074</v>
      </c>
      <c r="B232" t="s">
        <v>10</v>
      </c>
      <c r="C232" s="3">
        <v>43097</v>
      </c>
      <c r="D232">
        <v>10126.35</v>
      </c>
      <c r="E232">
        <v>10179.75</v>
      </c>
      <c r="F232">
        <v>10091.450000000001</v>
      </c>
      <c r="G232">
        <v>10146.700000000001</v>
      </c>
      <c r="H232">
        <v>19487625</v>
      </c>
      <c r="I232">
        <v>1093575</v>
      </c>
      <c r="J232">
        <v>10118.25</v>
      </c>
      <c r="K232" s="51">
        <f t="shared" si="75"/>
        <v>-0.12353274109800697</v>
      </c>
      <c r="L232">
        <f t="shared" si="69"/>
        <v>10100</v>
      </c>
      <c r="M232">
        <f t="shared" si="70"/>
        <v>10100</v>
      </c>
      <c r="N232">
        <v>14.855</v>
      </c>
      <c r="O232">
        <f t="shared" si="71"/>
        <v>23</v>
      </c>
      <c r="P232" s="54">
        <f t="shared" si="76"/>
        <v>-0.12360910568531835</v>
      </c>
      <c r="Q232" s="54">
        <f t="shared" si="77"/>
        <v>14.402488682608311</v>
      </c>
      <c r="R232" s="53">
        <f t="shared" ref="R232:R248" si="92">R231</f>
        <v>9450</v>
      </c>
      <c r="S232" s="53">
        <f t="shared" ref="S232:S248" si="93">S231</f>
        <v>10900</v>
      </c>
      <c r="T232" s="53">
        <f t="shared" si="86"/>
        <v>0</v>
      </c>
      <c r="U232" s="16"/>
      <c r="V232" s="16">
        <v>9600</v>
      </c>
      <c r="W232" s="16">
        <v>11000</v>
      </c>
      <c r="X232" s="16">
        <f t="shared" si="85"/>
        <v>0</v>
      </c>
      <c r="Y232" s="10">
        <f t="shared" si="68"/>
        <v>88.299999999999272</v>
      </c>
      <c r="Z232" s="10">
        <f t="shared" si="72"/>
        <v>20.5</v>
      </c>
      <c r="AA232" s="10">
        <f t="shared" si="73"/>
        <v>67.799999999999272</v>
      </c>
      <c r="AB232" s="10">
        <f t="shared" si="74"/>
        <v>88.299999999999272</v>
      </c>
      <c r="AC232" s="11">
        <f t="shared" si="83"/>
        <v>89.710714285714474</v>
      </c>
      <c r="AD232" s="12">
        <f t="shared" si="82"/>
        <v>8.8591362421518577E-3</v>
      </c>
      <c r="AE232" s="12">
        <f t="shared" si="84"/>
        <v>12.934338913541712</v>
      </c>
      <c r="AF232" s="10"/>
      <c r="AG232" s="10"/>
      <c r="AH232" s="13">
        <f t="shared" si="88"/>
        <v>0</v>
      </c>
      <c r="AI232" s="6"/>
      <c r="AJ232" s="6"/>
      <c r="AK232" s="6">
        <f t="shared" si="89"/>
        <v>0</v>
      </c>
    </row>
    <row r="233" spans="1:37" x14ac:dyDescent="0.35">
      <c r="A233" s="2">
        <v>43075</v>
      </c>
      <c r="B233" t="s">
        <v>10</v>
      </c>
      <c r="C233" s="3">
        <v>43097</v>
      </c>
      <c r="D233">
        <v>10111.4</v>
      </c>
      <c r="E233">
        <v>10126.85</v>
      </c>
      <c r="F233">
        <v>10052.65</v>
      </c>
      <c r="G233">
        <v>10068.65</v>
      </c>
      <c r="H233">
        <v>20456700</v>
      </c>
      <c r="I233">
        <v>969075</v>
      </c>
      <c r="J233">
        <v>10044.1</v>
      </c>
      <c r="K233" s="51">
        <f t="shared" si="75"/>
        <v>-0.76921560704466563</v>
      </c>
      <c r="L233">
        <f t="shared" si="69"/>
        <v>10100</v>
      </c>
      <c r="M233">
        <f t="shared" si="70"/>
        <v>10100</v>
      </c>
      <c r="N233">
        <v>15.0075</v>
      </c>
      <c r="O233">
        <f t="shared" si="71"/>
        <v>22</v>
      </c>
      <c r="P233" s="54">
        <f t="shared" si="76"/>
        <v>-0.77218932966971465</v>
      </c>
      <c r="Q233" s="54">
        <f t="shared" si="77"/>
        <v>14.551540449610526</v>
      </c>
      <c r="R233" s="53">
        <f t="shared" si="92"/>
        <v>9450</v>
      </c>
      <c r="S233" s="53">
        <f t="shared" si="93"/>
        <v>10900</v>
      </c>
      <c r="T233" s="53">
        <f t="shared" si="86"/>
        <v>0</v>
      </c>
      <c r="U233" s="16"/>
      <c r="V233" s="16">
        <v>9600</v>
      </c>
      <c r="W233" s="16">
        <v>11000</v>
      </c>
      <c r="X233" s="16">
        <f t="shared" si="85"/>
        <v>0</v>
      </c>
      <c r="Y233" s="10">
        <f t="shared" si="68"/>
        <v>74.200000000000728</v>
      </c>
      <c r="Z233" s="10">
        <f t="shared" si="72"/>
        <v>19.850000000000364</v>
      </c>
      <c r="AA233" s="10">
        <f t="shared" si="73"/>
        <v>94.050000000001091</v>
      </c>
      <c r="AB233" s="10">
        <f t="shared" si="74"/>
        <v>94.050000000001091</v>
      </c>
      <c r="AC233" s="11">
        <f t="shared" si="83"/>
        <v>88.52500000000029</v>
      </c>
      <c r="AD233" s="12">
        <f t="shared" si="82"/>
        <v>8.7549696382301454E-3</v>
      </c>
      <c r="AE233" s="12">
        <f t="shared" si="84"/>
        <v>12.782255671816012</v>
      </c>
      <c r="AF233" s="10"/>
      <c r="AG233" s="10"/>
      <c r="AH233" s="13">
        <f t="shared" si="88"/>
        <v>0</v>
      </c>
      <c r="AI233" s="6"/>
      <c r="AJ233" s="6"/>
      <c r="AK233" s="6">
        <f t="shared" si="89"/>
        <v>0</v>
      </c>
    </row>
    <row r="234" spans="1:37" x14ac:dyDescent="0.35">
      <c r="A234" s="2">
        <v>43076</v>
      </c>
      <c r="B234" t="s">
        <v>10</v>
      </c>
      <c r="C234" s="3">
        <v>43097</v>
      </c>
      <c r="D234">
        <v>10080</v>
      </c>
      <c r="E234">
        <v>10218.15</v>
      </c>
      <c r="F234">
        <v>10079</v>
      </c>
      <c r="G234">
        <v>10202.950000000001</v>
      </c>
      <c r="H234">
        <v>20342625</v>
      </c>
      <c r="I234">
        <v>-114075</v>
      </c>
      <c r="J234">
        <v>10166.700000000001</v>
      </c>
      <c r="K234" s="51">
        <f t="shared" si="75"/>
        <v>1.3338431666608841</v>
      </c>
      <c r="L234">
        <f t="shared" si="69"/>
        <v>10200</v>
      </c>
      <c r="M234">
        <f t="shared" si="70"/>
        <v>10100</v>
      </c>
      <c r="N234">
        <v>15.0875</v>
      </c>
      <c r="O234">
        <f t="shared" si="71"/>
        <v>21</v>
      </c>
      <c r="P234" s="54">
        <f t="shared" si="76"/>
        <v>1.3250257987307279</v>
      </c>
      <c r="Q234" s="54">
        <f t="shared" si="77"/>
        <v>14.631474241409787</v>
      </c>
      <c r="R234" s="53">
        <f t="shared" si="92"/>
        <v>9450</v>
      </c>
      <c r="S234" s="53">
        <f t="shared" si="93"/>
        <v>10900</v>
      </c>
      <c r="T234" s="53">
        <f t="shared" si="86"/>
        <v>0</v>
      </c>
      <c r="U234" s="16"/>
      <c r="V234" s="16">
        <v>9600</v>
      </c>
      <c r="W234" s="16">
        <v>11000</v>
      </c>
      <c r="X234" s="16">
        <f t="shared" si="85"/>
        <v>0</v>
      </c>
      <c r="Y234" s="10">
        <f t="shared" si="68"/>
        <v>139.14999999999964</v>
      </c>
      <c r="Z234" s="10">
        <f t="shared" si="72"/>
        <v>149.5</v>
      </c>
      <c r="AA234" s="10">
        <f t="shared" si="73"/>
        <v>10.350000000000364</v>
      </c>
      <c r="AB234" s="10">
        <f t="shared" si="74"/>
        <v>149.5</v>
      </c>
      <c r="AC234" s="11">
        <f t="shared" si="83"/>
        <v>90.464285714285978</v>
      </c>
      <c r="AD234" s="12">
        <f t="shared" si="82"/>
        <v>8.9746315192744033E-3</v>
      </c>
      <c r="AE234" s="12">
        <f t="shared" si="84"/>
        <v>13.102962018140628</v>
      </c>
      <c r="AF234" s="10"/>
      <c r="AG234" s="10"/>
      <c r="AH234" s="13">
        <f t="shared" si="88"/>
        <v>0</v>
      </c>
      <c r="AI234" s="6"/>
      <c r="AJ234" s="6"/>
      <c r="AK234" s="6">
        <f t="shared" si="89"/>
        <v>0</v>
      </c>
    </row>
    <row r="235" spans="1:37" x14ac:dyDescent="0.35">
      <c r="A235" s="2">
        <v>43077</v>
      </c>
      <c r="B235" t="s">
        <v>10</v>
      </c>
      <c r="C235" s="3">
        <v>43097</v>
      </c>
      <c r="D235">
        <v>10220.5</v>
      </c>
      <c r="E235">
        <v>10297.950000000001</v>
      </c>
      <c r="F235">
        <v>10211.25</v>
      </c>
      <c r="G235">
        <v>10291.65</v>
      </c>
      <c r="H235">
        <v>20866800</v>
      </c>
      <c r="I235">
        <v>524175</v>
      </c>
      <c r="J235">
        <v>10265.65</v>
      </c>
      <c r="K235" s="51">
        <f t="shared" si="75"/>
        <v>0.86935641162603861</v>
      </c>
      <c r="L235">
        <f t="shared" si="69"/>
        <v>10300</v>
      </c>
      <c r="M235">
        <f t="shared" si="70"/>
        <v>10200</v>
      </c>
      <c r="N235">
        <v>14.272500000000001</v>
      </c>
      <c r="O235">
        <f t="shared" si="71"/>
        <v>20</v>
      </c>
      <c r="P235" s="54">
        <f t="shared" si="76"/>
        <v>0.86559926838170043</v>
      </c>
      <c r="Q235" s="54">
        <f t="shared" si="77"/>
        <v>13.839326450395099</v>
      </c>
      <c r="R235" s="53">
        <f t="shared" si="92"/>
        <v>9450</v>
      </c>
      <c r="S235" s="53">
        <f t="shared" si="93"/>
        <v>10900</v>
      </c>
      <c r="T235" s="53">
        <f t="shared" si="86"/>
        <v>0</v>
      </c>
      <c r="U235" s="16"/>
      <c r="V235" s="16">
        <v>9600</v>
      </c>
      <c r="W235" s="16">
        <v>11000</v>
      </c>
      <c r="X235" s="16">
        <f t="shared" si="85"/>
        <v>0</v>
      </c>
      <c r="Y235" s="10">
        <f t="shared" si="68"/>
        <v>86.700000000000728</v>
      </c>
      <c r="Z235" s="10">
        <f t="shared" si="72"/>
        <v>95</v>
      </c>
      <c r="AA235" s="10">
        <f t="shared" si="73"/>
        <v>8.2999999999992724</v>
      </c>
      <c r="AB235" s="10">
        <f t="shared" si="74"/>
        <v>95</v>
      </c>
      <c r="AC235" s="11">
        <f t="shared" si="83"/>
        <v>92.592857142857355</v>
      </c>
      <c r="AD235" s="12">
        <f t="shared" si="82"/>
        <v>9.0595232271275718E-3</v>
      </c>
      <c r="AE235" s="12">
        <f t="shared" si="84"/>
        <v>13.226903911606255</v>
      </c>
      <c r="AF235" s="10"/>
      <c r="AG235" s="10"/>
      <c r="AH235" s="13">
        <f t="shared" si="88"/>
        <v>0</v>
      </c>
      <c r="AI235" s="6"/>
      <c r="AJ235" s="6"/>
      <c r="AK235" s="6">
        <f t="shared" si="89"/>
        <v>0</v>
      </c>
    </row>
    <row r="236" spans="1:37" x14ac:dyDescent="0.35">
      <c r="A236" s="2">
        <v>43080</v>
      </c>
      <c r="B236" t="s">
        <v>10</v>
      </c>
      <c r="C236" s="3">
        <v>43097</v>
      </c>
      <c r="D236">
        <v>10317.9</v>
      </c>
      <c r="E236">
        <v>10354.35</v>
      </c>
      <c r="F236">
        <v>10302.200000000001</v>
      </c>
      <c r="G236">
        <v>10346.4</v>
      </c>
      <c r="H236">
        <v>21167100</v>
      </c>
      <c r="I236">
        <v>300300</v>
      </c>
      <c r="J236">
        <v>10322.25</v>
      </c>
      <c r="K236" s="51">
        <f t="shared" si="75"/>
        <v>0.53198466718164727</v>
      </c>
      <c r="L236">
        <f t="shared" si="69"/>
        <v>10300</v>
      </c>
      <c r="M236">
        <f t="shared" si="70"/>
        <v>10300</v>
      </c>
      <c r="N236">
        <v>13.672499999999999</v>
      </c>
      <c r="O236">
        <f t="shared" si="71"/>
        <v>17</v>
      </c>
      <c r="P236" s="54">
        <f t="shared" si="76"/>
        <v>0.53057462733754335</v>
      </c>
      <c r="Q236" s="54">
        <f t="shared" si="77"/>
        <v>13.256617647088961</v>
      </c>
      <c r="R236" s="53">
        <f t="shared" si="92"/>
        <v>9450</v>
      </c>
      <c r="S236" s="53">
        <f t="shared" si="93"/>
        <v>10900</v>
      </c>
      <c r="T236" s="53">
        <f t="shared" si="86"/>
        <v>0</v>
      </c>
      <c r="U236" s="16"/>
      <c r="V236" s="16">
        <v>9600</v>
      </c>
      <c r="W236" s="16">
        <v>11000</v>
      </c>
      <c r="X236" s="16">
        <f t="shared" si="85"/>
        <v>0</v>
      </c>
      <c r="Y236" s="10">
        <f t="shared" si="68"/>
        <v>52.149999999999636</v>
      </c>
      <c r="Z236" s="10">
        <f t="shared" si="72"/>
        <v>62.700000000000728</v>
      </c>
      <c r="AA236" s="10">
        <f t="shared" si="73"/>
        <v>10.550000000001091</v>
      </c>
      <c r="AB236" s="10">
        <f t="shared" si="74"/>
        <v>62.700000000000728</v>
      </c>
      <c r="AC236" s="11">
        <f t="shared" si="83"/>
        <v>92.11428571428587</v>
      </c>
      <c r="AD236" s="12">
        <f t="shared" si="82"/>
        <v>8.9276195460593604E-3</v>
      </c>
      <c r="AE236" s="12">
        <f t="shared" si="84"/>
        <v>13.034324537246667</v>
      </c>
      <c r="AF236" s="10"/>
      <c r="AG236" s="10"/>
      <c r="AH236" s="13">
        <f t="shared" si="88"/>
        <v>0</v>
      </c>
      <c r="AI236" s="6"/>
      <c r="AJ236" s="6"/>
      <c r="AK236" s="6">
        <f t="shared" si="89"/>
        <v>0</v>
      </c>
    </row>
    <row r="237" spans="1:37" x14ac:dyDescent="0.35">
      <c r="A237" s="2">
        <v>43081</v>
      </c>
      <c r="B237" t="s">
        <v>10</v>
      </c>
      <c r="C237" s="3">
        <v>43097</v>
      </c>
      <c r="D237">
        <v>10332.9</v>
      </c>
      <c r="E237">
        <v>10337.450000000001</v>
      </c>
      <c r="F237">
        <v>10254.15</v>
      </c>
      <c r="G237">
        <v>10264.5</v>
      </c>
      <c r="H237">
        <v>21371700</v>
      </c>
      <c r="I237">
        <v>204600</v>
      </c>
      <c r="J237">
        <v>10240.15</v>
      </c>
      <c r="K237" s="51">
        <f t="shared" si="75"/>
        <v>-0.79157967988865341</v>
      </c>
      <c r="L237">
        <f t="shared" si="69"/>
        <v>10300</v>
      </c>
      <c r="M237">
        <f t="shared" si="70"/>
        <v>10300</v>
      </c>
      <c r="N237">
        <v>14.147500000000001</v>
      </c>
      <c r="O237">
        <f t="shared" si="71"/>
        <v>16</v>
      </c>
      <c r="P237" s="54">
        <f t="shared" si="76"/>
        <v>-0.79472930403738928</v>
      </c>
      <c r="Q237" s="54">
        <f t="shared" si="77"/>
        <v>13.717891476280229</v>
      </c>
      <c r="R237" s="53">
        <f t="shared" si="92"/>
        <v>9450</v>
      </c>
      <c r="S237" s="53">
        <f t="shared" si="93"/>
        <v>10900</v>
      </c>
      <c r="T237" s="53">
        <f t="shared" si="86"/>
        <v>0</v>
      </c>
      <c r="U237" s="16"/>
      <c r="V237" s="16">
        <v>9600</v>
      </c>
      <c r="W237" s="16">
        <v>11000</v>
      </c>
      <c r="X237" s="16">
        <f t="shared" si="85"/>
        <v>0</v>
      </c>
      <c r="Y237" s="10">
        <f t="shared" si="68"/>
        <v>83.300000000001091</v>
      </c>
      <c r="Z237" s="10">
        <f t="shared" si="72"/>
        <v>8.9499999999989086</v>
      </c>
      <c r="AA237" s="10">
        <f t="shared" si="73"/>
        <v>92.25</v>
      </c>
      <c r="AB237" s="10">
        <f t="shared" si="74"/>
        <v>92.25</v>
      </c>
      <c r="AC237" s="11">
        <f t="shared" si="83"/>
        <v>93.917857142857301</v>
      </c>
      <c r="AD237" s="12">
        <f t="shared" si="82"/>
        <v>9.0892060450461446E-3</v>
      </c>
      <c r="AE237" s="12">
        <f t="shared" si="84"/>
        <v>13.27024082576737</v>
      </c>
      <c r="AF237" s="10"/>
      <c r="AG237" s="10"/>
      <c r="AH237" s="13">
        <f t="shared" si="88"/>
        <v>0</v>
      </c>
      <c r="AI237" s="6"/>
      <c r="AJ237" s="6"/>
      <c r="AK237" s="6">
        <f t="shared" si="89"/>
        <v>0</v>
      </c>
    </row>
    <row r="238" spans="1:37" x14ac:dyDescent="0.35">
      <c r="A238" s="2">
        <v>43082</v>
      </c>
      <c r="B238" t="s">
        <v>10</v>
      </c>
      <c r="C238" s="3">
        <v>43097</v>
      </c>
      <c r="D238">
        <v>10240.9</v>
      </c>
      <c r="E238">
        <v>10332.75</v>
      </c>
      <c r="F238">
        <v>10190.1</v>
      </c>
      <c r="G238">
        <v>10215.200000000001</v>
      </c>
      <c r="H238">
        <v>21454725</v>
      </c>
      <c r="I238">
        <v>83025</v>
      </c>
      <c r="J238">
        <v>10192.950000000001</v>
      </c>
      <c r="K238" s="51">
        <f t="shared" si="75"/>
        <v>-0.48029616639874595</v>
      </c>
      <c r="L238">
        <f t="shared" si="69"/>
        <v>10200</v>
      </c>
      <c r="M238">
        <f t="shared" si="70"/>
        <v>10200</v>
      </c>
      <c r="N238">
        <v>15.262499999999999</v>
      </c>
      <c r="O238">
        <f t="shared" si="71"/>
        <v>15</v>
      </c>
      <c r="P238" s="54">
        <f t="shared" si="76"/>
        <v>-0.48145329501902978</v>
      </c>
      <c r="Q238" s="54">
        <f t="shared" si="77"/>
        <v>14.798012694666708</v>
      </c>
      <c r="R238" s="53">
        <f t="shared" si="92"/>
        <v>9450</v>
      </c>
      <c r="S238" s="53">
        <f t="shared" si="93"/>
        <v>10900</v>
      </c>
      <c r="T238" s="53">
        <f t="shared" si="86"/>
        <v>0</v>
      </c>
      <c r="U238" s="16"/>
      <c r="V238" s="16">
        <v>9600</v>
      </c>
      <c r="W238" s="16">
        <v>11000</v>
      </c>
      <c r="X238" s="16">
        <f t="shared" si="85"/>
        <v>0</v>
      </c>
      <c r="Y238" s="10">
        <f t="shared" si="68"/>
        <v>142.64999999999964</v>
      </c>
      <c r="Z238" s="10">
        <f t="shared" si="72"/>
        <v>68.25</v>
      </c>
      <c r="AA238" s="10">
        <f t="shared" si="73"/>
        <v>74.399999999999636</v>
      </c>
      <c r="AB238" s="10">
        <f t="shared" si="74"/>
        <v>142.64999999999964</v>
      </c>
      <c r="AC238" s="11">
        <f t="shared" si="83"/>
        <v>98.471428571428731</v>
      </c>
      <c r="AD238" s="12">
        <f t="shared" si="82"/>
        <v>9.6155053336551208E-3</v>
      </c>
      <c r="AE238" s="12">
        <f t="shared" si="84"/>
        <v>14.038637787136476</v>
      </c>
      <c r="AF238" s="10"/>
      <c r="AG238" s="10"/>
      <c r="AH238" s="13">
        <f t="shared" si="88"/>
        <v>0</v>
      </c>
      <c r="AI238" s="6"/>
      <c r="AJ238" s="6"/>
      <c r="AK238" s="6">
        <f t="shared" si="89"/>
        <v>0</v>
      </c>
    </row>
    <row r="239" spans="1:37" x14ac:dyDescent="0.35">
      <c r="A239" s="2">
        <v>43083</v>
      </c>
      <c r="B239" t="s">
        <v>10</v>
      </c>
      <c r="C239" s="3">
        <v>43097</v>
      </c>
      <c r="D239">
        <v>10259.799999999999</v>
      </c>
      <c r="E239">
        <v>10296.950000000001</v>
      </c>
      <c r="F239">
        <v>10163.299999999999</v>
      </c>
      <c r="G239">
        <v>10276.1</v>
      </c>
      <c r="H239">
        <v>20936625</v>
      </c>
      <c r="I239">
        <v>-518100</v>
      </c>
      <c r="J239">
        <v>10252.1</v>
      </c>
      <c r="K239" s="51">
        <f t="shared" si="75"/>
        <v>0.59617041271829851</v>
      </c>
      <c r="L239">
        <f t="shared" si="69"/>
        <v>10300</v>
      </c>
      <c r="M239">
        <f t="shared" si="70"/>
        <v>10300</v>
      </c>
      <c r="N239">
        <v>15.945</v>
      </c>
      <c r="O239">
        <f t="shared" si="71"/>
        <v>14</v>
      </c>
      <c r="P239" s="54">
        <f t="shared" si="76"/>
        <v>0.59440034849540524</v>
      </c>
      <c r="Q239" s="54">
        <f t="shared" si="77"/>
        <v>15.459936681838562</v>
      </c>
      <c r="R239" s="53">
        <f t="shared" si="92"/>
        <v>9450</v>
      </c>
      <c r="S239" s="53">
        <f t="shared" si="93"/>
        <v>10900</v>
      </c>
      <c r="T239" s="53">
        <f t="shared" si="86"/>
        <v>0</v>
      </c>
      <c r="U239" s="16"/>
      <c r="V239" s="16">
        <v>9600</v>
      </c>
      <c r="W239" s="16">
        <v>11000</v>
      </c>
      <c r="X239" s="16">
        <f t="shared" si="85"/>
        <v>0</v>
      </c>
      <c r="Y239" s="10">
        <f t="shared" si="68"/>
        <v>133.65000000000146</v>
      </c>
      <c r="Z239" s="10">
        <f t="shared" si="72"/>
        <v>81.75</v>
      </c>
      <c r="AA239" s="10">
        <f t="shared" si="73"/>
        <v>51.900000000001455</v>
      </c>
      <c r="AB239" s="10">
        <f t="shared" si="74"/>
        <v>133.65000000000146</v>
      </c>
      <c r="AC239" s="11">
        <f t="shared" si="83"/>
        <v>103.89285714285741</v>
      </c>
      <c r="AD239" s="12">
        <f t="shared" si="82"/>
        <v>1.0126206860061347E-2</v>
      </c>
      <c r="AE239" s="12">
        <f t="shared" si="84"/>
        <v>14.784262015689567</v>
      </c>
      <c r="AF239" s="10"/>
      <c r="AG239" s="10"/>
      <c r="AH239" s="13">
        <f t="shared" si="88"/>
        <v>0</v>
      </c>
      <c r="AI239" s="6"/>
      <c r="AJ239" s="6"/>
      <c r="AK239" s="6">
        <f t="shared" si="89"/>
        <v>0</v>
      </c>
    </row>
    <row r="240" spans="1:37" x14ac:dyDescent="0.35">
      <c r="A240" s="2">
        <v>43084</v>
      </c>
      <c r="B240" t="s">
        <v>10</v>
      </c>
      <c r="C240" s="3">
        <v>43097</v>
      </c>
      <c r="D240">
        <v>10363.85</v>
      </c>
      <c r="E240">
        <v>10400</v>
      </c>
      <c r="F240">
        <v>10343</v>
      </c>
      <c r="G240">
        <v>10359.5</v>
      </c>
      <c r="H240">
        <v>19738650</v>
      </c>
      <c r="I240">
        <v>-1197975</v>
      </c>
      <c r="J240">
        <v>10333.25</v>
      </c>
      <c r="K240" s="51">
        <f t="shared" si="75"/>
        <v>0.81159194636096998</v>
      </c>
      <c r="L240">
        <f t="shared" si="69"/>
        <v>10400</v>
      </c>
      <c r="M240">
        <f t="shared" si="70"/>
        <v>10400</v>
      </c>
      <c r="N240">
        <v>16.407499999999999</v>
      </c>
      <c r="O240">
        <f t="shared" si="71"/>
        <v>13</v>
      </c>
      <c r="P240" s="54">
        <f t="shared" si="76"/>
        <v>0.808316250511254</v>
      </c>
      <c r="Q240" s="54">
        <f t="shared" si="77"/>
        <v>15.908893593982279</v>
      </c>
      <c r="R240" s="53">
        <f t="shared" si="92"/>
        <v>9450</v>
      </c>
      <c r="S240" s="53">
        <f t="shared" si="93"/>
        <v>10900</v>
      </c>
      <c r="T240" s="53">
        <f t="shared" si="86"/>
        <v>0</v>
      </c>
      <c r="U240" s="16"/>
      <c r="V240" s="16">
        <v>9600</v>
      </c>
      <c r="W240" s="16">
        <v>11000</v>
      </c>
      <c r="X240" s="16">
        <f t="shared" si="85"/>
        <v>0</v>
      </c>
      <c r="Y240" s="10">
        <f t="shared" si="68"/>
        <v>57</v>
      </c>
      <c r="Z240" s="10">
        <f t="shared" si="72"/>
        <v>123.89999999999964</v>
      </c>
      <c r="AA240" s="10">
        <f t="shared" si="73"/>
        <v>66.899999999999636</v>
      </c>
      <c r="AB240" s="10">
        <f t="shared" si="74"/>
        <v>123.89999999999964</v>
      </c>
      <c r="AC240" s="11">
        <f t="shared" si="83"/>
        <v>107.56428571428594</v>
      </c>
      <c r="AD240" s="12">
        <f t="shared" si="82"/>
        <v>1.0378796076196196E-2</v>
      </c>
      <c r="AE240" s="12">
        <f t="shared" si="84"/>
        <v>15.153042271246447</v>
      </c>
      <c r="AF240" s="10"/>
      <c r="AG240" s="10"/>
      <c r="AH240" s="13">
        <f t="shared" si="88"/>
        <v>0</v>
      </c>
      <c r="AI240" s="6"/>
      <c r="AJ240" s="6"/>
      <c r="AK240" s="6">
        <f t="shared" si="89"/>
        <v>0</v>
      </c>
    </row>
    <row r="241" spans="1:37" x14ac:dyDescent="0.35">
      <c r="A241" s="2">
        <v>43087</v>
      </c>
      <c r="B241" t="s">
        <v>10</v>
      </c>
      <c r="C241" s="3">
        <v>43097</v>
      </c>
      <c r="D241">
        <v>10201.25</v>
      </c>
      <c r="E241">
        <v>10459.85</v>
      </c>
      <c r="F241">
        <v>10060</v>
      </c>
      <c r="G241">
        <v>10404.35</v>
      </c>
      <c r="H241">
        <v>19467450</v>
      </c>
      <c r="I241">
        <v>-271200</v>
      </c>
      <c r="J241">
        <v>10388.75</v>
      </c>
      <c r="K241" s="51">
        <f t="shared" si="75"/>
        <v>0.43293595250736389</v>
      </c>
      <c r="L241">
        <f t="shared" si="69"/>
        <v>10400</v>
      </c>
      <c r="M241">
        <f t="shared" si="70"/>
        <v>10200</v>
      </c>
      <c r="N241">
        <v>14.94</v>
      </c>
      <c r="O241">
        <f t="shared" si="71"/>
        <v>10</v>
      </c>
      <c r="P241" s="54">
        <f t="shared" si="76"/>
        <v>0.43200148095046131</v>
      </c>
      <c r="Q241" s="54">
        <f t="shared" si="77"/>
        <v>14.485253933458418</v>
      </c>
      <c r="R241" s="53">
        <f t="shared" si="92"/>
        <v>9450</v>
      </c>
      <c r="S241" s="53">
        <f t="shared" si="93"/>
        <v>10900</v>
      </c>
      <c r="T241" s="53">
        <f t="shared" si="86"/>
        <v>0</v>
      </c>
      <c r="U241" s="16"/>
      <c r="V241" s="16">
        <v>9600</v>
      </c>
      <c r="W241" s="16">
        <v>11000</v>
      </c>
      <c r="X241" s="16">
        <f t="shared" si="85"/>
        <v>0</v>
      </c>
      <c r="Y241" s="10">
        <f t="shared" si="68"/>
        <v>399.85000000000036</v>
      </c>
      <c r="Z241" s="10">
        <f t="shared" si="72"/>
        <v>100.35000000000036</v>
      </c>
      <c r="AA241" s="10">
        <f t="shared" si="73"/>
        <v>299.5</v>
      </c>
      <c r="AB241" s="10">
        <f t="shared" si="74"/>
        <v>399.85000000000036</v>
      </c>
      <c r="AC241" s="11">
        <f t="shared" si="83"/>
        <v>131.28214285714316</v>
      </c>
      <c r="AD241" s="12">
        <f t="shared" si="82"/>
        <v>1.2869221208885496E-2</v>
      </c>
      <c r="AE241" s="12">
        <f t="shared" si="84"/>
        <v>18.789062964972825</v>
      </c>
      <c r="AF241" s="10"/>
      <c r="AG241" s="10"/>
      <c r="AH241" s="13">
        <f t="shared" si="88"/>
        <v>0</v>
      </c>
      <c r="AI241" s="6"/>
      <c r="AJ241" s="6"/>
      <c r="AK241" s="6">
        <f t="shared" si="89"/>
        <v>0</v>
      </c>
    </row>
    <row r="242" spans="1:37" x14ac:dyDescent="0.35">
      <c r="A242" s="2">
        <v>43088</v>
      </c>
      <c r="B242" t="s">
        <v>10</v>
      </c>
      <c r="C242" s="3">
        <v>43097</v>
      </c>
      <c r="D242">
        <v>10425.049999999999</v>
      </c>
      <c r="E242">
        <v>10476</v>
      </c>
      <c r="F242">
        <v>10412.25</v>
      </c>
      <c r="G242">
        <v>10470.950000000001</v>
      </c>
      <c r="H242">
        <v>19543875</v>
      </c>
      <c r="I242">
        <v>76425</v>
      </c>
      <c r="J242">
        <v>10463.200000000001</v>
      </c>
      <c r="K242" s="51">
        <f t="shared" si="75"/>
        <v>0.6401168741920481</v>
      </c>
      <c r="L242">
        <f t="shared" si="69"/>
        <v>10500</v>
      </c>
      <c r="M242">
        <f t="shared" si="70"/>
        <v>10400</v>
      </c>
      <c r="N242">
        <v>13.115</v>
      </c>
      <c r="O242">
        <f t="shared" si="71"/>
        <v>9</v>
      </c>
      <c r="P242" s="54">
        <f t="shared" si="76"/>
        <v>0.6380768272904902</v>
      </c>
      <c r="Q242" s="54">
        <f t="shared" si="77"/>
        <v>12.716424812904432</v>
      </c>
      <c r="R242" s="53">
        <f t="shared" si="92"/>
        <v>9450</v>
      </c>
      <c r="S242" s="53">
        <f t="shared" si="93"/>
        <v>10900</v>
      </c>
      <c r="T242" s="53">
        <f t="shared" si="86"/>
        <v>0</v>
      </c>
      <c r="U242" s="16"/>
      <c r="V242" s="16">
        <v>9600</v>
      </c>
      <c r="W242" s="16">
        <v>11000</v>
      </c>
      <c r="X242" s="16">
        <f t="shared" si="85"/>
        <v>0</v>
      </c>
      <c r="Y242" s="10">
        <f t="shared" si="68"/>
        <v>63.75</v>
      </c>
      <c r="Z242" s="10">
        <f t="shared" si="72"/>
        <v>71.649999999999636</v>
      </c>
      <c r="AA242" s="10">
        <f t="shared" si="73"/>
        <v>7.8999999999996362</v>
      </c>
      <c r="AB242" s="10">
        <f t="shared" si="74"/>
        <v>71.649999999999636</v>
      </c>
      <c r="AC242" s="11">
        <f t="shared" si="83"/>
        <v>131.39642857142891</v>
      </c>
      <c r="AD242" s="12">
        <f t="shared" si="82"/>
        <v>1.2603913513261704E-2</v>
      </c>
      <c r="AE242" s="12">
        <f t="shared" si="84"/>
        <v>18.401713729362086</v>
      </c>
      <c r="AF242" s="10"/>
      <c r="AG242" s="10"/>
      <c r="AH242" s="13">
        <f t="shared" si="88"/>
        <v>0</v>
      </c>
      <c r="AI242" s="6"/>
      <c r="AJ242" s="6"/>
      <c r="AK242" s="6">
        <f t="shared" si="89"/>
        <v>0</v>
      </c>
    </row>
    <row r="243" spans="1:37" x14ac:dyDescent="0.35">
      <c r="A243" s="2">
        <v>43089</v>
      </c>
      <c r="B243" t="s">
        <v>10</v>
      </c>
      <c r="C243" s="3">
        <v>43097</v>
      </c>
      <c r="D243">
        <v>10472</v>
      </c>
      <c r="E243">
        <v>10504.55</v>
      </c>
      <c r="F243">
        <v>10447.65</v>
      </c>
      <c r="G243">
        <v>10470.15</v>
      </c>
      <c r="H243">
        <v>19297650</v>
      </c>
      <c r="I243">
        <v>-246225</v>
      </c>
      <c r="J243">
        <v>10444.200000000001</v>
      </c>
      <c r="K243" s="51">
        <f t="shared" si="75"/>
        <v>-7.6401854655125971E-3</v>
      </c>
      <c r="L243">
        <f t="shared" si="69"/>
        <v>10500</v>
      </c>
      <c r="M243">
        <f t="shared" si="70"/>
        <v>10500</v>
      </c>
      <c r="N243">
        <v>12.1875</v>
      </c>
      <c r="O243">
        <f t="shared" si="71"/>
        <v>8</v>
      </c>
      <c r="P243" s="54">
        <f t="shared" si="76"/>
        <v>-7.6404773425409189E-3</v>
      </c>
      <c r="Q243" s="54">
        <f t="shared" si="77"/>
        <v>11.81621980066441</v>
      </c>
      <c r="R243" s="53">
        <f t="shared" si="92"/>
        <v>9450</v>
      </c>
      <c r="S243" s="53">
        <f t="shared" si="93"/>
        <v>10900</v>
      </c>
      <c r="T243" s="53">
        <f t="shared" si="86"/>
        <v>0</v>
      </c>
      <c r="U243" s="16"/>
      <c r="V243" s="16">
        <v>9600</v>
      </c>
      <c r="W243" s="16">
        <v>11000</v>
      </c>
      <c r="X243" s="16">
        <f t="shared" si="85"/>
        <v>0</v>
      </c>
      <c r="Y243" s="10">
        <f t="shared" si="68"/>
        <v>56.899999999999636</v>
      </c>
      <c r="Z243" s="10">
        <f t="shared" si="72"/>
        <v>33.599999999998545</v>
      </c>
      <c r="AA243" s="10">
        <f t="shared" si="73"/>
        <v>23.300000000001091</v>
      </c>
      <c r="AB243" s="10">
        <f t="shared" si="74"/>
        <v>56.899999999999636</v>
      </c>
      <c r="AC243" s="11">
        <f t="shared" si="83"/>
        <v>125.16071428571455</v>
      </c>
      <c r="AD243" s="12">
        <f t="shared" si="82"/>
        <v>1.1951939866855858E-2</v>
      </c>
      <c r="AE243" s="12">
        <f t="shared" si="84"/>
        <v>17.449832205609553</v>
      </c>
      <c r="AF243" s="10"/>
      <c r="AG243" s="10"/>
      <c r="AH243" s="13">
        <f t="shared" si="88"/>
        <v>0</v>
      </c>
      <c r="AI243" s="6"/>
      <c r="AJ243" s="6"/>
      <c r="AK243" s="6">
        <f t="shared" si="89"/>
        <v>0</v>
      </c>
    </row>
    <row r="244" spans="1:37" x14ac:dyDescent="0.35">
      <c r="A244" s="2">
        <v>43090</v>
      </c>
      <c r="B244" t="s">
        <v>10</v>
      </c>
      <c r="C244" s="3">
        <v>43097</v>
      </c>
      <c r="D244">
        <v>10470.4</v>
      </c>
      <c r="E244">
        <v>10485</v>
      </c>
      <c r="F244">
        <v>10442.950000000001</v>
      </c>
      <c r="G244">
        <v>10462.450000000001</v>
      </c>
      <c r="H244">
        <v>18161175</v>
      </c>
      <c r="I244">
        <v>-1136475</v>
      </c>
      <c r="J244">
        <v>10440.299999999999</v>
      </c>
      <c r="K244" s="51">
        <f t="shared" si="75"/>
        <v>-7.3542403881500351E-2</v>
      </c>
      <c r="L244">
        <f t="shared" si="69"/>
        <v>10500</v>
      </c>
      <c r="M244">
        <f t="shared" si="70"/>
        <v>10500</v>
      </c>
      <c r="N244">
        <v>12.185</v>
      </c>
      <c r="O244">
        <f t="shared" si="71"/>
        <v>7</v>
      </c>
      <c r="P244" s="54">
        <f t="shared" si="76"/>
        <v>-7.3569459573086249E-2</v>
      </c>
      <c r="Q244" s="54">
        <f t="shared" si="77"/>
        <v>11.813809556951684</v>
      </c>
      <c r="R244" s="53">
        <f t="shared" si="92"/>
        <v>9450</v>
      </c>
      <c r="S244" s="53">
        <f t="shared" si="93"/>
        <v>10900</v>
      </c>
      <c r="T244" s="53">
        <f t="shared" si="86"/>
        <v>0</v>
      </c>
      <c r="U244" s="16"/>
      <c r="V244" s="16">
        <v>9600</v>
      </c>
      <c r="W244" s="16">
        <v>11000</v>
      </c>
      <c r="X244" s="16">
        <f t="shared" si="85"/>
        <v>0</v>
      </c>
      <c r="Y244" s="10">
        <f t="shared" si="68"/>
        <v>42.049999999999272</v>
      </c>
      <c r="Z244" s="10">
        <f t="shared" si="72"/>
        <v>14.850000000000364</v>
      </c>
      <c r="AA244" s="10">
        <f t="shared" si="73"/>
        <v>27.199999999998909</v>
      </c>
      <c r="AB244" s="10">
        <f t="shared" si="74"/>
        <v>42.049999999999272</v>
      </c>
      <c r="AC244" s="11">
        <f t="shared" si="83"/>
        <v>115.99285714285725</v>
      </c>
      <c r="AD244" s="12">
        <f t="shared" si="82"/>
        <v>1.1078168660495994E-2</v>
      </c>
      <c r="AE244" s="12">
        <f t="shared" si="84"/>
        <v>16.17412624432415</v>
      </c>
      <c r="AF244" s="10"/>
      <c r="AG244" s="10"/>
      <c r="AH244" s="13">
        <f t="shared" si="88"/>
        <v>0</v>
      </c>
      <c r="AI244" s="6"/>
      <c r="AJ244" s="6"/>
      <c r="AK244" s="6">
        <f t="shared" si="89"/>
        <v>0</v>
      </c>
    </row>
    <row r="245" spans="1:37" x14ac:dyDescent="0.35">
      <c r="A245" s="2">
        <v>43091</v>
      </c>
      <c r="B245" t="s">
        <v>10</v>
      </c>
      <c r="C245" s="3">
        <v>43097</v>
      </c>
      <c r="D245">
        <v>10460.1</v>
      </c>
      <c r="E245">
        <v>10514.7</v>
      </c>
      <c r="F245">
        <v>10456</v>
      </c>
      <c r="G245">
        <v>10505.45</v>
      </c>
      <c r="H245">
        <v>17730150</v>
      </c>
      <c r="I245">
        <v>-431025</v>
      </c>
      <c r="J245">
        <v>10493</v>
      </c>
      <c r="K245" s="51">
        <f t="shared" si="75"/>
        <v>0.41099360092521342</v>
      </c>
      <c r="L245">
        <f t="shared" si="69"/>
        <v>10500</v>
      </c>
      <c r="M245">
        <f t="shared" si="70"/>
        <v>10500</v>
      </c>
      <c r="N245">
        <v>12.085000000000001</v>
      </c>
      <c r="O245">
        <f t="shared" si="71"/>
        <v>6</v>
      </c>
      <c r="P245" s="54">
        <f t="shared" si="76"/>
        <v>0.41015132922499475</v>
      </c>
      <c r="Q245" s="54">
        <f t="shared" si="77"/>
        <v>11.717272931308374</v>
      </c>
      <c r="R245" s="53">
        <f t="shared" si="92"/>
        <v>9450</v>
      </c>
      <c r="S245" s="53">
        <f t="shared" si="93"/>
        <v>10900</v>
      </c>
      <c r="T245" s="53">
        <f t="shared" si="86"/>
        <v>0</v>
      </c>
      <c r="U245" s="16"/>
      <c r="V245" s="16">
        <v>9600</v>
      </c>
      <c r="W245" s="16">
        <v>11000</v>
      </c>
      <c r="X245" s="16">
        <f t="shared" si="85"/>
        <v>0</v>
      </c>
      <c r="Y245" s="10">
        <f t="shared" si="68"/>
        <v>58.700000000000728</v>
      </c>
      <c r="Z245" s="10">
        <f t="shared" si="72"/>
        <v>52.25</v>
      </c>
      <c r="AA245" s="10">
        <f t="shared" si="73"/>
        <v>6.4500000000007276</v>
      </c>
      <c r="AB245" s="10">
        <f t="shared" si="74"/>
        <v>58.700000000000728</v>
      </c>
      <c r="AC245" s="11">
        <f t="shared" si="83"/>
        <v>115.08214285714295</v>
      </c>
      <c r="AD245" s="12">
        <f t="shared" si="82"/>
        <v>1.1002011726192192E-2</v>
      </c>
      <c r="AE245" s="12">
        <f t="shared" si="84"/>
        <v>16.062937120240601</v>
      </c>
      <c r="AF245" s="10"/>
      <c r="AG245" s="10"/>
      <c r="AH245" s="13">
        <f t="shared" si="88"/>
        <v>0</v>
      </c>
      <c r="AI245" s="6"/>
      <c r="AJ245" s="6"/>
      <c r="AK245" s="6">
        <f t="shared" si="89"/>
        <v>0</v>
      </c>
    </row>
    <row r="246" spans="1:37" x14ac:dyDescent="0.35">
      <c r="A246" s="2">
        <v>43095</v>
      </c>
      <c r="B246" t="s">
        <v>10</v>
      </c>
      <c r="C246" s="3">
        <v>43097</v>
      </c>
      <c r="D246">
        <v>10506.05</v>
      </c>
      <c r="E246">
        <v>10537.85</v>
      </c>
      <c r="F246">
        <v>10496.6</v>
      </c>
      <c r="G246">
        <v>10525.95</v>
      </c>
      <c r="H246">
        <v>18024525</v>
      </c>
      <c r="I246">
        <v>294375</v>
      </c>
      <c r="J246">
        <v>10531.5</v>
      </c>
      <c r="K246" s="51">
        <f t="shared" si="75"/>
        <v>0.19513680994150653</v>
      </c>
      <c r="L246">
        <f t="shared" si="69"/>
        <v>10500</v>
      </c>
      <c r="M246">
        <f t="shared" si="70"/>
        <v>10500</v>
      </c>
      <c r="N246">
        <v>11.5875</v>
      </c>
      <c r="O246">
        <f t="shared" si="71"/>
        <v>2</v>
      </c>
      <c r="P246" s="54">
        <f t="shared" si="76"/>
        <v>0.19494666538975025</v>
      </c>
      <c r="Q246" s="54">
        <f t="shared" si="77"/>
        <v>11.234599553483907</v>
      </c>
      <c r="R246" s="53">
        <f t="shared" si="92"/>
        <v>9450</v>
      </c>
      <c r="S246" s="53">
        <f t="shared" si="93"/>
        <v>10900</v>
      </c>
      <c r="T246" s="53">
        <f t="shared" si="86"/>
        <v>0</v>
      </c>
      <c r="U246" s="16"/>
      <c r="V246" s="16">
        <v>9600</v>
      </c>
      <c r="W246" s="16">
        <v>11000</v>
      </c>
      <c r="X246" s="16">
        <f t="shared" si="85"/>
        <v>0</v>
      </c>
      <c r="Y246" s="10">
        <f t="shared" si="68"/>
        <v>41.25</v>
      </c>
      <c r="Z246" s="10">
        <f t="shared" si="72"/>
        <v>32.399999999999636</v>
      </c>
      <c r="AA246" s="10">
        <f t="shared" si="73"/>
        <v>8.8500000000003638</v>
      </c>
      <c r="AB246" s="10">
        <f t="shared" si="74"/>
        <v>41.25</v>
      </c>
      <c r="AC246" s="11">
        <f t="shared" si="83"/>
        <v>111.72142857142873</v>
      </c>
      <c r="AD246" s="12">
        <f t="shared" si="82"/>
        <v>1.0634008839804565E-2</v>
      </c>
      <c r="AE246" s="12">
        <f t="shared" si="84"/>
        <v>15.525652906114665</v>
      </c>
      <c r="AF246" s="10"/>
      <c r="AG246" s="10"/>
      <c r="AH246" s="13">
        <f t="shared" si="88"/>
        <v>0</v>
      </c>
      <c r="AI246" s="6"/>
      <c r="AJ246" s="6"/>
      <c r="AK246" s="6">
        <f t="shared" si="89"/>
        <v>0</v>
      </c>
    </row>
    <row r="247" spans="1:37" x14ac:dyDescent="0.35">
      <c r="A247" s="2">
        <v>43096</v>
      </c>
      <c r="B247" t="s">
        <v>10</v>
      </c>
      <c r="C247" s="3">
        <v>43097</v>
      </c>
      <c r="D247">
        <v>10529</v>
      </c>
      <c r="E247">
        <v>10566</v>
      </c>
      <c r="F247">
        <v>10476.299999999999</v>
      </c>
      <c r="G247">
        <v>10500.2</v>
      </c>
      <c r="H247">
        <v>13481700</v>
      </c>
      <c r="I247">
        <v>-4542825</v>
      </c>
      <c r="J247">
        <v>10490.75</v>
      </c>
      <c r="K247" s="51">
        <f t="shared" si="75"/>
        <v>-0.24463350101416023</v>
      </c>
      <c r="L247">
        <f t="shared" si="69"/>
        <v>10500</v>
      </c>
      <c r="M247">
        <f t="shared" si="70"/>
        <v>10500</v>
      </c>
      <c r="N247">
        <v>12.0525</v>
      </c>
      <c r="O247">
        <f t="shared" si="71"/>
        <v>1</v>
      </c>
      <c r="P247" s="54">
        <f t="shared" si="76"/>
        <v>-0.24493321766794196</v>
      </c>
      <c r="Q247" s="54">
        <f t="shared" si="77"/>
        <v>11.685486314735344</v>
      </c>
      <c r="R247" s="53">
        <f t="shared" si="92"/>
        <v>9450</v>
      </c>
      <c r="S247" s="53">
        <f t="shared" si="93"/>
        <v>10900</v>
      </c>
      <c r="T247" s="53">
        <f t="shared" si="86"/>
        <v>0</v>
      </c>
      <c r="U247" s="16"/>
      <c r="V247" s="16">
        <v>9600</v>
      </c>
      <c r="W247" s="16">
        <v>11000</v>
      </c>
      <c r="X247" s="16">
        <f t="shared" si="85"/>
        <v>0</v>
      </c>
      <c r="Y247" s="10">
        <f t="shared" si="68"/>
        <v>89.700000000000728</v>
      </c>
      <c r="Z247" s="10">
        <f t="shared" si="72"/>
        <v>40.049999999999272</v>
      </c>
      <c r="AA247" s="10">
        <f t="shared" si="73"/>
        <v>49.650000000001455</v>
      </c>
      <c r="AB247" s="10">
        <f t="shared" si="74"/>
        <v>89.700000000000728</v>
      </c>
      <c r="AC247" s="11">
        <f t="shared" si="83"/>
        <v>111.41071428571442</v>
      </c>
      <c r="AD247" s="12">
        <f t="shared" si="82"/>
        <v>1.0581319620639606E-2</v>
      </c>
      <c r="AE247" s="12">
        <f t="shared" si="84"/>
        <v>15.448726646133824</v>
      </c>
      <c r="AF247" s="10"/>
      <c r="AG247" s="10"/>
      <c r="AH247" s="13">
        <f t="shared" si="88"/>
        <v>0</v>
      </c>
      <c r="AI247" s="6"/>
      <c r="AJ247" s="6"/>
      <c r="AK247" s="6">
        <f t="shared" si="89"/>
        <v>0</v>
      </c>
    </row>
    <row r="248" spans="1:37" x14ac:dyDescent="0.35">
      <c r="A248" s="2">
        <v>43097</v>
      </c>
      <c r="B248" t="s">
        <v>10</v>
      </c>
      <c r="C248" s="3">
        <v>43097</v>
      </c>
      <c r="D248">
        <v>10509</v>
      </c>
      <c r="E248">
        <v>10540.45</v>
      </c>
      <c r="F248">
        <v>10474.1</v>
      </c>
      <c r="G248">
        <v>10489.8</v>
      </c>
      <c r="H248">
        <v>8365500</v>
      </c>
      <c r="I248">
        <v>-5116200</v>
      </c>
      <c r="J248">
        <v>10477.9</v>
      </c>
      <c r="K248" s="51">
        <f t="shared" si="75"/>
        <v>-9.9045732462252664E-2</v>
      </c>
      <c r="L248">
        <f t="shared" si="69"/>
        <v>10500</v>
      </c>
      <c r="M248">
        <f t="shared" si="70"/>
        <v>10500</v>
      </c>
      <c r="N248">
        <v>12.4925</v>
      </c>
      <c r="O248">
        <f t="shared" si="71"/>
        <v>0</v>
      </c>
      <c r="P248" s="54">
        <f t="shared" si="76"/>
        <v>-9.9094815160150063E-2</v>
      </c>
      <c r="Q248" s="54">
        <f t="shared" si="77"/>
        <v>12.111952446321093</v>
      </c>
      <c r="R248" s="53">
        <f t="shared" si="92"/>
        <v>9450</v>
      </c>
      <c r="S248" s="53">
        <f t="shared" si="93"/>
        <v>10900</v>
      </c>
      <c r="T248" s="53">
        <f t="shared" si="86"/>
        <v>0</v>
      </c>
      <c r="U248" s="16"/>
      <c r="V248" s="16">
        <v>9600</v>
      </c>
      <c r="W248" s="16">
        <v>11000</v>
      </c>
      <c r="X248" s="16">
        <f t="shared" si="85"/>
        <v>0</v>
      </c>
      <c r="Y248" s="10">
        <f t="shared" si="68"/>
        <v>66.350000000000364</v>
      </c>
      <c r="Z248" s="10">
        <f t="shared" si="72"/>
        <v>40.25</v>
      </c>
      <c r="AA248" s="10">
        <f t="shared" si="73"/>
        <v>26.100000000000364</v>
      </c>
      <c r="AB248" s="10">
        <f t="shared" si="74"/>
        <v>66.350000000000364</v>
      </c>
      <c r="AC248" s="11">
        <f t="shared" si="83"/>
        <v>105.47142857142873</v>
      </c>
      <c r="AD248" s="12">
        <f t="shared" si="82"/>
        <v>1.0036295420252044E-2</v>
      </c>
      <c r="AE248" s="12">
        <f t="shared" si="84"/>
        <v>14.652991313567984</v>
      </c>
      <c r="AF248" s="10"/>
      <c r="AG248" s="10"/>
      <c r="AH248" s="13">
        <f t="shared" si="88"/>
        <v>0</v>
      </c>
      <c r="AI248" s="6"/>
      <c r="AJ248" s="6"/>
      <c r="AK248" s="6">
        <f t="shared" si="89"/>
        <v>0</v>
      </c>
    </row>
    <row r="249" spans="1:37" x14ac:dyDescent="0.35">
      <c r="A249" s="2">
        <v>43098</v>
      </c>
      <c r="B249" t="s">
        <v>10</v>
      </c>
      <c r="C249" s="3">
        <v>43125</v>
      </c>
      <c r="D249">
        <v>10501.65</v>
      </c>
      <c r="E249">
        <v>10568</v>
      </c>
      <c r="F249">
        <v>10469</v>
      </c>
      <c r="G249">
        <v>10556.9</v>
      </c>
      <c r="H249">
        <v>23265150</v>
      </c>
      <c r="I249">
        <v>1040400</v>
      </c>
      <c r="J249">
        <v>10530.7</v>
      </c>
      <c r="K249" s="51">
        <f t="shared" si="75"/>
        <v>0.63966901180194435</v>
      </c>
      <c r="L249">
        <f t="shared" si="69"/>
        <v>10600</v>
      </c>
      <c r="M249">
        <f t="shared" si="70"/>
        <v>10500</v>
      </c>
      <c r="N249">
        <v>12.297499999999999</v>
      </c>
      <c r="O249">
        <f t="shared" si="71"/>
        <v>27</v>
      </c>
      <c r="P249" s="54">
        <f t="shared" si="76"/>
        <v>0.63763181251843548</v>
      </c>
      <c r="Q249" s="54">
        <f t="shared" si="77"/>
        <v>11.923891576775599</v>
      </c>
      <c r="R249" s="53">
        <f t="shared" si="87"/>
        <v>9850</v>
      </c>
      <c r="S249" s="53">
        <f>MROUND((G249+2*G249*Q249*SQRT(O249/365)/100),50)</f>
        <v>11250</v>
      </c>
      <c r="T249" s="53">
        <f t="shared" si="86"/>
        <v>0</v>
      </c>
      <c r="U249" s="17">
        <v>7.6839661028254316</v>
      </c>
      <c r="V249" s="16">
        <f>MROUND((D249-2*D249*U249*SQRT(O249/365)/100),50)</f>
        <v>10050</v>
      </c>
      <c r="W249" s="16">
        <f>MROUND((D249+2*D249*U249*SQRT(O249/365)/100),50)</f>
        <v>10950</v>
      </c>
      <c r="X249" s="16">
        <f t="shared" si="85"/>
        <v>0</v>
      </c>
      <c r="Y249" s="10">
        <f t="shared" si="68"/>
        <v>99</v>
      </c>
      <c r="Z249" s="10">
        <f t="shared" si="72"/>
        <v>78.200000000000728</v>
      </c>
      <c r="AA249" s="10">
        <f t="shared" si="73"/>
        <v>20.799999999999272</v>
      </c>
      <c r="AB249" s="10">
        <f t="shared" si="74"/>
        <v>99</v>
      </c>
      <c r="AC249" s="11">
        <f t="shared" si="83"/>
        <v>105.75714285714301</v>
      </c>
      <c r="AD249" s="12">
        <f t="shared" si="82"/>
        <v>1.0070526332256647E-2</v>
      </c>
      <c r="AE249" s="12">
        <f t="shared" si="84"/>
        <v>14.702968445094704</v>
      </c>
      <c r="AF249" s="10">
        <f>MROUND((M249-2*M249*AE249*SQRT(O249/365)/100),50)</f>
        <v>9650</v>
      </c>
      <c r="AG249" s="10">
        <f>MROUND((M249+2*M249*AE249*SQRT(O249/365)/100),50)</f>
        <v>11350</v>
      </c>
      <c r="AH249" s="13">
        <f t="shared" ref="AH249:AH268" si="94">IF(AND(M249&gt;=9650,M249&lt;=11350),0,1)</f>
        <v>0</v>
      </c>
      <c r="AI249" s="6">
        <f>MROUND((M249-2*M249*N249*SQRT(O249/365)/100),50)</f>
        <v>9800</v>
      </c>
      <c r="AJ249" s="6">
        <f>MROUND((M249+2*M249*N249*SQRT(O249/365)/100),50)</f>
        <v>11200</v>
      </c>
      <c r="AK249" s="6">
        <f t="shared" ref="AK249:AK268" si="95">IF(AND(M249&gt;=9800,M249&lt;=11200),0,1)</f>
        <v>0</v>
      </c>
    </row>
    <row r="250" spans="1:37" x14ac:dyDescent="0.35">
      <c r="A250" s="2">
        <v>43101</v>
      </c>
      <c r="B250" t="s">
        <v>10</v>
      </c>
      <c r="C250" s="3">
        <v>43125</v>
      </c>
      <c r="D250">
        <v>10540</v>
      </c>
      <c r="E250">
        <v>10556.5</v>
      </c>
      <c r="F250">
        <v>10483.35</v>
      </c>
      <c r="G250">
        <v>10498.7</v>
      </c>
      <c r="H250">
        <v>22565175</v>
      </c>
      <c r="I250">
        <v>-699975</v>
      </c>
      <c r="J250">
        <v>10435.549999999999</v>
      </c>
      <c r="K250" s="51">
        <f t="shared" si="75"/>
        <v>-0.551298203070967</v>
      </c>
      <c r="L250">
        <f t="shared" si="69"/>
        <v>10500</v>
      </c>
      <c r="M250">
        <f t="shared" si="70"/>
        <v>10500</v>
      </c>
      <c r="N250">
        <v>12.67</v>
      </c>
      <c r="O250">
        <f t="shared" si="71"/>
        <v>24</v>
      </c>
      <c r="P250" s="54">
        <f t="shared" si="76"/>
        <v>-0.55282346000691263</v>
      </c>
      <c r="Q250" s="54">
        <f t="shared" si="77"/>
        <v>12.284767105105251</v>
      </c>
      <c r="R250" s="53">
        <f t="shared" ref="R250:R267" si="96">R249</f>
        <v>9850</v>
      </c>
      <c r="S250" s="53">
        <f t="shared" ref="S250:S267" si="97">S249</f>
        <v>11250</v>
      </c>
      <c r="T250" s="53">
        <f t="shared" si="86"/>
        <v>0</v>
      </c>
      <c r="U250" s="16"/>
      <c r="V250" s="16">
        <v>10050</v>
      </c>
      <c r="W250" s="16">
        <v>10950</v>
      </c>
      <c r="X250" s="16">
        <f t="shared" si="85"/>
        <v>0</v>
      </c>
      <c r="Y250" s="10">
        <f t="shared" si="68"/>
        <v>73.149999999999636</v>
      </c>
      <c r="Z250" s="10">
        <f t="shared" si="72"/>
        <v>0.3999999999996362</v>
      </c>
      <c r="AA250" s="10">
        <f t="shared" si="73"/>
        <v>73.549999999999272</v>
      </c>
      <c r="AB250" s="10">
        <f t="shared" si="74"/>
        <v>73.549999999999272</v>
      </c>
      <c r="AC250" s="11">
        <f t="shared" si="83"/>
        <v>106.53214285714292</v>
      </c>
      <c r="AD250" s="12">
        <f t="shared" si="82"/>
        <v>1.0107413933315268E-2</v>
      </c>
      <c r="AE250" s="12">
        <f t="shared" si="84"/>
        <v>14.756824342640291</v>
      </c>
      <c r="AF250" s="10"/>
      <c r="AG250" s="10"/>
      <c r="AH250" s="13">
        <f t="shared" si="94"/>
        <v>0</v>
      </c>
      <c r="AI250" s="6"/>
      <c r="AJ250" s="6"/>
      <c r="AK250" s="6">
        <f t="shared" si="95"/>
        <v>0</v>
      </c>
    </row>
    <row r="251" spans="1:37" x14ac:dyDescent="0.35">
      <c r="A251" s="2">
        <v>43102</v>
      </c>
      <c r="B251" t="s">
        <v>10</v>
      </c>
      <c r="C251" s="3">
        <v>43125</v>
      </c>
      <c r="D251">
        <v>10521.15</v>
      </c>
      <c r="E251">
        <v>10524</v>
      </c>
      <c r="F251">
        <v>10436.5</v>
      </c>
      <c r="G251">
        <v>10472.200000000001</v>
      </c>
      <c r="H251">
        <v>22720650</v>
      </c>
      <c r="I251">
        <v>155475</v>
      </c>
      <c r="J251">
        <v>10442.200000000001</v>
      </c>
      <c r="K251" s="51">
        <f t="shared" si="75"/>
        <v>-0.25241220341566095</v>
      </c>
      <c r="L251">
        <f t="shared" si="69"/>
        <v>10500</v>
      </c>
      <c r="M251">
        <f t="shared" si="70"/>
        <v>10500</v>
      </c>
      <c r="N251">
        <v>13.352499999999999</v>
      </c>
      <c r="O251">
        <f t="shared" si="71"/>
        <v>23</v>
      </c>
      <c r="P251" s="54">
        <f t="shared" si="76"/>
        <v>-0.25273130009004774</v>
      </c>
      <c r="Q251" s="54">
        <f t="shared" si="77"/>
        <v>12.945877075795316</v>
      </c>
      <c r="R251" s="53">
        <f t="shared" si="96"/>
        <v>9850</v>
      </c>
      <c r="S251" s="53">
        <f t="shared" si="97"/>
        <v>11250</v>
      </c>
      <c r="T251" s="53">
        <f t="shared" si="86"/>
        <v>0</v>
      </c>
      <c r="U251" s="16"/>
      <c r="V251" s="16">
        <v>10050</v>
      </c>
      <c r="W251" s="16">
        <v>10950</v>
      </c>
      <c r="X251" s="16">
        <f t="shared" si="85"/>
        <v>0</v>
      </c>
      <c r="Y251" s="10">
        <f t="shared" si="68"/>
        <v>87.5</v>
      </c>
      <c r="Z251" s="10">
        <f t="shared" si="72"/>
        <v>25.299999999999272</v>
      </c>
      <c r="AA251" s="10">
        <f t="shared" si="73"/>
        <v>62.200000000000728</v>
      </c>
      <c r="AB251" s="10">
        <f t="shared" si="74"/>
        <v>87.5</v>
      </c>
      <c r="AC251" s="11">
        <f t="shared" si="83"/>
        <v>106.19285714285719</v>
      </c>
      <c r="AD251" s="12">
        <f t="shared" si="82"/>
        <v>1.0093274703131996E-2</v>
      </c>
      <c r="AE251" s="12">
        <f t="shared" si="84"/>
        <v>14.736181066572716</v>
      </c>
      <c r="AF251" s="10"/>
      <c r="AG251" s="10"/>
      <c r="AH251" s="13">
        <f t="shared" si="94"/>
        <v>0</v>
      </c>
      <c r="AI251" s="6"/>
      <c r="AJ251" s="6"/>
      <c r="AK251" s="6">
        <f t="shared" si="95"/>
        <v>0</v>
      </c>
    </row>
    <row r="252" spans="1:37" x14ac:dyDescent="0.35">
      <c r="A252" s="2">
        <v>43103</v>
      </c>
      <c r="B252" t="s">
        <v>10</v>
      </c>
      <c r="C252" s="3">
        <v>43125</v>
      </c>
      <c r="D252">
        <v>10490.25</v>
      </c>
      <c r="E252">
        <v>10543.4</v>
      </c>
      <c r="F252">
        <v>10456.549999999999</v>
      </c>
      <c r="G252">
        <v>10469.4</v>
      </c>
      <c r="H252">
        <v>23514600</v>
      </c>
      <c r="I252">
        <v>793950</v>
      </c>
      <c r="J252">
        <v>10443.200000000001</v>
      </c>
      <c r="K252" s="51">
        <f t="shared" si="75"/>
        <v>-2.6737457267824252E-2</v>
      </c>
      <c r="L252">
        <f t="shared" si="69"/>
        <v>10500</v>
      </c>
      <c r="M252">
        <f t="shared" si="70"/>
        <v>10500</v>
      </c>
      <c r="N252">
        <v>13.685</v>
      </c>
      <c r="O252">
        <f t="shared" si="71"/>
        <v>22</v>
      </c>
      <c r="P252" s="54">
        <f t="shared" si="76"/>
        <v>-2.6741032363375439E-2</v>
      </c>
      <c r="Q252" s="54">
        <f t="shared" si="77"/>
        <v>13.268101386595172</v>
      </c>
      <c r="R252" s="53">
        <f t="shared" si="96"/>
        <v>9850</v>
      </c>
      <c r="S252" s="53">
        <f t="shared" si="97"/>
        <v>11250</v>
      </c>
      <c r="T252" s="53">
        <f t="shared" si="86"/>
        <v>0</v>
      </c>
      <c r="U252" s="16"/>
      <c r="V252" s="16">
        <v>10050</v>
      </c>
      <c r="W252" s="16">
        <v>10950</v>
      </c>
      <c r="X252" s="16">
        <f t="shared" si="85"/>
        <v>0</v>
      </c>
      <c r="Y252" s="10">
        <f t="shared" si="68"/>
        <v>86.850000000000364</v>
      </c>
      <c r="Z252" s="10">
        <f t="shared" si="72"/>
        <v>71.199999999998909</v>
      </c>
      <c r="AA252" s="10">
        <f t="shared" si="73"/>
        <v>15.650000000001455</v>
      </c>
      <c r="AB252" s="10">
        <f t="shared" si="74"/>
        <v>86.850000000000364</v>
      </c>
      <c r="AC252" s="11">
        <f t="shared" si="83"/>
        <v>102.20714285714295</v>
      </c>
      <c r="AD252" s="12">
        <f t="shared" si="82"/>
        <v>9.7430607332659337E-3</v>
      </c>
      <c r="AE252" s="12">
        <f t="shared" si="84"/>
        <v>14.224868670568263</v>
      </c>
      <c r="AF252" s="10"/>
      <c r="AG252" s="10"/>
      <c r="AH252" s="13">
        <f t="shared" si="94"/>
        <v>0</v>
      </c>
      <c r="AI252" s="6"/>
      <c r="AJ252" s="6"/>
      <c r="AK252" s="6">
        <f t="shared" si="95"/>
        <v>0</v>
      </c>
    </row>
    <row r="253" spans="1:37" x14ac:dyDescent="0.35">
      <c r="A253" s="2">
        <v>43104</v>
      </c>
      <c r="B253" t="s">
        <v>10</v>
      </c>
      <c r="C253" s="3">
        <v>43125</v>
      </c>
      <c r="D253">
        <v>10498.25</v>
      </c>
      <c r="E253">
        <v>10536.75</v>
      </c>
      <c r="F253">
        <v>10463.35</v>
      </c>
      <c r="G253">
        <v>10526.2</v>
      </c>
      <c r="H253">
        <v>23911650</v>
      </c>
      <c r="I253">
        <v>397050</v>
      </c>
      <c r="J253">
        <v>10504.8</v>
      </c>
      <c r="K253" s="51">
        <f t="shared" si="75"/>
        <v>0.54253347851835909</v>
      </c>
      <c r="L253">
        <f t="shared" si="69"/>
        <v>10500</v>
      </c>
      <c r="M253">
        <f t="shared" si="70"/>
        <v>10500</v>
      </c>
      <c r="N253">
        <v>13.6225</v>
      </c>
      <c r="O253">
        <f t="shared" si="71"/>
        <v>21</v>
      </c>
      <c r="P253" s="54">
        <f t="shared" si="76"/>
        <v>0.54106706709937669</v>
      </c>
      <c r="Q253" s="54">
        <f t="shared" si="77"/>
        <v>13.208168725802452</v>
      </c>
      <c r="R253" s="53">
        <f t="shared" si="96"/>
        <v>9850</v>
      </c>
      <c r="S253" s="53">
        <f t="shared" si="97"/>
        <v>11250</v>
      </c>
      <c r="T253" s="53">
        <f t="shared" si="86"/>
        <v>0</v>
      </c>
      <c r="U253" s="16"/>
      <c r="V253" s="16">
        <v>10050</v>
      </c>
      <c r="W253" s="16">
        <v>10950</v>
      </c>
      <c r="X253" s="16">
        <f t="shared" si="85"/>
        <v>0</v>
      </c>
      <c r="Y253" s="10">
        <f t="shared" si="68"/>
        <v>73.399999999999636</v>
      </c>
      <c r="Z253" s="10">
        <f t="shared" si="72"/>
        <v>67.350000000000364</v>
      </c>
      <c r="AA253" s="10">
        <f t="shared" si="73"/>
        <v>6.0499999999992724</v>
      </c>
      <c r="AB253" s="10">
        <f t="shared" si="74"/>
        <v>73.399999999999636</v>
      </c>
      <c r="AC253" s="11">
        <f t="shared" si="83"/>
        <v>97.903571428571396</v>
      </c>
      <c r="AD253" s="12">
        <f t="shared" si="82"/>
        <v>9.3257039438545842E-3</v>
      </c>
      <c r="AE253" s="12">
        <f t="shared" si="84"/>
        <v>13.615527758027692</v>
      </c>
      <c r="AF253" s="10"/>
      <c r="AG253" s="10"/>
      <c r="AH253" s="13">
        <f t="shared" si="94"/>
        <v>0</v>
      </c>
      <c r="AI253" s="6"/>
      <c r="AJ253" s="6"/>
      <c r="AK253" s="6">
        <f t="shared" si="95"/>
        <v>0</v>
      </c>
    </row>
    <row r="254" spans="1:37" x14ac:dyDescent="0.35">
      <c r="A254" s="2">
        <v>43105</v>
      </c>
      <c r="B254" t="s">
        <v>10</v>
      </c>
      <c r="C254" s="3">
        <v>43125</v>
      </c>
      <c r="D254">
        <v>10550</v>
      </c>
      <c r="E254">
        <v>10582</v>
      </c>
      <c r="F254">
        <v>10536.5</v>
      </c>
      <c r="G254">
        <v>10573.2</v>
      </c>
      <c r="H254">
        <v>25276800</v>
      </c>
      <c r="I254">
        <v>1365150</v>
      </c>
      <c r="J254">
        <v>10558.85</v>
      </c>
      <c r="K254" s="51">
        <f t="shared" si="75"/>
        <v>0.44650491155402705</v>
      </c>
      <c r="L254">
        <f t="shared" si="69"/>
        <v>10600</v>
      </c>
      <c r="M254">
        <f t="shared" si="70"/>
        <v>10600</v>
      </c>
      <c r="N254">
        <v>13.414999999999999</v>
      </c>
      <c r="O254">
        <f t="shared" si="71"/>
        <v>20</v>
      </c>
      <c r="P254" s="54">
        <f t="shared" si="76"/>
        <v>0.44551103574530515</v>
      </c>
      <c r="Q254" s="54">
        <f t="shared" si="77"/>
        <v>13.006782857608496</v>
      </c>
      <c r="R254" s="53">
        <f t="shared" si="96"/>
        <v>9850</v>
      </c>
      <c r="S254" s="53">
        <f t="shared" si="97"/>
        <v>11250</v>
      </c>
      <c r="T254" s="53">
        <f t="shared" si="86"/>
        <v>0</v>
      </c>
      <c r="U254" s="16"/>
      <c r="V254" s="16">
        <v>10050</v>
      </c>
      <c r="W254" s="16">
        <v>10950</v>
      </c>
      <c r="X254" s="16">
        <f t="shared" si="85"/>
        <v>0</v>
      </c>
      <c r="Y254" s="10">
        <f t="shared" si="68"/>
        <v>45.5</v>
      </c>
      <c r="Z254" s="10">
        <f t="shared" si="72"/>
        <v>55.799999999999272</v>
      </c>
      <c r="AA254" s="10">
        <f t="shared" si="73"/>
        <v>10.299999999999272</v>
      </c>
      <c r="AB254" s="10">
        <f t="shared" si="74"/>
        <v>55.799999999999272</v>
      </c>
      <c r="AC254" s="11">
        <f t="shared" si="83"/>
        <v>93.039285714285668</v>
      </c>
      <c r="AD254" s="12">
        <f t="shared" si="82"/>
        <v>8.8188896411645189E-3</v>
      </c>
      <c r="AE254" s="12">
        <f t="shared" si="84"/>
        <v>12.875578876100198</v>
      </c>
      <c r="AF254" s="10"/>
      <c r="AG254" s="10"/>
      <c r="AH254" s="13">
        <f t="shared" si="94"/>
        <v>0</v>
      </c>
      <c r="AI254" s="6"/>
      <c r="AJ254" s="6"/>
      <c r="AK254" s="6">
        <f t="shared" si="95"/>
        <v>0</v>
      </c>
    </row>
    <row r="255" spans="1:37" x14ac:dyDescent="0.35">
      <c r="A255" s="2">
        <v>43108</v>
      </c>
      <c r="B255" t="s">
        <v>10</v>
      </c>
      <c r="C255" s="3">
        <v>43125</v>
      </c>
      <c r="D255">
        <v>10623.15</v>
      </c>
      <c r="E255">
        <v>10639.9</v>
      </c>
      <c r="F255">
        <v>10604.45</v>
      </c>
      <c r="G255">
        <v>10631.4</v>
      </c>
      <c r="H255">
        <v>26317650</v>
      </c>
      <c r="I255">
        <v>1040850</v>
      </c>
      <c r="J255">
        <v>10623.6</v>
      </c>
      <c r="K255" s="51">
        <f t="shared" si="75"/>
        <v>0.55044830325728167</v>
      </c>
      <c r="L255">
        <f t="shared" si="69"/>
        <v>10600</v>
      </c>
      <c r="M255">
        <f t="shared" si="70"/>
        <v>10600</v>
      </c>
      <c r="N255">
        <v>13.112500000000001</v>
      </c>
      <c r="O255">
        <f t="shared" si="71"/>
        <v>17</v>
      </c>
      <c r="P255" s="54">
        <f t="shared" si="76"/>
        <v>0.54893887313927081</v>
      </c>
      <c r="Q255" s="54">
        <f t="shared" si="77"/>
        <v>12.713751488376145</v>
      </c>
      <c r="R255" s="53">
        <f t="shared" si="96"/>
        <v>9850</v>
      </c>
      <c r="S255" s="53">
        <f t="shared" si="97"/>
        <v>11250</v>
      </c>
      <c r="T255" s="53">
        <f t="shared" si="86"/>
        <v>0</v>
      </c>
      <c r="U255" s="16"/>
      <c r="V255" s="16">
        <v>10050</v>
      </c>
      <c r="W255" s="16">
        <v>10950</v>
      </c>
      <c r="X255" s="16">
        <f t="shared" si="85"/>
        <v>0</v>
      </c>
      <c r="Y255" s="10">
        <f t="shared" si="68"/>
        <v>35.449999999998909</v>
      </c>
      <c r="Z255" s="10">
        <f t="shared" si="72"/>
        <v>66.699999999998909</v>
      </c>
      <c r="AA255" s="10">
        <f t="shared" si="73"/>
        <v>31.25</v>
      </c>
      <c r="AB255" s="10">
        <f t="shared" si="74"/>
        <v>66.699999999998909</v>
      </c>
      <c r="AC255" s="11">
        <f t="shared" si="83"/>
        <v>69.242857142856991</v>
      </c>
      <c r="AD255" s="12">
        <f t="shared" si="82"/>
        <v>6.518109707841553E-3</v>
      </c>
      <c r="AE255" s="12">
        <f t="shared" si="84"/>
        <v>9.5164401734486681</v>
      </c>
      <c r="AF255" s="10"/>
      <c r="AG255" s="10"/>
      <c r="AH255" s="13">
        <f t="shared" si="94"/>
        <v>0</v>
      </c>
      <c r="AI255" s="6"/>
      <c r="AJ255" s="6"/>
      <c r="AK255" s="6">
        <f t="shared" si="95"/>
        <v>0</v>
      </c>
    </row>
    <row r="256" spans="1:37" x14ac:dyDescent="0.35">
      <c r="A256" s="2">
        <v>43109</v>
      </c>
      <c r="B256" t="s">
        <v>10</v>
      </c>
      <c r="C256" s="3">
        <v>43125</v>
      </c>
      <c r="D256">
        <v>10645.15</v>
      </c>
      <c r="E256">
        <v>10656.95</v>
      </c>
      <c r="F256">
        <v>10612.25</v>
      </c>
      <c r="G256">
        <v>10646.9</v>
      </c>
      <c r="H256">
        <v>27535875</v>
      </c>
      <c r="I256">
        <v>1218225</v>
      </c>
      <c r="J256">
        <v>10637</v>
      </c>
      <c r="K256" s="51">
        <f t="shared" si="75"/>
        <v>0.14579453317531088</v>
      </c>
      <c r="L256">
        <f t="shared" si="69"/>
        <v>10600</v>
      </c>
      <c r="M256">
        <f t="shared" si="70"/>
        <v>10600</v>
      </c>
      <c r="N256">
        <v>13.734999999999999</v>
      </c>
      <c r="O256">
        <f t="shared" si="71"/>
        <v>16</v>
      </c>
      <c r="P256" s="54">
        <f t="shared" si="76"/>
        <v>0.14568835613353315</v>
      </c>
      <c r="Q256" s="54">
        <f t="shared" si="77"/>
        <v>13.316624384799127</v>
      </c>
      <c r="R256" s="53">
        <f t="shared" si="96"/>
        <v>9850</v>
      </c>
      <c r="S256" s="53">
        <f t="shared" si="97"/>
        <v>11250</v>
      </c>
      <c r="T256" s="53">
        <f t="shared" si="86"/>
        <v>0</v>
      </c>
      <c r="U256" s="16"/>
      <c r="V256" s="16">
        <v>10050</v>
      </c>
      <c r="W256" s="16">
        <v>10950</v>
      </c>
      <c r="X256" s="16">
        <f t="shared" si="85"/>
        <v>0</v>
      </c>
      <c r="Y256" s="10">
        <f t="shared" si="68"/>
        <v>44.700000000000728</v>
      </c>
      <c r="Z256" s="10">
        <f t="shared" si="72"/>
        <v>25.550000000001091</v>
      </c>
      <c r="AA256" s="10">
        <f t="shared" si="73"/>
        <v>19.149999999999636</v>
      </c>
      <c r="AB256" s="10">
        <f t="shared" si="74"/>
        <v>44.700000000000728</v>
      </c>
      <c r="AC256" s="11">
        <f t="shared" si="83"/>
        <v>67.317857142857065</v>
      </c>
      <c r="AD256" s="12">
        <f t="shared" si="82"/>
        <v>6.3238054083650363E-3</v>
      </c>
      <c r="AE256" s="12">
        <f t="shared" si="84"/>
        <v>9.2327558962129537</v>
      </c>
      <c r="AF256" s="10"/>
      <c r="AG256" s="10"/>
      <c r="AH256" s="13">
        <f t="shared" si="94"/>
        <v>0</v>
      </c>
      <c r="AI256" s="6"/>
      <c r="AJ256" s="6"/>
      <c r="AK256" s="6">
        <f t="shared" si="95"/>
        <v>0</v>
      </c>
    </row>
    <row r="257" spans="1:37" x14ac:dyDescent="0.35">
      <c r="A257" s="2">
        <v>43110</v>
      </c>
      <c r="B257" t="s">
        <v>10</v>
      </c>
      <c r="C257" s="3">
        <v>43125</v>
      </c>
      <c r="D257">
        <v>10643.95</v>
      </c>
      <c r="E257">
        <v>10648</v>
      </c>
      <c r="F257">
        <v>10596.6</v>
      </c>
      <c r="G257">
        <v>10637.05</v>
      </c>
      <c r="H257">
        <v>28470825</v>
      </c>
      <c r="I257">
        <v>934950</v>
      </c>
      <c r="J257">
        <v>10632.2</v>
      </c>
      <c r="K257" s="51">
        <f t="shared" si="75"/>
        <v>-9.2515192215577913E-2</v>
      </c>
      <c r="L257">
        <f t="shared" si="69"/>
        <v>10600</v>
      </c>
      <c r="M257">
        <f t="shared" si="70"/>
        <v>10600</v>
      </c>
      <c r="N257">
        <v>13.8475</v>
      </c>
      <c r="O257">
        <f t="shared" si="71"/>
        <v>15</v>
      </c>
      <c r="P257" s="54">
        <f t="shared" si="76"/>
        <v>-9.2558013932553251E-2</v>
      </c>
      <c r="Q257" s="54">
        <f t="shared" si="77"/>
        <v>13.425668508277589</v>
      </c>
      <c r="R257" s="53">
        <f t="shared" si="96"/>
        <v>9850</v>
      </c>
      <c r="S257" s="53">
        <f t="shared" si="97"/>
        <v>11250</v>
      </c>
      <c r="T257" s="53">
        <f t="shared" si="86"/>
        <v>0</v>
      </c>
      <c r="U257" s="16"/>
      <c r="V257" s="16">
        <v>10050</v>
      </c>
      <c r="W257" s="16">
        <v>10950</v>
      </c>
      <c r="X257" s="16">
        <f t="shared" si="85"/>
        <v>0</v>
      </c>
      <c r="Y257" s="10">
        <f t="shared" si="68"/>
        <v>51.399999999999636</v>
      </c>
      <c r="Z257" s="10">
        <f t="shared" si="72"/>
        <v>1.1000000000003638</v>
      </c>
      <c r="AA257" s="10">
        <f t="shared" si="73"/>
        <v>50.299999999999272</v>
      </c>
      <c r="AB257" s="10">
        <f t="shared" si="74"/>
        <v>51.399999999999636</v>
      </c>
      <c r="AC257" s="11">
        <f t="shared" si="83"/>
        <v>66.924999999999926</v>
      </c>
      <c r="AD257" s="12">
        <f t="shared" si="82"/>
        <v>6.2876093931294227E-3</v>
      </c>
      <c r="AE257" s="12">
        <f t="shared" si="84"/>
        <v>9.1799097139689572</v>
      </c>
      <c r="AF257" s="10"/>
      <c r="AG257" s="10"/>
      <c r="AH257" s="13">
        <f t="shared" si="94"/>
        <v>0</v>
      </c>
      <c r="AI257" s="6"/>
      <c r="AJ257" s="6"/>
      <c r="AK257" s="6">
        <f t="shared" si="95"/>
        <v>0</v>
      </c>
    </row>
    <row r="258" spans="1:37" x14ac:dyDescent="0.35">
      <c r="A258" s="2">
        <v>43111</v>
      </c>
      <c r="B258" t="s">
        <v>10</v>
      </c>
      <c r="C258" s="3">
        <v>43125</v>
      </c>
      <c r="D258">
        <v>10629.95</v>
      </c>
      <c r="E258">
        <v>10682.35</v>
      </c>
      <c r="F258">
        <v>10615.5</v>
      </c>
      <c r="G258">
        <v>10654.05</v>
      </c>
      <c r="H258">
        <v>28522800</v>
      </c>
      <c r="I258">
        <v>51975</v>
      </c>
      <c r="J258">
        <v>10651.2</v>
      </c>
      <c r="K258" s="51">
        <f t="shared" si="75"/>
        <v>0.15981874673899249</v>
      </c>
      <c r="L258">
        <f t="shared" si="69"/>
        <v>10700</v>
      </c>
      <c r="M258">
        <f t="shared" si="70"/>
        <v>10600</v>
      </c>
      <c r="N258">
        <v>14.035</v>
      </c>
      <c r="O258">
        <f t="shared" si="71"/>
        <v>14</v>
      </c>
      <c r="P258" s="54">
        <f t="shared" si="76"/>
        <v>0.15969117248690878</v>
      </c>
      <c r="Q258" s="54">
        <f t="shared" si="77"/>
        <v>13.60749358170836</v>
      </c>
      <c r="R258" s="53">
        <f t="shared" si="96"/>
        <v>9850</v>
      </c>
      <c r="S258" s="53">
        <f t="shared" si="97"/>
        <v>11250</v>
      </c>
      <c r="T258" s="53">
        <f t="shared" si="86"/>
        <v>0</v>
      </c>
      <c r="U258" s="16"/>
      <c r="V258" s="16">
        <v>10050</v>
      </c>
      <c r="W258" s="16">
        <v>10950</v>
      </c>
      <c r="X258" s="16">
        <f t="shared" si="85"/>
        <v>0</v>
      </c>
      <c r="Y258" s="10">
        <f t="shared" ref="Y258:Y321" si="98">E258-F258</f>
        <v>66.850000000000364</v>
      </c>
      <c r="Z258" s="10">
        <f t="shared" si="72"/>
        <v>45.300000000001091</v>
      </c>
      <c r="AA258" s="10">
        <f t="shared" si="73"/>
        <v>21.549999999999272</v>
      </c>
      <c r="AB258" s="10">
        <f t="shared" si="74"/>
        <v>66.850000000000364</v>
      </c>
      <c r="AC258" s="11">
        <f t="shared" si="83"/>
        <v>68.696428571428569</v>
      </c>
      <c r="AD258" s="12">
        <f t="shared" si="82"/>
        <v>6.4625354372719124E-3</v>
      </c>
      <c r="AE258" s="12">
        <f t="shared" si="84"/>
        <v>9.4353017384169924</v>
      </c>
      <c r="AF258" s="10"/>
      <c r="AG258" s="10"/>
      <c r="AH258" s="13">
        <f t="shared" si="94"/>
        <v>0</v>
      </c>
      <c r="AI258" s="6"/>
      <c r="AJ258" s="6"/>
      <c r="AK258" s="6">
        <f t="shared" si="95"/>
        <v>0</v>
      </c>
    </row>
    <row r="259" spans="1:37" x14ac:dyDescent="0.35">
      <c r="A259" s="2">
        <v>43112</v>
      </c>
      <c r="B259" t="s">
        <v>10</v>
      </c>
      <c r="C259" s="3">
        <v>43125</v>
      </c>
      <c r="D259">
        <v>10689.65</v>
      </c>
      <c r="E259">
        <v>10695</v>
      </c>
      <c r="F259">
        <v>10602.3</v>
      </c>
      <c r="G259">
        <v>10686.35</v>
      </c>
      <c r="H259">
        <v>28736850</v>
      </c>
      <c r="I259">
        <v>214050</v>
      </c>
      <c r="J259">
        <v>10681.25</v>
      </c>
      <c r="K259" s="51">
        <f t="shared" si="75"/>
        <v>0.30317109456029484</v>
      </c>
      <c r="L259">
        <f t="shared" ref="L259:L322" si="99">MROUND(G259,100)</f>
        <v>10700</v>
      </c>
      <c r="M259">
        <f t="shared" ref="M259:M322" si="100">MROUND(D259,100)</f>
        <v>10700</v>
      </c>
      <c r="N259">
        <v>14.012499999999999</v>
      </c>
      <c r="O259">
        <f t="shared" ref="O259:O322" si="101">C259-A259</f>
        <v>13</v>
      </c>
      <c r="P259" s="54">
        <f t="shared" si="76"/>
        <v>0.30271245773310085</v>
      </c>
      <c r="Q259" s="54">
        <f t="shared" si="77"/>
        <v>13.585825148474566</v>
      </c>
      <c r="R259" s="53">
        <f t="shared" si="96"/>
        <v>9850</v>
      </c>
      <c r="S259" s="53">
        <f t="shared" si="97"/>
        <v>11250</v>
      </c>
      <c r="T259" s="53">
        <f t="shared" si="86"/>
        <v>0</v>
      </c>
      <c r="U259" s="16"/>
      <c r="V259" s="16">
        <v>10050</v>
      </c>
      <c r="W259" s="16">
        <v>10950</v>
      </c>
      <c r="X259" s="16">
        <f t="shared" si="85"/>
        <v>0</v>
      </c>
      <c r="Y259" s="10">
        <f t="shared" si="98"/>
        <v>92.700000000000728</v>
      </c>
      <c r="Z259" s="10">
        <f t="shared" ref="Z259:Z322" si="102">ABS(G258-E259)</f>
        <v>40.950000000000728</v>
      </c>
      <c r="AA259" s="10">
        <f t="shared" ref="AA259:AA322" si="103">ABS(G258-F259)</f>
        <v>51.75</v>
      </c>
      <c r="AB259" s="10">
        <f t="shared" ref="AB259:AB322" si="104">MAX(Y259,Z259,AA259)</f>
        <v>92.700000000000728</v>
      </c>
      <c r="AC259" s="11">
        <f t="shared" si="83"/>
        <v>71.125</v>
      </c>
      <c r="AD259" s="12">
        <f t="shared" si="82"/>
        <v>6.6536322517575415E-3</v>
      </c>
      <c r="AE259" s="12">
        <f t="shared" si="84"/>
        <v>9.7143030875660106</v>
      </c>
      <c r="AF259" s="10"/>
      <c r="AG259" s="10"/>
      <c r="AH259" s="13">
        <f t="shared" si="94"/>
        <v>0</v>
      </c>
      <c r="AI259" s="6"/>
      <c r="AJ259" s="6"/>
      <c r="AK259" s="6">
        <f t="shared" si="95"/>
        <v>0</v>
      </c>
    </row>
    <row r="260" spans="1:37" x14ac:dyDescent="0.35">
      <c r="A260" s="2">
        <v>43115</v>
      </c>
      <c r="B260" t="s">
        <v>10</v>
      </c>
      <c r="C260" s="3">
        <v>43125</v>
      </c>
      <c r="D260">
        <v>10720</v>
      </c>
      <c r="E260">
        <v>10774</v>
      </c>
      <c r="F260">
        <v>10711.25</v>
      </c>
      <c r="G260">
        <v>10743.3</v>
      </c>
      <c r="H260">
        <v>29755800</v>
      </c>
      <c r="I260">
        <v>1018950</v>
      </c>
      <c r="J260">
        <v>10741.55</v>
      </c>
      <c r="K260" s="51">
        <f t="shared" ref="K260:K323" si="105">((G260-G259)/G259)*100</f>
        <v>0.53292284082028851</v>
      </c>
      <c r="L260">
        <f t="shared" si="99"/>
        <v>10700</v>
      </c>
      <c r="M260">
        <f t="shared" si="100"/>
        <v>10700</v>
      </c>
      <c r="N260">
        <v>13.7325</v>
      </c>
      <c r="O260">
        <f t="shared" si="101"/>
        <v>10</v>
      </c>
      <c r="P260" s="54">
        <f t="shared" ref="P260:P323" si="106">(LN(G260)-LN(G259))*100</f>
        <v>0.53150783209243713</v>
      </c>
      <c r="Q260" s="54">
        <f t="shared" ref="Q260:Q323" si="107">SQRT(0.94*(N260)^2+0.06*(P260)^2)</f>
        <v>13.3147892551679</v>
      </c>
      <c r="R260" s="53">
        <f t="shared" si="96"/>
        <v>9850</v>
      </c>
      <c r="S260" s="53">
        <f t="shared" si="97"/>
        <v>11250</v>
      </c>
      <c r="T260" s="53">
        <f t="shared" si="86"/>
        <v>0</v>
      </c>
      <c r="U260" s="16"/>
      <c r="V260" s="16">
        <v>10050</v>
      </c>
      <c r="W260" s="16">
        <v>10950</v>
      </c>
      <c r="X260" s="16">
        <f t="shared" si="85"/>
        <v>0</v>
      </c>
      <c r="Y260" s="10">
        <f t="shared" si="98"/>
        <v>62.75</v>
      </c>
      <c r="Z260" s="10">
        <f t="shared" si="102"/>
        <v>87.649999999999636</v>
      </c>
      <c r="AA260" s="10">
        <f t="shared" si="103"/>
        <v>24.899999999999636</v>
      </c>
      <c r="AB260" s="10">
        <f t="shared" si="104"/>
        <v>87.649999999999636</v>
      </c>
      <c r="AC260" s="11">
        <f t="shared" si="83"/>
        <v>74.439285714285688</v>
      </c>
      <c r="AD260" s="12">
        <f t="shared" si="82"/>
        <v>6.943963219616202E-3</v>
      </c>
      <c r="AE260" s="12">
        <f t="shared" si="84"/>
        <v>10.138186300639655</v>
      </c>
      <c r="AF260" s="10"/>
      <c r="AG260" s="10"/>
      <c r="AH260" s="13">
        <f t="shared" si="94"/>
        <v>0</v>
      </c>
      <c r="AI260" s="6"/>
      <c r="AJ260" s="6"/>
      <c r="AK260" s="6">
        <f t="shared" si="95"/>
        <v>0</v>
      </c>
    </row>
    <row r="261" spans="1:37" x14ac:dyDescent="0.35">
      <c r="A261" s="2">
        <v>43116</v>
      </c>
      <c r="B261" t="s">
        <v>10</v>
      </c>
      <c r="C261" s="3">
        <v>43125</v>
      </c>
      <c r="D261">
        <v>10754</v>
      </c>
      <c r="E261">
        <v>10759</v>
      </c>
      <c r="F261">
        <v>10691.05</v>
      </c>
      <c r="G261">
        <v>10709.55</v>
      </c>
      <c r="H261">
        <v>29989575</v>
      </c>
      <c r="I261">
        <v>233775</v>
      </c>
      <c r="J261">
        <v>10700.45</v>
      </c>
      <c r="K261" s="51">
        <f t="shared" si="105"/>
        <v>-0.31414928373963313</v>
      </c>
      <c r="L261">
        <f t="shared" si="99"/>
        <v>10700</v>
      </c>
      <c r="M261">
        <f t="shared" si="100"/>
        <v>10800</v>
      </c>
      <c r="N261">
        <v>14.305</v>
      </c>
      <c r="O261">
        <f t="shared" si="101"/>
        <v>9</v>
      </c>
      <c r="P261" s="54">
        <f t="shared" si="106"/>
        <v>-0.31464376848706621</v>
      </c>
      <c r="Q261" s="54">
        <f t="shared" si="107"/>
        <v>13.869426215314851</v>
      </c>
      <c r="R261" s="53">
        <f t="shared" si="96"/>
        <v>9850</v>
      </c>
      <c r="S261" s="53">
        <f t="shared" si="97"/>
        <v>11250</v>
      </c>
      <c r="T261" s="53">
        <f t="shared" si="86"/>
        <v>0</v>
      </c>
      <c r="U261" s="16"/>
      <c r="V261" s="16">
        <v>10050</v>
      </c>
      <c r="W261" s="16">
        <v>10950</v>
      </c>
      <c r="X261" s="16">
        <f t="shared" si="85"/>
        <v>0</v>
      </c>
      <c r="Y261" s="10">
        <f t="shared" si="98"/>
        <v>67.950000000000728</v>
      </c>
      <c r="Z261" s="10">
        <f t="shared" si="102"/>
        <v>15.700000000000728</v>
      </c>
      <c r="AA261" s="10">
        <f t="shared" si="103"/>
        <v>52.25</v>
      </c>
      <c r="AB261" s="10">
        <f t="shared" si="104"/>
        <v>67.950000000000728</v>
      </c>
      <c r="AC261" s="11">
        <f t="shared" si="83"/>
        <v>72.885714285714258</v>
      </c>
      <c r="AD261" s="12">
        <f t="shared" si="82"/>
        <v>6.7775445681341135E-3</v>
      </c>
      <c r="AE261" s="12">
        <f t="shared" si="84"/>
        <v>9.895215069475805</v>
      </c>
      <c r="AF261" s="10"/>
      <c r="AG261" s="10"/>
      <c r="AH261" s="13">
        <f t="shared" si="94"/>
        <v>0</v>
      </c>
      <c r="AI261" s="6"/>
      <c r="AJ261" s="6"/>
      <c r="AK261" s="6">
        <f t="shared" si="95"/>
        <v>0</v>
      </c>
    </row>
    <row r="262" spans="1:37" x14ac:dyDescent="0.35">
      <c r="A262" s="2">
        <v>43117</v>
      </c>
      <c r="B262" t="s">
        <v>10</v>
      </c>
      <c r="C262" s="3">
        <v>43125</v>
      </c>
      <c r="D262">
        <v>10704.75</v>
      </c>
      <c r="E262">
        <v>10805.25</v>
      </c>
      <c r="F262">
        <v>10665.35</v>
      </c>
      <c r="G262">
        <v>10791.8</v>
      </c>
      <c r="H262">
        <v>30742425</v>
      </c>
      <c r="I262">
        <v>752850</v>
      </c>
      <c r="J262">
        <v>10788.55</v>
      </c>
      <c r="K262" s="51">
        <f t="shared" si="105"/>
        <v>0.76800612537408197</v>
      </c>
      <c r="L262">
        <f t="shared" si="99"/>
        <v>10800</v>
      </c>
      <c r="M262">
        <f t="shared" si="100"/>
        <v>10700</v>
      </c>
      <c r="N262">
        <v>14.085000000000001</v>
      </c>
      <c r="O262">
        <f t="shared" si="101"/>
        <v>8</v>
      </c>
      <c r="P262" s="54">
        <f t="shared" si="106"/>
        <v>0.76507197174180419</v>
      </c>
      <c r="Q262" s="54">
        <f t="shared" si="107"/>
        <v>13.657199991481296</v>
      </c>
      <c r="R262" s="53">
        <f t="shared" si="96"/>
        <v>9850</v>
      </c>
      <c r="S262" s="53">
        <f t="shared" si="97"/>
        <v>11250</v>
      </c>
      <c r="T262" s="53">
        <f t="shared" si="86"/>
        <v>0</v>
      </c>
      <c r="U262" s="16"/>
      <c r="V262" s="16">
        <v>10050</v>
      </c>
      <c r="W262" s="16">
        <v>10950</v>
      </c>
      <c r="X262" s="16">
        <f t="shared" si="85"/>
        <v>0</v>
      </c>
      <c r="Y262" s="10">
        <f t="shared" si="98"/>
        <v>139.89999999999964</v>
      </c>
      <c r="Z262" s="10">
        <f t="shared" si="102"/>
        <v>95.700000000000728</v>
      </c>
      <c r="AA262" s="10">
        <f t="shared" si="103"/>
        <v>44.199999999998909</v>
      </c>
      <c r="AB262" s="10">
        <f t="shared" si="104"/>
        <v>139.89999999999964</v>
      </c>
      <c r="AC262" s="11">
        <f t="shared" si="83"/>
        <v>78.139285714285634</v>
      </c>
      <c r="AD262" s="12">
        <f t="shared" si="82"/>
        <v>7.2994965519312116E-3</v>
      </c>
      <c r="AE262" s="12">
        <f t="shared" si="84"/>
        <v>10.65726496581957</v>
      </c>
      <c r="AF262" s="10"/>
      <c r="AG262" s="10"/>
      <c r="AH262" s="13">
        <f t="shared" si="94"/>
        <v>0</v>
      </c>
      <c r="AI262" s="6"/>
      <c r="AJ262" s="6"/>
      <c r="AK262" s="6">
        <f t="shared" si="95"/>
        <v>0</v>
      </c>
    </row>
    <row r="263" spans="1:37" x14ac:dyDescent="0.35">
      <c r="A263" s="2">
        <v>43118</v>
      </c>
      <c r="B263" t="s">
        <v>10</v>
      </c>
      <c r="C263" s="3">
        <v>43125</v>
      </c>
      <c r="D263">
        <v>10865.5</v>
      </c>
      <c r="E263">
        <v>10873.45</v>
      </c>
      <c r="F263">
        <v>10774.05</v>
      </c>
      <c r="G263">
        <v>10810.8</v>
      </c>
      <c r="H263">
        <v>30746250</v>
      </c>
      <c r="I263">
        <v>3825</v>
      </c>
      <c r="J263">
        <v>10817</v>
      </c>
      <c r="K263" s="51">
        <f t="shared" si="105"/>
        <v>0.17605960080802091</v>
      </c>
      <c r="L263">
        <f t="shared" si="99"/>
        <v>10800</v>
      </c>
      <c r="M263">
        <f t="shared" si="100"/>
        <v>10900</v>
      </c>
      <c r="N263">
        <v>13.86</v>
      </c>
      <c r="O263">
        <f t="shared" si="101"/>
        <v>7</v>
      </c>
      <c r="P263" s="54">
        <f t="shared" si="106"/>
        <v>0.17590479756357524</v>
      </c>
      <c r="Q263" s="54">
        <f t="shared" si="107"/>
        <v>13.437837644125201</v>
      </c>
      <c r="R263" s="53">
        <f t="shared" si="96"/>
        <v>9850</v>
      </c>
      <c r="S263" s="53">
        <f t="shared" si="97"/>
        <v>11250</v>
      </c>
      <c r="T263" s="53">
        <f t="shared" si="86"/>
        <v>0</v>
      </c>
      <c r="U263" s="16"/>
      <c r="V263" s="16">
        <v>10050</v>
      </c>
      <c r="W263" s="16">
        <v>10950</v>
      </c>
      <c r="X263" s="16">
        <f t="shared" si="85"/>
        <v>0</v>
      </c>
      <c r="Y263" s="10">
        <f t="shared" si="98"/>
        <v>99.400000000001455</v>
      </c>
      <c r="Z263" s="10">
        <f t="shared" si="102"/>
        <v>81.650000000001455</v>
      </c>
      <c r="AA263" s="10">
        <f t="shared" si="103"/>
        <v>17.75</v>
      </c>
      <c r="AB263" s="10">
        <f t="shared" si="104"/>
        <v>99.400000000001455</v>
      </c>
      <c r="AC263" s="11">
        <f t="shared" si="83"/>
        <v>78.167857142857173</v>
      </c>
      <c r="AD263" s="12">
        <f t="shared" si="82"/>
        <v>7.1941334630580434E-3</v>
      </c>
      <c r="AE263" s="12">
        <f t="shared" si="84"/>
        <v>10.503434856064743</v>
      </c>
      <c r="AF263" s="10"/>
      <c r="AG263" s="10"/>
      <c r="AH263" s="13">
        <f t="shared" si="94"/>
        <v>0</v>
      </c>
      <c r="AI263" s="6"/>
      <c r="AJ263" s="6"/>
      <c r="AK263" s="6">
        <f t="shared" si="95"/>
        <v>0</v>
      </c>
    </row>
    <row r="264" spans="1:37" x14ac:dyDescent="0.35">
      <c r="A264" s="2">
        <v>43119</v>
      </c>
      <c r="B264" t="s">
        <v>10</v>
      </c>
      <c r="C264" s="3">
        <v>43125</v>
      </c>
      <c r="D264">
        <v>10820</v>
      </c>
      <c r="E264">
        <v>10918.15</v>
      </c>
      <c r="F264">
        <v>10792.15</v>
      </c>
      <c r="G264">
        <v>10901.05</v>
      </c>
      <c r="H264">
        <v>30682800</v>
      </c>
      <c r="I264">
        <v>-63450</v>
      </c>
      <c r="J264">
        <v>10894.7</v>
      </c>
      <c r="K264" s="51">
        <f t="shared" si="105"/>
        <v>0.83481333481333486</v>
      </c>
      <c r="L264">
        <f t="shared" si="99"/>
        <v>10900</v>
      </c>
      <c r="M264">
        <f t="shared" si="100"/>
        <v>10800</v>
      </c>
      <c r="N264">
        <v>13.96</v>
      </c>
      <c r="O264">
        <f t="shared" si="101"/>
        <v>6</v>
      </c>
      <c r="P264" s="54">
        <f t="shared" si="106"/>
        <v>0.83134804076063773</v>
      </c>
      <c r="Q264" s="54">
        <f t="shared" si="107"/>
        <v>13.536254000789606</v>
      </c>
      <c r="R264" s="53">
        <f t="shared" si="96"/>
        <v>9850</v>
      </c>
      <c r="S264" s="53">
        <f t="shared" si="97"/>
        <v>11250</v>
      </c>
      <c r="T264" s="53">
        <f t="shared" si="86"/>
        <v>0</v>
      </c>
      <c r="U264" s="16"/>
      <c r="V264" s="16">
        <v>10050</v>
      </c>
      <c r="W264" s="16">
        <v>10950</v>
      </c>
      <c r="X264" s="16">
        <f t="shared" si="85"/>
        <v>0</v>
      </c>
      <c r="Y264" s="10">
        <f t="shared" si="98"/>
        <v>126</v>
      </c>
      <c r="Z264" s="10">
        <f t="shared" si="102"/>
        <v>107.35000000000036</v>
      </c>
      <c r="AA264" s="10">
        <f t="shared" si="103"/>
        <v>18.649999999999636</v>
      </c>
      <c r="AB264" s="10">
        <f t="shared" si="104"/>
        <v>126</v>
      </c>
      <c r="AC264" s="11">
        <f t="shared" si="83"/>
        <v>81.914285714285796</v>
      </c>
      <c r="AD264" s="12">
        <f t="shared" si="82"/>
        <v>7.5706363876419406E-3</v>
      </c>
      <c r="AE264" s="12">
        <f t="shared" si="84"/>
        <v>11.053129125957234</v>
      </c>
      <c r="AF264" s="10"/>
      <c r="AG264" s="10"/>
      <c r="AH264" s="13">
        <f t="shared" si="94"/>
        <v>0</v>
      </c>
      <c r="AI264" s="6"/>
      <c r="AJ264" s="6"/>
      <c r="AK264" s="6">
        <f t="shared" si="95"/>
        <v>0</v>
      </c>
    </row>
    <row r="265" spans="1:37" x14ac:dyDescent="0.35">
      <c r="A265" s="2">
        <v>43122</v>
      </c>
      <c r="B265" t="s">
        <v>10</v>
      </c>
      <c r="C265" s="3">
        <v>43125</v>
      </c>
      <c r="D265">
        <v>10914.5</v>
      </c>
      <c r="E265">
        <v>10982.4</v>
      </c>
      <c r="F265">
        <v>10883.5</v>
      </c>
      <c r="G265">
        <v>10968</v>
      </c>
      <c r="H265">
        <v>27831150</v>
      </c>
      <c r="I265">
        <v>-2851650</v>
      </c>
      <c r="J265">
        <v>10966.2</v>
      </c>
      <c r="K265" s="51">
        <f t="shared" si="105"/>
        <v>0.61416102118603921</v>
      </c>
      <c r="L265">
        <f t="shared" si="99"/>
        <v>11000</v>
      </c>
      <c r="M265">
        <f t="shared" si="100"/>
        <v>10900</v>
      </c>
      <c r="N265">
        <v>13.9825</v>
      </c>
      <c r="O265">
        <f t="shared" si="101"/>
        <v>3</v>
      </c>
      <c r="P265" s="54">
        <f t="shared" si="106"/>
        <v>0.61228273891487106</v>
      </c>
      <c r="Q265" s="54">
        <f t="shared" si="107"/>
        <v>13.557366310760449</v>
      </c>
      <c r="R265" s="53">
        <f t="shared" si="96"/>
        <v>9850</v>
      </c>
      <c r="S265" s="53">
        <f t="shared" si="97"/>
        <v>11250</v>
      </c>
      <c r="T265" s="53">
        <f t="shared" si="86"/>
        <v>0</v>
      </c>
      <c r="U265" s="16"/>
      <c r="V265" s="16">
        <v>10050</v>
      </c>
      <c r="W265" s="16">
        <v>10950</v>
      </c>
      <c r="X265" s="16">
        <f t="shared" si="85"/>
        <v>0</v>
      </c>
      <c r="Y265" s="10">
        <f t="shared" si="98"/>
        <v>98.899999999999636</v>
      </c>
      <c r="Z265" s="10">
        <f t="shared" si="102"/>
        <v>81.350000000000364</v>
      </c>
      <c r="AA265" s="10">
        <f t="shared" si="103"/>
        <v>17.549999999999272</v>
      </c>
      <c r="AB265" s="10">
        <f t="shared" si="104"/>
        <v>98.899999999999636</v>
      </c>
      <c r="AC265" s="11">
        <f t="shared" si="83"/>
        <v>82.728571428571485</v>
      </c>
      <c r="AD265" s="12">
        <f t="shared" si="82"/>
        <v>7.5796941159532259E-3</v>
      </c>
      <c r="AE265" s="12">
        <f t="shared" si="84"/>
        <v>11.066353409291709</v>
      </c>
      <c r="AF265" s="10"/>
      <c r="AG265" s="10"/>
      <c r="AH265" s="13">
        <f t="shared" si="94"/>
        <v>0</v>
      </c>
      <c r="AI265" s="6"/>
      <c r="AJ265" s="6"/>
      <c r="AK265" s="6">
        <f t="shared" si="95"/>
        <v>0</v>
      </c>
    </row>
    <row r="266" spans="1:37" x14ac:dyDescent="0.35">
      <c r="A266" s="2">
        <v>43123</v>
      </c>
      <c r="B266" t="s">
        <v>10</v>
      </c>
      <c r="C266" s="3">
        <v>43125</v>
      </c>
      <c r="D266">
        <v>10988.25</v>
      </c>
      <c r="E266">
        <v>11094.9</v>
      </c>
      <c r="F266">
        <v>10988.25</v>
      </c>
      <c r="G266">
        <v>11085.45</v>
      </c>
      <c r="H266">
        <v>24893175</v>
      </c>
      <c r="I266">
        <v>-2937975</v>
      </c>
      <c r="J266">
        <v>11083.7</v>
      </c>
      <c r="K266" s="51">
        <f t="shared" si="105"/>
        <v>1.0708424507658709</v>
      </c>
      <c r="L266">
        <f t="shared" si="99"/>
        <v>11100</v>
      </c>
      <c r="M266">
        <f t="shared" si="100"/>
        <v>11000</v>
      </c>
      <c r="N266">
        <v>15.3925</v>
      </c>
      <c r="O266">
        <f t="shared" si="101"/>
        <v>2</v>
      </c>
      <c r="P266" s="54">
        <f t="shared" si="106"/>
        <v>1.0651495383479315</v>
      </c>
      <c r="Q266" s="54">
        <f t="shared" si="107"/>
        <v>14.925862972952102</v>
      </c>
      <c r="R266" s="53">
        <f t="shared" si="96"/>
        <v>9850</v>
      </c>
      <c r="S266" s="53">
        <f t="shared" si="97"/>
        <v>11250</v>
      </c>
      <c r="T266" s="53">
        <f t="shared" si="86"/>
        <v>0</v>
      </c>
      <c r="U266" s="16"/>
      <c r="V266" s="16">
        <v>10050</v>
      </c>
      <c r="W266" s="16">
        <v>10950</v>
      </c>
      <c r="X266" s="16">
        <f t="shared" si="85"/>
        <v>1</v>
      </c>
      <c r="Y266" s="10">
        <f t="shared" si="98"/>
        <v>106.64999999999964</v>
      </c>
      <c r="Z266" s="10">
        <f t="shared" si="102"/>
        <v>126.89999999999964</v>
      </c>
      <c r="AA266" s="10">
        <f t="shared" si="103"/>
        <v>20.25</v>
      </c>
      <c r="AB266" s="10">
        <f t="shared" si="104"/>
        <v>126.89999999999964</v>
      </c>
      <c r="AC266" s="11">
        <f t="shared" si="83"/>
        <v>85.589285714285708</v>
      </c>
      <c r="AD266" s="12">
        <f t="shared" si="82"/>
        <v>7.7891643996346738E-3</v>
      </c>
      <c r="AE266" s="12">
        <f t="shared" si="84"/>
        <v>11.372180023466624</v>
      </c>
      <c r="AF266" s="10"/>
      <c r="AG266" s="10"/>
      <c r="AH266" s="13">
        <f t="shared" si="94"/>
        <v>0</v>
      </c>
      <c r="AI266" s="6"/>
      <c r="AJ266" s="6"/>
      <c r="AK266" s="6">
        <f t="shared" si="95"/>
        <v>0</v>
      </c>
    </row>
    <row r="267" spans="1:37" x14ac:dyDescent="0.35">
      <c r="A267" s="2">
        <v>43124</v>
      </c>
      <c r="B267" t="s">
        <v>10</v>
      </c>
      <c r="C267" s="3">
        <v>43125</v>
      </c>
      <c r="D267">
        <v>11079</v>
      </c>
      <c r="E267">
        <v>11114.9</v>
      </c>
      <c r="F267">
        <v>11043.15</v>
      </c>
      <c r="G267">
        <v>11083.2</v>
      </c>
      <c r="H267">
        <v>21652950</v>
      </c>
      <c r="I267">
        <v>-3240225</v>
      </c>
      <c r="J267">
        <v>11086</v>
      </c>
      <c r="K267" s="51">
        <f t="shared" si="105"/>
        <v>-2.0296875634277362E-2</v>
      </c>
      <c r="L267">
        <f t="shared" si="99"/>
        <v>11100</v>
      </c>
      <c r="M267">
        <f t="shared" si="100"/>
        <v>11100</v>
      </c>
      <c r="N267">
        <v>16.225000000000001</v>
      </c>
      <c r="O267">
        <f t="shared" si="101"/>
        <v>1</v>
      </c>
      <c r="P267" s="54">
        <f t="shared" si="106"/>
        <v>-2.029893572892405E-2</v>
      </c>
      <c r="Q267" s="54">
        <f t="shared" si="107"/>
        <v>15.730721923128879</v>
      </c>
      <c r="R267" s="53">
        <f t="shared" si="96"/>
        <v>9850</v>
      </c>
      <c r="S267" s="53">
        <f t="shared" si="97"/>
        <v>11250</v>
      </c>
      <c r="T267" s="53">
        <f t="shared" si="86"/>
        <v>0</v>
      </c>
      <c r="U267" s="16"/>
      <c r="V267" s="16">
        <v>10050</v>
      </c>
      <c r="W267" s="16">
        <v>10950</v>
      </c>
      <c r="X267" s="16">
        <f t="shared" si="85"/>
        <v>1</v>
      </c>
      <c r="Y267" s="10">
        <f t="shared" si="98"/>
        <v>71.75</v>
      </c>
      <c r="Z267" s="10">
        <f t="shared" si="102"/>
        <v>29.449999999998909</v>
      </c>
      <c r="AA267" s="10">
        <f t="shared" si="103"/>
        <v>42.300000000001091</v>
      </c>
      <c r="AB267" s="10">
        <f t="shared" si="104"/>
        <v>71.75</v>
      </c>
      <c r="AC267" s="11">
        <f t="shared" si="83"/>
        <v>85.471428571428604</v>
      </c>
      <c r="AD267" s="12">
        <f t="shared" si="82"/>
        <v>7.71472412414736E-3</v>
      </c>
      <c r="AE267" s="12">
        <f t="shared" si="84"/>
        <v>11.263497221255145</v>
      </c>
      <c r="AF267" s="10"/>
      <c r="AG267" s="10"/>
      <c r="AH267" s="13">
        <f t="shared" si="94"/>
        <v>0</v>
      </c>
      <c r="AI267" s="6"/>
      <c r="AJ267" s="6"/>
      <c r="AK267" s="6">
        <f t="shared" si="95"/>
        <v>0</v>
      </c>
    </row>
    <row r="268" spans="1:37" x14ac:dyDescent="0.35">
      <c r="A268" s="2">
        <v>43125</v>
      </c>
      <c r="B268" t="s">
        <v>10</v>
      </c>
      <c r="C268" s="3">
        <v>43125</v>
      </c>
      <c r="D268">
        <v>11101</v>
      </c>
      <c r="E268">
        <v>11101</v>
      </c>
      <c r="F268">
        <v>11011.05</v>
      </c>
      <c r="G268">
        <v>11065.15</v>
      </c>
      <c r="H268">
        <v>13266525</v>
      </c>
      <c r="I268">
        <v>-8386425</v>
      </c>
      <c r="J268">
        <v>11069.65</v>
      </c>
      <c r="K268" s="51">
        <f t="shared" si="105"/>
        <v>-0.16285910206439558</v>
      </c>
      <c r="L268">
        <f t="shared" si="99"/>
        <v>11100</v>
      </c>
      <c r="M268">
        <f t="shared" si="100"/>
        <v>11100</v>
      </c>
      <c r="N268">
        <v>18.04</v>
      </c>
      <c r="O268">
        <f t="shared" si="101"/>
        <v>0</v>
      </c>
      <c r="P268" s="54">
        <f t="shared" si="106"/>
        <v>-0.16299186166026658</v>
      </c>
      <c r="Q268" s="54">
        <f t="shared" si="107"/>
        <v>17.490474492729408</v>
      </c>
      <c r="R268" s="53">
        <f t="shared" ref="R268" si="108">R267</f>
        <v>9850</v>
      </c>
      <c r="S268" s="53">
        <f t="shared" ref="S268" si="109">S267</f>
        <v>11250</v>
      </c>
      <c r="T268" s="53">
        <f t="shared" si="86"/>
        <v>0</v>
      </c>
      <c r="U268" s="16"/>
      <c r="V268" s="16">
        <v>10050</v>
      </c>
      <c r="W268" s="16">
        <v>10950</v>
      </c>
      <c r="X268" s="16">
        <f t="shared" si="85"/>
        <v>1</v>
      </c>
      <c r="Y268" s="10">
        <f t="shared" si="98"/>
        <v>89.950000000000728</v>
      </c>
      <c r="Z268" s="10">
        <f t="shared" si="102"/>
        <v>17.799999999999272</v>
      </c>
      <c r="AA268" s="10">
        <f t="shared" si="103"/>
        <v>72.150000000001455</v>
      </c>
      <c r="AB268" s="10">
        <f t="shared" si="104"/>
        <v>89.950000000000728</v>
      </c>
      <c r="AC268" s="11">
        <f t="shared" si="83"/>
        <v>87.91071428571442</v>
      </c>
      <c r="AD268" s="12">
        <f t="shared" si="82"/>
        <v>7.9191707310795802E-3</v>
      </c>
      <c r="AE268" s="12">
        <f t="shared" si="84"/>
        <v>11.561989267376187</v>
      </c>
      <c r="AF268" s="10"/>
      <c r="AG268" s="10"/>
      <c r="AH268" s="13">
        <f t="shared" si="94"/>
        <v>0</v>
      </c>
      <c r="AI268" s="6"/>
      <c r="AJ268" s="6"/>
      <c r="AK268" s="6">
        <f t="shared" si="95"/>
        <v>0</v>
      </c>
    </row>
    <row r="269" spans="1:37" x14ac:dyDescent="0.35">
      <c r="A269" s="2">
        <v>43129</v>
      </c>
      <c r="B269" t="s">
        <v>10</v>
      </c>
      <c r="C269" s="3">
        <v>43153</v>
      </c>
      <c r="D269">
        <v>11141.25</v>
      </c>
      <c r="E269">
        <v>11185.6</v>
      </c>
      <c r="F269">
        <v>11080</v>
      </c>
      <c r="G269">
        <v>11137.65</v>
      </c>
      <c r="H269">
        <v>25590300</v>
      </c>
      <c r="I269">
        <v>538875</v>
      </c>
      <c r="J269">
        <v>11130.4</v>
      </c>
      <c r="K269" s="51">
        <f t="shared" si="105"/>
        <v>0.65521027731210146</v>
      </c>
      <c r="L269">
        <f t="shared" si="99"/>
        <v>11100</v>
      </c>
      <c r="M269">
        <f t="shared" si="100"/>
        <v>11100</v>
      </c>
      <c r="N269">
        <v>17.5075</v>
      </c>
      <c r="O269">
        <f t="shared" si="101"/>
        <v>24</v>
      </c>
      <c r="P269" s="54">
        <f t="shared" si="106"/>
        <v>0.65307310501019344</v>
      </c>
      <c r="Q269" s="54">
        <f t="shared" si="107"/>
        <v>16.97490480514778</v>
      </c>
      <c r="R269" s="53">
        <f t="shared" si="87"/>
        <v>10150</v>
      </c>
      <c r="S269" s="53">
        <f>MROUND((G269+2*G269*Q269*SQRT(O269/365)/100),50)</f>
        <v>12100</v>
      </c>
      <c r="T269" s="53">
        <f t="shared" si="86"/>
        <v>0</v>
      </c>
      <c r="U269" s="17">
        <v>14.594887835005643</v>
      </c>
      <c r="V269" s="16">
        <f>MROUND((D269-2*D269*U269*SQRT(O269/365)/100),50)</f>
        <v>10300</v>
      </c>
      <c r="W269" s="16">
        <f>MROUND((D269+2*D269*U269*SQRT(O269/365)/100),50)</f>
        <v>12000</v>
      </c>
      <c r="X269" s="16">
        <f t="shared" si="85"/>
        <v>0</v>
      </c>
      <c r="Y269" s="10">
        <f t="shared" si="98"/>
        <v>105.60000000000036</v>
      </c>
      <c r="Z269" s="10">
        <f t="shared" si="102"/>
        <v>120.45000000000073</v>
      </c>
      <c r="AA269" s="10">
        <f t="shared" si="103"/>
        <v>14.850000000000364</v>
      </c>
      <c r="AB269" s="10">
        <f t="shared" si="104"/>
        <v>120.45000000000073</v>
      </c>
      <c r="AC269" s="11">
        <f t="shared" si="83"/>
        <v>91.750000000000256</v>
      </c>
      <c r="AD269" s="12">
        <f t="shared" si="82"/>
        <v>8.2351621227420846E-3</v>
      </c>
      <c r="AE269" s="12">
        <f t="shared" si="84"/>
        <v>12.023336699203444</v>
      </c>
      <c r="AF269" s="10">
        <f>MROUND((M269-2*M269*AE269*SQRT(O269/365)/100),50)</f>
        <v>10400</v>
      </c>
      <c r="AG269" s="10">
        <f>MROUND((M269+2*M269*AE269*SQRT(O269/365)/100),50)</f>
        <v>11800</v>
      </c>
      <c r="AH269" s="13">
        <f t="shared" ref="AH269:AH286" si="110">IF(AND(M269&gt;=10400,M269&lt;=11800),0,1)</f>
        <v>0</v>
      </c>
      <c r="AI269" s="6">
        <f>MROUND((M269-2*M269*N269*SQRT(O269/365)/100),50)</f>
        <v>10100</v>
      </c>
      <c r="AJ269" s="6">
        <f>MROUND((M269+2*M269*N269*SQRT(O269/365)/100),50)</f>
        <v>12100</v>
      </c>
      <c r="AK269" s="6">
        <f t="shared" ref="AK269:AK286" si="111">IF(AND(M269&gt;=10100,M269&lt;=12100),0,1)</f>
        <v>0</v>
      </c>
    </row>
    <row r="270" spans="1:37" x14ac:dyDescent="0.35">
      <c r="A270" s="2">
        <v>43130</v>
      </c>
      <c r="B270" t="s">
        <v>10</v>
      </c>
      <c r="C270" s="3">
        <v>43153</v>
      </c>
      <c r="D270">
        <v>11097.15</v>
      </c>
      <c r="E270">
        <v>11121</v>
      </c>
      <c r="F270">
        <v>11053.15</v>
      </c>
      <c r="G270">
        <v>11072.1</v>
      </c>
      <c r="H270">
        <v>25779975</v>
      </c>
      <c r="I270">
        <v>189675</v>
      </c>
      <c r="J270">
        <v>11049.65</v>
      </c>
      <c r="K270" s="51">
        <f t="shared" si="105"/>
        <v>-0.58854426203013455</v>
      </c>
      <c r="L270">
        <f t="shared" si="99"/>
        <v>11100</v>
      </c>
      <c r="M270">
        <f t="shared" si="100"/>
        <v>11100</v>
      </c>
      <c r="N270">
        <v>17.887499999999999</v>
      </c>
      <c r="O270">
        <f t="shared" si="101"/>
        <v>23</v>
      </c>
      <c r="P270" s="54">
        <f t="shared" si="106"/>
        <v>-0.59028300932677524</v>
      </c>
      <c r="Q270" s="54">
        <f t="shared" si="107"/>
        <v>17.343177416980602</v>
      </c>
      <c r="R270" s="53">
        <f t="shared" ref="R270" si="112">R269</f>
        <v>10150</v>
      </c>
      <c r="S270" s="53">
        <f t="shared" ref="S270" si="113">S269</f>
        <v>12100</v>
      </c>
      <c r="T270" s="53">
        <f t="shared" si="86"/>
        <v>0</v>
      </c>
      <c r="U270" s="16"/>
      <c r="V270" s="16">
        <v>10300</v>
      </c>
      <c r="W270" s="16">
        <v>12000</v>
      </c>
      <c r="X270" s="16">
        <f t="shared" si="85"/>
        <v>0</v>
      </c>
      <c r="Y270" s="10">
        <f t="shared" si="98"/>
        <v>67.850000000000364</v>
      </c>
      <c r="Z270" s="10">
        <f t="shared" si="102"/>
        <v>16.649999999999636</v>
      </c>
      <c r="AA270" s="10">
        <f t="shared" si="103"/>
        <v>84.5</v>
      </c>
      <c r="AB270" s="10">
        <f t="shared" si="104"/>
        <v>84.5</v>
      </c>
      <c r="AC270" s="11">
        <f t="shared" si="83"/>
        <v>94.592857142857355</v>
      </c>
      <c r="AD270" s="12">
        <f t="shared" si="82"/>
        <v>8.5240676338390817E-3</v>
      </c>
      <c r="AE270" s="12">
        <f t="shared" si="84"/>
        <v>12.445138745405059</v>
      </c>
      <c r="AF270" s="10"/>
      <c r="AG270" s="10"/>
      <c r="AH270" s="13">
        <f t="shared" si="110"/>
        <v>0</v>
      </c>
      <c r="AI270" s="6"/>
      <c r="AJ270" s="6"/>
      <c r="AK270" s="6">
        <f t="shared" si="111"/>
        <v>0</v>
      </c>
    </row>
    <row r="271" spans="1:37" x14ac:dyDescent="0.35">
      <c r="A271" s="2">
        <v>43131</v>
      </c>
      <c r="B271" t="s">
        <v>10</v>
      </c>
      <c r="C271" s="3">
        <v>43153</v>
      </c>
      <c r="D271">
        <v>11039</v>
      </c>
      <c r="E271">
        <v>11077.7</v>
      </c>
      <c r="F271">
        <v>11007.35</v>
      </c>
      <c r="G271">
        <v>11055.4</v>
      </c>
      <c r="H271">
        <v>24663000</v>
      </c>
      <c r="I271">
        <v>-1116975</v>
      </c>
      <c r="J271">
        <v>11027.7</v>
      </c>
      <c r="K271" s="51">
        <f t="shared" si="105"/>
        <v>-0.15082956259427505</v>
      </c>
      <c r="L271">
        <f t="shared" si="99"/>
        <v>11100</v>
      </c>
      <c r="M271">
        <f t="shared" si="100"/>
        <v>11000</v>
      </c>
      <c r="N271">
        <v>16.414999999999999</v>
      </c>
      <c r="O271">
        <f t="shared" si="101"/>
        <v>22</v>
      </c>
      <c r="P271" s="54">
        <f t="shared" si="106"/>
        <v>-0.15094342488541912</v>
      </c>
      <c r="Q271" s="54">
        <f t="shared" si="107"/>
        <v>15.914975920027368</v>
      </c>
      <c r="R271" s="53">
        <f t="shared" ref="R271:R286" si="114">R270</f>
        <v>10150</v>
      </c>
      <c r="S271" s="53">
        <f t="shared" ref="S271:S286" si="115">S270</f>
        <v>12100</v>
      </c>
      <c r="T271" s="53">
        <f t="shared" si="86"/>
        <v>0</v>
      </c>
      <c r="U271" s="16"/>
      <c r="V271" s="16">
        <v>10300</v>
      </c>
      <c r="W271" s="16">
        <v>12000</v>
      </c>
      <c r="X271" s="16">
        <f t="shared" si="85"/>
        <v>0</v>
      </c>
      <c r="Y271" s="10">
        <f t="shared" si="98"/>
        <v>70.350000000000364</v>
      </c>
      <c r="Z271" s="10">
        <f t="shared" si="102"/>
        <v>5.6000000000003638</v>
      </c>
      <c r="AA271" s="10">
        <f t="shared" si="103"/>
        <v>64.75</v>
      </c>
      <c r="AB271" s="10">
        <f t="shared" si="104"/>
        <v>70.350000000000364</v>
      </c>
      <c r="AC271" s="11">
        <f t="shared" si="83"/>
        <v>95.946428571428825</v>
      </c>
      <c r="AD271" s="12">
        <f t="shared" ref="AD271:AD334" si="116">AC271/D271</f>
        <v>8.691586970869537E-3</v>
      </c>
      <c r="AE271" s="12">
        <f t="shared" si="84"/>
        <v>12.689716977469525</v>
      </c>
      <c r="AF271" s="10"/>
      <c r="AG271" s="10"/>
      <c r="AH271" s="13">
        <f t="shared" si="110"/>
        <v>0</v>
      </c>
      <c r="AI271" s="6"/>
      <c r="AJ271" s="6"/>
      <c r="AK271" s="6">
        <f t="shared" si="111"/>
        <v>0</v>
      </c>
    </row>
    <row r="272" spans="1:37" x14ac:dyDescent="0.35">
      <c r="A272" s="2">
        <v>43132</v>
      </c>
      <c r="B272" t="s">
        <v>10</v>
      </c>
      <c r="C272" s="3">
        <v>43153</v>
      </c>
      <c r="D272">
        <v>11064.25</v>
      </c>
      <c r="E272">
        <v>11139.4</v>
      </c>
      <c r="F272">
        <v>10880.7</v>
      </c>
      <c r="G272">
        <v>11031.3</v>
      </c>
      <c r="H272">
        <v>23863500</v>
      </c>
      <c r="I272">
        <v>-799500</v>
      </c>
      <c r="J272">
        <v>11016.9</v>
      </c>
      <c r="K272" s="51">
        <f t="shared" si="105"/>
        <v>-0.21799301698717699</v>
      </c>
      <c r="L272">
        <f t="shared" si="99"/>
        <v>11000</v>
      </c>
      <c r="M272">
        <f t="shared" si="100"/>
        <v>11100</v>
      </c>
      <c r="N272">
        <v>15.93</v>
      </c>
      <c r="O272">
        <f t="shared" si="101"/>
        <v>21</v>
      </c>
      <c r="P272" s="54">
        <f t="shared" si="106"/>
        <v>-0.21823096763782246</v>
      </c>
      <c r="Q272" s="54">
        <f t="shared" si="107"/>
        <v>15.444800532389991</v>
      </c>
      <c r="R272" s="53">
        <f t="shared" si="114"/>
        <v>10150</v>
      </c>
      <c r="S272" s="53">
        <f t="shared" si="115"/>
        <v>12100</v>
      </c>
      <c r="T272" s="53">
        <f t="shared" si="86"/>
        <v>0</v>
      </c>
      <c r="U272" s="16"/>
      <c r="V272" s="16">
        <v>10300</v>
      </c>
      <c r="W272" s="16">
        <v>12000</v>
      </c>
      <c r="X272" s="16">
        <f t="shared" si="85"/>
        <v>0</v>
      </c>
      <c r="Y272" s="10">
        <f t="shared" si="98"/>
        <v>258.69999999999891</v>
      </c>
      <c r="Z272" s="10">
        <f t="shared" si="102"/>
        <v>84</v>
      </c>
      <c r="AA272" s="10">
        <f t="shared" si="103"/>
        <v>174.69999999999891</v>
      </c>
      <c r="AB272" s="10">
        <f t="shared" si="104"/>
        <v>258.69999999999891</v>
      </c>
      <c r="AC272" s="11">
        <f t="shared" ref="AC272:AC335" si="117">AVERAGE(AB259:AB272)</f>
        <v>109.65000000000016</v>
      </c>
      <c r="AD272" s="12">
        <f t="shared" si="116"/>
        <v>9.9102966762320225E-3</v>
      </c>
      <c r="AE272" s="12">
        <f t="shared" ref="AE272:AE335" si="118">AD272*1460</f>
        <v>14.469033147298752</v>
      </c>
      <c r="AF272" s="10"/>
      <c r="AG272" s="10"/>
      <c r="AH272" s="13">
        <f t="shared" si="110"/>
        <v>0</v>
      </c>
      <c r="AI272" s="6"/>
      <c r="AJ272" s="6"/>
      <c r="AK272" s="6">
        <f t="shared" si="111"/>
        <v>0</v>
      </c>
    </row>
    <row r="273" spans="1:37" x14ac:dyDescent="0.35">
      <c r="A273" s="2">
        <v>43133</v>
      </c>
      <c r="B273" t="s">
        <v>10</v>
      </c>
      <c r="C273" s="3">
        <v>43153</v>
      </c>
      <c r="D273">
        <v>10928</v>
      </c>
      <c r="E273">
        <v>10950</v>
      </c>
      <c r="F273">
        <v>10735.05</v>
      </c>
      <c r="G273">
        <v>10755.85</v>
      </c>
      <c r="H273">
        <v>22848525</v>
      </c>
      <c r="I273">
        <v>-1014975</v>
      </c>
      <c r="J273">
        <v>10760.6</v>
      </c>
      <c r="K273" s="51">
        <f t="shared" si="105"/>
        <v>-2.4969858493559141</v>
      </c>
      <c r="L273">
        <f t="shared" si="99"/>
        <v>10800</v>
      </c>
      <c r="M273">
        <f t="shared" si="100"/>
        <v>10900</v>
      </c>
      <c r="N273">
        <v>14.1075</v>
      </c>
      <c r="O273">
        <f t="shared" si="101"/>
        <v>20</v>
      </c>
      <c r="P273" s="54">
        <f t="shared" si="106"/>
        <v>-2.5286894096549162</v>
      </c>
      <c r="Q273" s="54">
        <f t="shared" si="107"/>
        <v>13.69174638542615</v>
      </c>
      <c r="R273" s="53">
        <f t="shared" si="114"/>
        <v>10150</v>
      </c>
      <c r="S273" s="53">
        <f t="shared" si="115"/>
        <v>12100</v>
      </c>
      <c r="T273" s="53">
        <f t="shared" si="86"/>
        <v>0</v>
      </c>
      <c r="U273" s="16"/>
      <c r="V273" s="16">
        <v>10300</v>
      </c>
      <c r="W273" s="16">
        <v>12000</v>
      </c>
      <c r="X273" s="16">
        <f t="shared" si="85"/>
        <v>0</v>
      </c>
      <c r="Y273" s="10">
        <f t="shared" si="98"/>
        <v>214.95000000000073</v>
      </c>
      <c r="Z273" s="10">
        <f t="shared" si="102"/>
        <v>81.299999999999272</v>
      </c>
      <c r="AA273" s="10">
        <f t="shared" si="103"/>
        <v>296.25</v>
      </c>
      <c r="AB273" s="10">
        <f t="shared" si="104"/>
        <v>296.25</v>
      </c>
      <c r="AC273" s="11">
        <f t="shared" si="117"/>
        <v>124.18928571428582</v>
      </c>
      <c r="AD273" s="12">
        <f t="shared" si="116"/>
        <v>1.1364319702991016E-2</v>
      </c>
      <c r="AE273" s="12">
        <f t="shared" si="118"/>
        <v>16.591906766366883</v>
      </c>
      <c r="AF273" s="10"/>
      <c r="AG273" s="10"/>
      <c r="AH273" s="13">
        <f t="shared" si="110"/>
        <v>0</v>
      </c>
      <c r="AI273" s="6"/>
      <c r="AJ273" s="6"/>
      <c r="AK273" s="6">
        <f t="shared" si="111"/>
        <v>0</v>
      </c>
    </row>
    <row r="274" spans="1:37" x14ac:dyDescent="0.35">
      <c r="A274" s="2">
        <v>43136</v>
      </c>
      <c r="B274" t="s">
        <v>10</v>
      </c>
      <c r="C274" s="3">
        <v>43153</v>
      </c>
      <c r="D274">
        <v>10629</v>
      </c>
      <c r="E274">
        <v>10722</v>
      </c>
      <c r="F274">
        <v>10606</v>
      </c>
      <c r="G274">
        <v>10684.6</v>
      </c>
      <c r="H274">
        <v>21903075</v>
      </c>
      <c r="I274">
        <v>-945450</v>
      </c>
      <c r="J274">
        <v>10666.55</v>
      </c>
      <c r="K274" s="51">
        <f t="shared" si="105"/>
        <v>-0.66243021239604494</v>
      </c>
      <c r="L274">
        <f t="shared" si="99"/>
        <v>10700</v>
      </c>
      <c r="M274">
        <f t="shared" si="100"/>
        <v>10600</v>
      </c>
      <c r="N274">
        <v>15.25</v>
      </c>
      <c r="O274">
        <f t="shared" si="101"/>
        <v>17</v>
      </c>
      <c r="P274" s="54">
        <f t="shared" si="106"/>
        <v>-0.66463401917378206</v>
      </c>
      <c r="Q274" s="54">
        <f t="shared" si="107"/>
        <v>14.786319836347602</v>
      </c>
      <c r="R274" s="53">
        <f t="shared" si="114"/>
        <v>10150</v>
      </c>
      <c r="S274" s="53">
        <f t="shared" si="115"/>
        <v>12100</v>
      </c>
      <c r="T274" s="53">
        <f t="shared" si="86"/>
        <v>0</v>
      </c>
      <c r="U274" s="16"/>
      <c r="V274" s="16">
        <v>10300</v>
      </c>
      <c r="W274" s="16">
        <v>12000</v>
      </c>
      <c r="X274" s="16">
        <f t="shared" si="85"/>
        <v>0</v>
      </c>
      <c r="Y274" s="10">
        <f t="shared" si="98"/>
        <v>116</v>
      </c>
      <c r="Z274" s="10">
        <f t="shared" si="102"/>
        <v>33.850000000000364</v>
      </c>
      <c r="AA274" s="10">
        <f t="shared" si="103"/>
        <v>149.85000000000036</v>
      </c>
      <c r="AB274" s="10">
        <f t="shared" si="104"/>
        <v>149.85000000000036</v>
      </c>
      <c r="AC274" s="11">
        <f t="shared" si="117"/>
        <v>128.63214285714301</v>
      </c>
      <c r="AD274" s="12">
        <f t="shared" si="116"/>
        <v>1.2101998575326277E-2</v>
      </c>
      <c r="AE274" s="12">
        <f t="shared" si="118"/>
        <v>17.668917919976366</v>
      </c>
      <c r="AF274" s="10"/>
      <c r="AG274" s="10"/>
      <c r="AH274" s="13">
        <f t="shared" si="110"/>
        <v>0</v>
      </c>
      <c r="AI274" s="6"/>
      <c r="AJ274" s="6"/>
      <c r="AK274" s="6">
        <f t="shared" si="111"/>
        <v>0</v>
      </c>
    </row>
    <row r="275" spans="1:37" x14ac:dyDescent="0.35">
      <c r="A275" s="2">
        <v>43137</v>
      </c>
      <c r="B275" t="s">
        <v>10</v>
      </c>
      <c r="C275" s="3">
        <v>43153</v>
      </c>
      <c r="D275">
        <v>10318.799999999999</v>
      </c>
      <c r="E275">
        <v>10613.6</v>
      </c>
      <c r="F275">
        <v>10300</v>
      </c>
      <c r="G275">
        <v>10513.3</v>
      </c>
      <c r="H275">
        <v>21689100</v>
      </c>
      <c r="I275">
        <v>-213975</v>
      </c>
      <c r="J275">
        <v>10498.25</v>
      </c>
      <c r="K275" s="51">
        <f t="shared" si="105"/>
        <v>-1.6032420493046169</v>
      </c>
      <c r="L275">
        <f t="shared" si="99"/>
        <v>10500</v>
      </c>
      <c r="M275">
        <f t="shared" si="100"/>
        <v>10300</v>
      </c>
      <c r="N275">
        <v>16.052499999999998</v>
      </c>
      <c r="O275">
        <f t="shared" si="101"/>
        <v>16</v>
      </c>
      <c r="P275" s="54">
        <f t="shared" si="106"/>
        <v>-1.616233012820345</v>
      </c>
      <c r="Q275" s="54">
        <f t="shared" si="107"/>
        <v>15.568510636027577</v>
      </c>
      <c r="R275" s="53">
        <f t="shared" si="114"/>
        <v>10150</v>
      </c>
      <c r="S275" s="53">
        <f t="shared" si="115"/>
        <v>12100</v>
      </c>
      <c r="T275" s="53">
        <f t="shared" si="86"/>
        <v>0</v>
      </c>
      <c r="U275" s="16"/>
      <c r="V275" s="16">
        <v>10300</v>
      </c>
      <c r="W275" s="16">
        <v>12000</v>
      </c>
      <c r="X275" s="16">
        <f t="shared" si="85"/>
        <v>0</v>
      </c>
      <c r="Y275" s="10">
        <f t="shared" si="98"/>
        <v>313.60000000000036</v>
      </c>
      <c r="Z275" s="10">
        <f t="shared" si="102"/>
        <v>71</v>
      </c>
      <c r="AA275" s="10">
        <f t="shared" si="103"/>
        <v>384.60000000000036</v>
      </c>
      <c r="AB275" s="10">
        <f t="shared" si="104"/>
        <v>384.60000000000036</v>
      </c>
      <c r="AC275" s="11">
        <f t="shared" si="117"/>
        <v>151.25000000000014</v>
      </c>
      <c r="AD275" s="12">
        <f t="shared" si="116"/>
        <v>1.4657712137070216E-2</v>
      </c>
      <c r="AE275" s="12">
        <f t="shared" si="118"/>
        <v>21.400259720122516</v>
      </c>
      <c r="AF275" s="10"/>
      <c r="AG275" s="10"/>
      <c r="AH275" s="13">
        <f t="shared" si="110"/>
        <v>1</v>
      </c>
      <c r="AI275" s="6"/>
      <c r="AJ275" s="6"/>
      <c r="AK275" s="6">
        <f t="shared" si="111"/>
        <v>0</v>
      </c>
    </row>
    <row r="276" spans="1:37" x14ac:dyDescent="0.35">
      <c r="A276" s="2">
        <v>43138</v>
      </c>
      <c r="B276" t="s">
        <v>10</v>
      </c>
      <c r="C276" s="3">
        <v>43153</v>
      </c>
      <c r="D276">
        <v>10595</v>
      </c>
      <c r="E276">
        <v>10624.9</v>
      </c>
      <c r="F276">
        <v>10442.549999999999</v>
      </c>
      <c r="G276">
        <v>10465.549999999999</v>
      </c>
      <c r="H276">
        <v>21658800</v>
      </c>
      <c r="I276">
        <v>-30300</v>
      </c>
      <c r="J276">
        <v>10476.700000000001</v>
      </c>
      <c r="K276" s="51">
        <f t="shared" si="105"/>
        <v>-0.45418660173304293</v>
      </c>
      <c r="L276">
        <f t="shared" si="99"/>
        <v>10500</v>
      </c>
      <c r="M276">
        <f t="shared" si="100"/>
        <v>10600</v>
      </c>
      <c r="N276">
        <v>20.015000000000001</v>
      </c>
      <c r="O276">
        <f t="shared" si="101"/>
        <v>15</v>
      </c>
      <c r="P276" s="54">
        <f t="shared" si="106"/>
        <v>-0.45522116282619152</v>
      </c>
      <c r="Q276" s="54">
        <f t="shared" si="107"/>
        <v>19.405582832742361</v>
      </c>
      <c r="R276" s="53">
        <f t="shared" si="114"/>
        <v>10150</v>
      </c>
      <c r="S276" s="53">
        <f t="shared" si="115"/>
        <v>12100</v>
      </c>
      <c r="T276" s="53">
        <f t="shared" si="86"/>
        <v>0</v>
      </c>
      <c r="U276" s="16"/>
      <c r="V276" s="16">
        <v>10300</v>
      </c>
      <c r="W276" s="16">
        <v>12000</v>
      </c>
      <c r="X276" s="16">
        <f t="shared" ref="X276:X339" si="119">IF(AND(M276&gt;=V276,M276&lt;=W276),0,1)</f>
        <v>0</v>
      </c>
      <c r="Y276" s="10">
        <f t="shared" si="98"/>
        <v>182.35000000000036</v>
      </c>
      <c r="Z276" s="10">
        <f t="shared" si="102"/>
        <v>111.60000000000036</v>
      </c>
      <c r="AA276" s="10">
        <f t="shared" si="103"/>
        <v>70.75</v>
      </c>
      <c r="AB276" s="10">
        <f t="shared" si="104"/>
        <v>182.35000000000036</v>
      </c>
      <c r="AC276" s="11">
        <f t="shared" si="117"/>
        <v>154.28214285714304</v>
      </c>
      <c r="AD276" s="12">
        <f t="shared" si="116"/>
        <v>1.4561787905346206E-2</v>
      </c>
      <c r="AE276" s="12">
        <f t="shared" si="118"/>
        <v>21.260210341805461</v>
      </c>
      <c r="AF276" s="10"/>
      <c r="AG276" s="10"/>
      <c r="AH276" s="13">
        <f t="shared" si="110"/>
        <v>0</v>
      </c>
      <c r="AI276" s="6"/>
      <c r="AJ276" s="6"/>
      <c r="AK276" s="6">
        <f t="shared" si="111"/>
        <v>0</v>
      </c>
    </row>
    <row r="277" spans="1:37" x14ac:dyDescent="0.35">
      <c r="A277" s="2">
        <v>43139</v>
      </c>
      <c r="B277" t="s">
        <v>10</v>
      </c>
      <c r="C277" s="3">
        <v>43153</v>
      </c>
      <c r="D277">
        <v>10501</v>
      </c>
      <c r="E277">
        <v>10640</v>
      </c>
      <c r="F277">
        <v>10469.6</v>
      </c>
      <c r="G277">
        <v>10572.25</v>
      </c>
      <c r="H277">
        <v>20863650</v>
      </c>
      <c r="I277">
        <v>-795150</v>
      </c>
      <c r="J277">
        <v>10576.85</v>
      </c>
      <c r="K277" s="51">
        <f t="shared" si="105"/>
        <v>1.0195355236944139</v>
      </c>
      <c r="L277">
        <f t="shared" si="99"/>
        <v>10600</v>
      </c>
      <c r="M277">
        <f t="shared" si="100"/>
        <v>10500</v>
      </c>
      <c r="N277">
        <v>19.465</v>
      </c>
      <c r="O277">
        <f t="shared" si="101"/>
        <v>14</v>
      </c>
      <c r="P277" s="54">
        <f t="shared" si="106"/>
        <v>1.0143733176409597</v>
      </c>
      <c r="Q277" s="54">
        <f t="shared" si="107"/>
        <v>18.873653294835435</v>
      </c>
      <c r="R277" s="53">
        <f t="shared" si="114"/>
        <v>10150</v>
      </c>
      <c r="S277" s="53">
        <f t="shared" si="115"/>
        <v>12100</v>
      </c>
      <c r="T277" s="53">
        <f t="shared" ref="T277:T340" si="120">IF(AND(M277&gt;=R277,M277&lt;=S277),0,1)</f>
        <v>0</v>
      </c>
      <c r="U277" s="16"/>
      <c r="V277" s="16">
        <v>10300</v>
      </c>
      <c r="W277" s="16">
        <v>12000</v>
      </c>
      <c r="X277" s="16">
        <f t="shared" si="119"/>
        <v>0</v>
      </c>
      <c r="Y277" s="10">
        <f t="shared" si="98"/>
        <v>170.39999999999964</v>
      </c>
      <c r="Z277" s="10">
        <f t="shared" si="102"/>
        <v>174.45000000000073</v>
      </c>
      <c r="AA277" s="10">
        <f t="shared" si="103"/>
        <v>4.0500000000010914</v>
      </c>
      <c r="AB277" s="10">
        <f t="shared" si="104"/>
        <v>174.45000000000073</v>
      </c>
      <c r="AC277" s="11">
        <f t="shared" si="117"/>
        <v>159.64285714285728</v>
      </c>
      <c r="AD277" s="12">
        <f t="shared" si="116"/>
        <v>1.5202633762770906E-2</v>
      </c>
      <c r="AE277" s="12">
        <f t="shared" si="118"/>
        <v>22.195845293645522</v>
      </c>
      <c r="AF277" s="10"/>
      <c r="AG277" s="10"/>
      <c r="AH277" s="13">
        <f t="shared" si="110"/>
        <v>0</v>
      </c>
      <c r="AI277" s="6"/>
      <c r="AJ277" s="6"/>
      <c r="AK277" s="6">
        <f t="shared" si="111"/>
        <v>0</v>
      </c>
    </row>
    <row r="278" spans="1:37" x14ac:dyDescent="0.35">
      <c r="A278" s="2">
        <v>43140</v>
      </c>
      <c r="B278" t="s">
        <v>10</v>
      </c>
      <c r="C278" s="3">
        <v>43153</v>
      </c>
      <c r="D278">
        <v>10378.799999999999</v>
      </c>
      <c r="E278">
        <v>10495</v>
      </c>
      <c r="F278">
        <v>10375</v>
      </c>
      <c r="G278">
        <v>10469.700000000001</v>
      </c>
      <c r="H278">
        <v>22389150</v>
      </c>
      <c r="I278">
        <v>1525500</v>
      </c>
      <c r="J278">
        <v>10454.950000000001</v>
      </c>
      <c r="K278" s="51">
        <f t="shared" si="105"/>
        <v>-0.96999219655228808</v>
      </c>
      <c r="L278">
        <f t="shared" si="99"/>
        <v>10500</v>
      </c>
      <c r="M278">
        <f t="shared" si="100"/>
        <v>10400</v>
      </c>
      <c r="N278">
        <v>17.772500000000001</v>
      </c>
      <c r="O278">
        <f t="shared" si="101"/>
        <v>13</v>
      </c>
      <c r="P278" s="54">
        <f t="shared" si="106"/>
        <v>-0.97472726560567935</v>
      </c>
      <c r="Q278" s="54">
        <f t="shared" si="107"/>
        <v>17.2327321243481</v>
      </c>
      <c r="R278" s="53">
        <f t="shared" si="114"/>
        <v>10150</v>
      </c>
      <c r="S278" s="53">
        <f t="shared" si="115"/>
        <v>12100</v>
      </c>
      <c r="T278" s="53">
        <f t="shared" si="120"/>
        <v>0</v>
      </c>
      <c r="U278" s="16"/>
      <c r="V278" s="16">
        <v>10300</v>
      </c>
      <c r="W278" s="16">
        <v>12000</v>
      </c>
      <c r="X278" s="16">
        <f t="shared" si="119"/>
        <v>0</v>
      </c>
      <c r="Y278" s="10">
        <f t="shared" si="98"/>
        <v>120</v>
      </c>
      <c r="Z278" s="10">
        <f t="shared" si="102"/>
        <v>77.25</v>
      </c>
      <c r="AA278" s="10">
        <f t="shared" si="103"/>
        <v>197.25</v>
      </c>
      <c r="AB278" s="10">
        <f t="shared" si="104"/>
        <v>197.25</v>
      </c>
      <c r="AC278" s="11">
        <f t="shared" si="117"/>
        <v>164.73214285714297</v>
      </c>
      <c r="AD278" s="12">
        <f t="shared" si="116"/>
        <v>1.5871983548882626E-2</v>
      </c>
      <c r="AE278" s="12">
        <f t="shared" si="118"/>
        <v>23.173095981368633</v>
      </c>
      <c r="AF278" s="10"/>
      <c r="AG278" s="10"/>
      <c r="AH278" s="13">
        <f t="shared" si="110"/>
        <v>0</v>
      </c>
      <c r="AI278" s="6"/>
      <c r="AJ278" s="6"/>
      <c r="AK278" s="6">
        <f t="shared" si="111"/>
        <v>0</v>
      </c>
    </row>
    <row r="279" spans="1:37" x14ac:dyDescent="0.35">
      <c r="A279" s="2">
        <v>43143</v>
      </c>
      <c r="B279" t="s">
        <v>10</v>
      </c>
      <c r="C279" s="3">
        <v>43153</v>
      </c>
      <c r="D279">
        <v>10519</v>
      </c>
      <c r="E279">
        <v>10559.85</v>
      </c>
      <c r="F279">
        <v>10482.1</v>
      </c>
      <c r="G279">
        <v>10543.1</v>
      </c>
      <c r="H279">
        <v>23612850</v>
      </c>
      <c r="I279">
        <v>1223700</v>
      </c>
      <c r="K279" s="51">
        <f t="shared" si="105"/>
        <v>0.7010707088073167</v>
      </c>
      <c r="L279">
        <f t="shared" si="99"/>
        <v>10500</v>
      </c>
      <c r="M279">
        <f t="shared" si="100"/>
        <v>10500</v>
      </c>
      <c r="N279">
        <v>19.23</v>
      </c>
      <c r="O279">
        <f t="shared" si="101"/>
        <v>10</v>
      </c>
      <c r="P279" s="54">
        <f t="shared" si="106"/>
        <v>0.69862463393555174</v>
      </c>
      <c r="Q279" s="54">
        <f t="shared" si="107"/>
        <v>18.644962069758911</v>
      </c>
      <c r="R279" s="53">
        <f t="shared" si="114"/>
        <v>10150</v>
      </c>
      <c r="S279" s="53">
        <f t="shared" si="115"/>
        <v>12100</v>
      </c>
      <c r="T279" s="53">
        <f t="shared" si="120"/>
        <v>0</v>
      </c>
      <c r="U279" s="16"/>
      <c r="V279" s="16">
        <v>10300</v>
      </c>
      <c r="W279" s="16">
        <v>12000</v>
      </c>
      <c r="X279" s="16">
        <f t="shared" si="119"/>
        <v>0</v>
      </c>
      <c r="Y279" s="10">
        <f t="shared" si="98"/>
        <v>77.75</v>
      </c>
      <c r="Z279" s="10">
        <f t="shared" si="102"/>
        <v>90.149999999999636</v>
      </c>
      <c r="AA279" s="10">
        <f t="shared" si="103"/>
        <v>12.399999999999636</v>
      </c>
      <c r="AB279" s="10">
        <f t="shared" si="104"/>
        <v>90.149999999999636</v>
      </c>
      <c r="AC279" s="11">
        <f t="shared" si="117"/>
        <v>164.10714285714297</v>
      </c>
      <c r="AD279" s="12">
        <f t="shared" si="116"/>
        <v>1.560102128121903E-2</v>
      </c>
      <c r="AE279" s="12">
        <f t="shared" si="118"/>
        <v>22.777491070579785</v>
      </c>
      <c r="AF279" s="10"/>
      <c r="AG279" s="10"/>
      <c r="AH279" s="13">
        <f t="shared" si="110"/>
        <v>0</v>
      </c>
      <c r="AI279" s="6"/>
      <c r="AJ279" s="6"/>
      <c r="AK279" s="6">
        <f t="shared" si="111"/>
        <v>0</v>
      </c>
    </row>
    <row r="280" spans="1:37" x14ac:dyDescent="0.35">
      <c r="A280" s="2">
        <v>43145</v>
      </c>
      <c r="B280" t="s">
        <v>10</v>
      </c>
      <c r="C280" s="3">
        <v>43153</v>
      </c>
      <c r="D280">
        <v>10569</v>
      </c>
      <c r="E280">
        <v>10587</v>
      </c>
      <c r="F280">
        <v>10456.1</v>
      </c>
      <c r="G280">
        <v>10495.2</v>
      </c>
      <c r="H280">
        <v>23449350</v>
      </c>
      <c r="I280">
        <v>-163500</v>
      </c>
      <c r="J280">
        <v>10500.9</v>
      </c>
      <c r="K280" s="51">
        <f t="shared" si="105"/>
        <v>-0.45432557786608907</v>
      </c>
      <c r="L280">
        <f t="shared" si="99"/>
        <v>10500</v>
      </c>
      <c r="M280">
        <f t="shared" si="100"/>
        <v>10600</v>
      </c>
      <c r="N280">
        <v>17.8825</v>
      </c>
      <c r="O280">
        <f t="shared" si="101"/>
        <v>8</v>
      </c>
      <c r="P280" s="54">
        <f t="shared" si="106"/>
        <v>-0.45536077314753953</v>
      </c>
      <c r="Q280" s="54">
        <f t="shared" si="107"/>
        <v>17.338085796333552</v>
      </c>
      <c r="R280" s="53">
        <f t="shared" si="114"/>
        <v>10150</v>
      </c>
      <c r="S280" s="53">
        <f t="shared" si="115"/>
        <v>12100</v>
      </c>
      <c r="T280" s="53">
        <f t="shared" si="120"/>
        <v>0</v>
      </c>
      <c r="U280" s="16"/>
      <c r="V280" s="16">
        <v>10300</v>
      </c>
      <c r="W280" s="16">
        <v>12000</v>
      </c>
      <c r="X280" s="16">
        <f t="shared" si="119"/>
        <v>0</v>
      </c>
      <c r="Y280" s="10">
        <f t="shared" si="98"/>
        <v>130.89999999999964</v>
      </c>
      <c r="Z280" s="10">
        <f t="shared" si="102"/>
        <v>43.899999999999636</v>
      </c>
      <c r="AA280" s="10">
        <f t="shared" si="103"/>
        <v>87</v>
      </c>
      <c r="AB280" s="10">
        <f t="shared" si="104"/>
        <v>130.89999999999964</v>
      </c>
      <c r="AC280" s="11">
        <f t="shared" si="117"/>
        <v>164.39285714285728</v>
      </c>
      <c r="AD280" s="12">
        <f t="shared" si="116"/>
        <v>1.5554248949082911E-2</v>
      </c>
      <c r="AE280" s="12">
        <f t="shared" si="118"/>
        <v>22.709203465661052</v>
      </c>
      <c r="AF280" s="10"/>
      <c r="AG280" s="10"/>
      <c r="AH280" s="13">
        <f t="shared" si="110"/>
        <v>0</v>
      </c>
      <c r="AI280" s="6"/>
      <c r="AJ280" s="6"/>
      <c r="AK280" s="6">
        <f t="shared" si="111"/>
        <v>0</v>
      </c>
    </row>
    <row r="281" spans="1:37" x14ac:dyDescent="0.35">
      <c r="A281" s="2">
        <v>43146</v>
      </c>
      <c r="B281" t="s">
        <v>10</v>
      </c>
      <c r="C281" s="3">
        <v>43153</v>
      </c>
      <c r="D281">
        <v>10534.65</v>
      </c>
      <c r="E281">
        <v>10630.25</v>
      </c>
      <c r="F281">
        <v>10505.25</v>
      </c>
      <c r="G281">
        <v>10551.2</v>
      </c>
      <c r="H281">
        <v>23035125</v>
      </c>
      <c r="I281">
        <v>-414225</v>
      </c>
      <c r="K281" s="51">
        <f t="shared" si="105"/>
        <v>0.53357725436389969</v>
      </c>
      <c r="L281">
        <f t="shared" si="99"/>
        <v>10600</v>
      </c>
      <c r="M281">
        <f t="shared" si="100"/>
        <v>10500</v>
      </c>
      <c r="N281">
        <v>17.184999999999999</v>
      </c>
      <c r="O281">
        <f t="shared" si="101"/>
        <v>7</v>
      </c>
      <c r="P281" s="54">
        <f t="shared" si="106"/>
        <v>0.53215877448558047</v>
      </c>
      <c r="Q281" s="54">
        <f t="shared" si="107"/>
        <v>16.661985568283143</v>
      </c>
      <c r="R281" s="53">
        <f t="shared" si="114"/>
        <v>10150</v>
      </c>
      <c r="S281" s="53">
        <f t="shared" si="115"/>
        <v>12100</v>
      </c>
      <c r="T281" s="53">
        <f t="shared" si="120"/>
        <v>0</v>
      </c>
      <c r="U281" s="16"/>
      <c r="V281" s="16">
        <v>10300</v>
      </c>
      <c r="W281" s="16">
        <v>12000</v>
      </c>
      <c r="X281" s="16">
        <f t="shared" si="119"/>
        <v>0</v>
      </c>
      <c r="Y281" s="10">
        <f t="shared" si="98"/>
        <v>125</v>
      </c>
      <c r="Z281" s="10">
        <f t="shared" si="102"/>
        <v>135.04999999999927</v>
      </c>
      <c r="AA281" s="10">
        <f t="shared" si="103"/>
        <v>10.049999999999272</v>
      </c>
      <c r="AB281" s="10">
        <f t="shared" si="104"/>
        <v>135.04999999999927</v>
      </c>
      <c r="AC281" s="11">
        <f t="shared" si="117"/>
        <v>168.9142857142858</v>
      </c>
      <c r="AD281" s="12">
        <f t="shared" si="116"/>
        <v>1.6034162095018421E-2</v>
      </c>
      <c r="AE281" s="12">
        <f t="shared" si="118"/>
        <v>23.409876658726894</v>
      </c>
      <c r="AF281" s="10"/>
      <c r="AG281" s="10"/>
      <c r="AH281" s="13">
        <f t="shared" si="110"/>
        <v>0</v>
      </c>
      <c r="AI281" s="6"/>
      <c r="AJ281" s="6"/>
      <c r="AK281" s="6">
        <f t="shared" si="111"/>
        <v>0</v>
      </c>
    </row>
    <row r="282" spans="1:37" x14ac:dyDescent="0.35">
      <c r="A282" s="2">
        <v>43147</v>
      </c>
      <c r="B282" t="s">
        <v>10</v>
      </c>
      <c r="C282" s="3">
        <v>43153</v>
      </c>
      <c r="D282">
        <v>10596.4</v>
      </c>
      <c r="E282">
        <v>10615</v>
      </c>
      <c r="F282">
        <v>10430.200000000001</v>
      </c>
      <c r="G282">
        <v>10453.35</v>
      </c>
      <c r="H282">
        <v>23044050</v>
      </c>
      <c r="I282">
        <v>8925</v>
      </c>
      <c r="K282" s="51">
        <f t="shared" si="105"/>
        <v>-0.9273826673743305</v>
      </c>
      <c r="L282">
        <f t="shared" si="99"/>
        <v>10500</v>
      </c>
      <c r="M282">
        <f t="shared" si="100"/>
        <v>10600</v>
      </c>
      <c r="N282">
        <v>16.315000000000001</v>
      </c>
      <c r="O282">
        <f t="shared" si="101"/>
        <v>6</v>
      </c>
      <c r="P282" s="54">
        <f t="shared" si="106"/>
        <v>-0.93170963289566089</v>
      </c>
      <c r="Q282" s="54">
        <f t="shared" si="107"/>
        <v>15.819625674155562</v>
      </c>
      <c r="R282" s="53">
        <f t="shared" si="114"/>
        <v>10150</v>
      </c>
      <c r="S282" s="53">
        <f t="shared" si="115"/>
        <v>12100</v>
      </c>
      <c r="T282" s="53">
        <f t="shared" si="120"/>
        <v>0</v>
      </c>
      <c r="U282" s="16"/>
      <c r="V282" s="16">
        <v>10300</v>
      </c>
      <c r="W282" s="16">
        <v>12000</v>
      </c>
      <c r="X282" s="16">
        <f t="shared" si="119"/>
        <v>0</v>
      </c>
      <c r="Y282" s="10">
        <f t="shared" si="98"/>
        <v>184.79999999999927</v>
      </c>
      <c r="Z282" s="10">
        <f t="shared" si="102"/>
        <v>63.799999999999272</v>
      </c>
      <c r="AA282" s="10">
        <f t="shared" si="103"/>
        <v>121</v>
      </c>
      <c r="AB282" s="10">
        <f t="shared" si="104"/>
        <v>184.79999999999927</v>
      </c>
      <c r="AC282" s="11">
        <f t="shared" si="117"/>
        <v>175.68928571428569</v>
      </c>
      <c r="AD282" s="12">
        <f t="shared" si="116"/>
        <v>1.6580091891046554E-2</v>
      </c>
      <c r="AE282" s="12">
        <f t="shared" si="118"/>
        <v>24.206934160927968</v>
      </c>
      <c r="AF282" s="10"/>
      <c r="AG282" s="10"/>
      <c r="AH282" s="13">
        <f t="shared" si="110"/>
        <v>0</v>
      </c>
      <c r="AI282" s="6"/>
      <c r="AJ282" s="6"/>
      <c r="AK282" s="6">
        <f t="shared" si="111"/>
        <v>0</v>
      </c>
    </row>
    <row r="283" spans="1:37" x14ac:dyDescent="0.35">
      <c r="A283" s="2">
        <v>43150</v>
      </c>
      <c r="B283" t="s">
        <v>10</v>
      </c>
      <c r="C283" s="3">
        <v>43153</v>
      </c>
      <c r="D283">
        <v>10470</v>
      </c>
      <c r="E283">
        <v>10485</v>
      </c>
      <c r="F283">
        <v>10290.1</v>
      </c>
      <c r="G283">
        <v>10378.549999999999</v>
      </c>
      <c r="H283">
        <v>21720675</v>
      </c>
      <c r="I283">
        <v>-1323375</v>
      </c>
      <c r="K283" s="51">
        <f t="shared" si="105"/>
        <v>-0.71556008360957102</v>
      </c>
      <c r="L283">
        <f t="shared" si="99"/>
        <v>10400</v>
      </c>
      <c r="M283">
        <f t="shared" si="100"/>
        <v>10500</v>
      </c>
      <c r="N283">
        <v>16.377500000000001</v>
      </c>
      <c r="O283">
        <f t="shared" si="101"/>
        <v>3</v>
      </c>
      <c r="P283" s="54">
        <f t="shared" si="106"/>
        <v>-0.71813249354715225</v>
      </c>
      <c r="Q283" s="54">
        <f t="shared" si="107"/>
        <v>15.879549701792468</v>
      </c>
      <c r="R283" s="53">
        <f t="shared" si="114"/>
        <v>10150</v>
      </c>
      <c r="S283" s="53">
        <f t="shared" si="115"/>
        <v>12100</v>
      </c>
      <c r="T283" s="53">
        <f t="shared" si="120"/>
        <v>0</v>
      </c>
      <c r="U283" s="16"/>
      <c r="V283" s="16">
        <v>10300</v>
      </c>
      <c r="W283" s="16">
        <v>12000</v>
      </c>
      <c r="X283" s="16">
        <f t="shared" si="119"/>
        <v>0</v>
      </c>
      <c r="Y283" s="10">
        <f t="shared" si="98"/>
        <v>194.89999999999964</v>
      </c>
      <c r="Z283" s="10">
        <f t="shared" si="102"/>
        <v>31.649999999999636</v>
      </c>
      <c r="AA283" s="10">
        <f t="shared" si="103"/>
        <v>163.25</v>
      </c>
      <c r="AB283" s="10">
        <f t="shared" si="104"/>
        <v>194.89999999999964</v>
      </c>
      <c r="AC283" s="11">
        <f t="shared" si="117"/>
        <v>181.00714285714275</v>
      </c>
      <c r="AD283" s="12">
        <f t="shared" si="116"/>
        <v>1.7288170282439612E-2</v>
      </c>
      <c r="AE283" s="12">
        <f t="shared" si="118"/>
        <v>25.240728612361835</v>
      </c>
      <c r="AF283" s="10"/>
      <c r="AG283" s="10"/>
      <c r="AH283" s="13">
        <f t="shared" si="110"/>
        <v>0</v>
      </c>
      <c r="AI283" s="6"/>
      <c r="AJ283" s="6"/>
      <c r="AK283" s="6">
        <f t="shared" si="111"/>
        <v>0</v>
      </c>
    </row>
    <row r="284" spans="1:37" x14ac:dyDescent="0.35">
      <c r="A284" s="2">
        <v>43151</v>
      </c>
      <c r="B284" t="s">
        <v>10</v>
      </c>
      <c r="C284" s="3">
        <v>43153</v>
      </c>
      <c r="D284">
        <v>10394</v>
      </c>
      <c r="E284">
        <v>10425.85</v>
      </c>
      <c r="F284">
        <v>10332.299999999999</v>
      </c>
      <c r="G284">
        <v>10343.75</v>
      </c>
      <c r="H284">
        <v>20325675</v>
      </c>
      <c r="I284">
        <v>-1395000</v>
      </c>
      <c r="K284" s="51">
        <f t="shared" si="105"/>
        <v>-0.3353069552104993</v>
      </c>
      <c r="L284">
        <f t="shared" si="99"/>
        <v>10300</v>
      </c>
      <c r="M284">
        <f t="shared" si="100"/>
        <v>10400</v>
      </c>
      <c r="N284">
        <v>16.6675</v>
      </c>
      <c r="O284">
        <f t="shared" si="101"/>
        <v>2</v>
      </c>
      <c r="P284" s="54">
        <f t="shared" si="106"/>
        <v>-0.33587036877751331</v>
      </c>
      <c r="Q284" s="54">
        <f t="shared" si="107"/>
        <v>16.159950229170796</v>
      </c>
      <c r="R284" s="53">
        <f t="shared" si="114"/>
        <v>10150</v>
      </c>
      <c r="S284" s="53">
        <f t="shared" si="115"/>
        <v>12100</v>
      </c>
      <c r="T284" s="53">
        <f t="shared" si="120"/>
        <v>0</v>
      </c>
      <c r="U284" s="16"/>
      <c r="V284" s="16">
        <v>10300</v>
      </c>
      <c r="W284" s="16">
        <v>12000</v>
      </c>
      <c r="X284" s="16">
        <f t="shared" si="119"/>
        <v>0</v>
      </c>
      <c r="Y284" s="10">
        <f t="shared" si="98"/>
        <v>93.550000000001091</v>
      </c>
      <c r="Z284" s="10">
        <f t="shared" si="102"/>
        <v>47.300000000001091</v>
      </c>
      <c r="AA284" s="10">
        <f t="shared" si="103"/>
        <v>46.25</v>
      </c>
      <c r="AB284" s="10">
        <f t="shared" si="104"/>
        <v>93.550000000001091</v>
      </c>
      <c r="AC284" s="11">
        <f t="shared" si="117"/>
        <v>181.65357142857141</v>
      </c>
      <c r="AD284" s="12">
        <f t="shared" si="116"/>
        <v>1.7476772313697462E-2</v>
      </c>
      <c r="AE284" s="12">
        <f t="shared" si="118"/>
        <v>25.516087577998295</v>
      </c>
      <c r="AF284" s="10"/>
      <c r="AG284" s="10"/>
      <c r="AH284" s="13">
        <f t="shared" si="110"/>
        <v>0</v>
      </c>
      <c r="AI284" s="6"/>
      <c r="AJ284" s="6"/>
      <c r="AK284" s="6">
        <f t="shared" si="111"/>
        <v>0</v>
      </c>
    </row>
    <row r="285" spans="1:37" x14ac:dyDescent="0.35">
      <c r="A285" s="2">
        <v>43152</v>
      </c>
      <c r="B285" t="s">
        <v>10</v>
      </c>
      <c r="C285" s="3">
        <v>43153</v>
      </c>
      <c r="D285">
        <v>10405.65</v>
      </c>
      <c r="E285">
        <v>10409.85</v>
      </c>
      <c r="F285">
        <v>10341.4</v>
      </c>
      <c r="G285">
        <v>10392.9</v>
      </c>
      <c r="H285">
        <v>17130525</v>
      </c>
      <c r="I285">
        <v>-3195150</v>
      </c>
      <c r="J285">
        <v>10397.450000000001</v>
      </c>
      <c r="K285" s="51">
        <f t="shared" si="105"/>
        <v>0.47516616314199039</v>
      </c>
      <c r="L285">
        <f t="shared" si="99"/>
        <v>10400</v>
      </c>
      <c r="M285">
        <f t="shared" si="100"/>
        <v>10400</v>
      </c>
      <c r="N285">
        <v>16.8675</v>
      </c>
      <c r="O285">
        <f t="shared" si="101"/>
        <v>1</v>
      </c>
      <c r="P285" s="54">
        <f t="shared" si="106"/>
        <v>0.47404081217905514</v>
      </c>
      <c r="Q285" s="54">
        <f t="shared" si="107"/>
        <v>16.354060222357525</v>
      </c>
      <c r="R285" s="53">
        <f t="shared" si="114"/>
        <v>10150</v>
      </c>
      <c r="S285" s="53">
        <f t="shared" si="115"/>
        <v>12100</v>
      </c>
      <c r="T285" s="53">
        <f t="shared" si="120"/>
        <v>0</v>
      </c>
      <c r="U285" s="16"/>
      <c r="V285" s="16">
        <v>10300</v>
      </c>
      <c r="W285" s="16">
        <v>12000</v>
      </c>
      <c r="X285" s="16">
        <f t="shared" si="119"/>
        <v>0</v>
      </c>
      <c r="Y285" s="10">
        <f t="shared" si="98"/>
        <v>68.450000000000728</v>
      </c>
      <c r="Z285" s="10">
        <f t="shared" si="102"/>
        <v>66.100000000000364</v>
      </c>
      <c r="AA285" s="10">
        <f t="shared" si="103"/>
        <v>2.3500000000003638</v>
      </c>
      <c r="AB285" s="10">
        <f t="shared" si="104"/>
        <v>68.450000000000728</v>
      </c>
      <c r="AC285" s="11">
        <f t="shared" si="117"/>
        <v>181.51785714285714</v>
      </c>
      <c r="AD285" s="12">
        <f t="shared" si="116"/>
        <v>1.7444163232749242E-2</v>
      </c>
      <c r="AE285" s="12">
        <f t="shared" si="118"/>
        <v>25.468478319813894</v>
      </c>
      <c r="AF285" s="10"/>
      <c r="AG285" s="10"/>
      <c r="AH285" s="13">
        <f t="shared" si="110"/>
        <v>0</v>
      </c>
      <c r="AI285" s="6"/>
      <c r="AJ285" s="6"/>
      <c r="AK285" s="6">
        <f t="shared" si="111"/>
        <v>0</v>
      </c>
    </row>
    <row r="286" spans="1:37" x14ac:dyDescent="0.35">
      <c r="A286" s="2">
        <v>43153</v>
      </c>
      <c r="B286" t="s">
        <v>10</v>
      </c>
      <c r="C286" s="3">
        <v>43153</v>
      </c>
      <c r="D286">
        <v>10345</v>
      </c>
      <c r="E286">
        <v>10396</v>
      </c>
      <c r="F286">
        <v>10330.049999999999</v>
      </c>
      <c r="G286">
        <v>10381.799999999999</v>
      </c>
      <c r="H286">
        <v>11599125</v>
      </c>
      <c r="I286">
        <v>-5531400</v>
      </c>
      <c r="K286" s="51">
        <f t="shared" si="105"/>
        <v>-0.10680368328378378</v>
      </c>
      <c r="L286">
        <f t="shared" si="99"/>
        <v>10400</v>
      </c>
      <c r="M286">
        <f t="shared" si="100"/>
        <v>10300</v>
      </c>
      <c r="N286">
        <v>15.92</v>
      </c>
      <c r="O286">
        <f t="shared" si="101"/>
        <v>0</v>
      </c>
      <c r="P286" s="54">
        <f t="shared" si="106"/>
        <v>-0.10686075906054526</v>
      </c>
      <c r="Q286" s="54">
        <f t="shared" si="107"/>
        <v>15.435034860774032</v>
      </c>
      <c r="R286" s="53">
        <f t="shared" si="114"/>
        <v>10150</v>
      </c>
      <c r="S286" s="53">
        <f t="shared" si="115"/>
        <v>12100</v>
      </c>
      <c r="T286" s="53">
        <f t="shared" si="120"/>
        <v>0</v>
      </c>
      <c r="U286" s="16"/>
      <c r="V286" s="16">
        <v>10300</v>
      </c>
      <c r="W286" s="16">
        <v>12000</v>
      </c>
      <c r="X286" s="16">
        <f t="shared" si="119"/>
        <v>0</v>
      </c>
      <c r="Y286" s="10">
        <f t="shared" si="98"/>
        <v>65.950000000000728</v>
      </c>
      <c r="Z286" s="10">
        <f t="shared" si="102"/>
        <v>3.1000000000003638</v>
      </c>
      <c r="AA286" s="10">
        <f t="shared" si="103"/>
        <v>62.850000000000364</v>
      </c>
      <c r="AB286" s="10">
        <f t="shared" si="104"/>
        <v>65.950000000000728</v>
      </c>
      <c r="AC286" s="11">
        <f t="shared" si="117"/>
        <v>167.75000000000014</v>
      </c>
      <c r="AD286" s="12">
        <f t="shared" si="116"/>
        <v>1.621556307394878E-2</v>
      </c>
      <c r="AE286" s="12">
        <f t="shared" si="118"/>
        <v>23.674722087965218</v>
      </c>
      <c r="AF286" s="10"/>
      <c r="AG286" s="10"/>
      <c r="AH286" s="13">
        <f t="shared" si="110"/>
        <v>1</v>
      </c>
      <c r="AI286" s="6"/>
      <c r="AJ286" s="6"/>
      <c r="AK286" s="6">
        <f t="shared" si="111"/>
        <v>0</v>
      </c>
    </row>
    <row r="287" spans="1:37" x14ac:dyDescent="0.35">
      <c r="A287" s="2">
        <v>43192</v>
      </c>
      <c r="B287" t="s">
        <v>10</v>
      </c>
      <c r="C287" s="3">
        <v>43216</v>
      </c>
      <c r="D287">
        <v>10198.5</v>
      </c>
      <c r="E287">
        <v>10274.9</v>
      </c>
      <c r="F287">
        <v>10163.65</v>
      </c>
      <c r="G287">
        <v>10264</v>
      </c>
      <c r="H287">
        <v>19147425</v>
      </c>
      <c r="I287">
        <v>-173625</v>
      </c>
      <c r="K287" s="51">
        <f t="shared" si="105"/>
        <v>-1.1346779941821195</v>
      </c>
      <c r="L287">
        <f t="shared" si="99"/>
        <v>10300</v>
      </c>
      <c r="M287">
        <f t="shared" si="100"/>
        <v>10200</v>
      </c>
      <c r="N287">
        <v>15.7575</v>
      </c>
      <c r="O287">
        <f t="shared" si="101"/>
        <v>24</v>
      </c>
      <c r="P287" s="54">
        <f t="shared" si="106"/>
        <v>-1.1411645795185166</v>
      </c>
      <c r="Q287" s="54">
        <f t="shared" si="107"/>
        <v>15.280020067750332</v>
      </c>
      <c r="R287" s="53">
        <f t="shared" ref="R287:R330" si="121">MROUND((G287-2*G287*Q287*SQRT(O287/365)/100),50)</f>
        <v>9450</v>
      </c>
      <c r="S287" s="53">
        <f>MROUND((G287+2*G287*Q287*SQRT(O287/365)/100),50)</f>
        <v>11050</v>
      </c>
      <c r="T287" s="53">
        <f t="shared" si="120"/>
        <v>0</v>
      </c>
      <c r="U287" s="17">
        <v>10.027572364680855</v>
      </c>
      <c r="V287" s="16">
        <f>MROUND((D287-2*D287*U287*SQRT(O287/365)/100),50)</f>
        <v>9650</v>
      </c>
      <c r="W287" s="16">
        <f>MROUND((D287+2*D287*U287*SQRT(O287/365)/100),50)</f>
        <v>10700</v>
      </c>
      <c r="X287" s="16">
        <f t="shared" si="119"/>
        <v>0</v>
      </c>
      <c r="Y287" s="10">
        <f t="shared" si="98"/>
        <v>111.25</v>
      </c>
      <c r="Z287" s="10">
        <f t="shared" si="102"/>
        <v>106.89999999999964</v>
      </c>
      <c r="AA287" s="10">
        <f t="shared" si="103"/>
        <v>218.14999999999964</v>
      </c>
      <c r="AB287" s="10">
        <f t="shared" si="104"/>
        <v>218.14999999999964</v>
      </c>
      <c r="AC287" s="11">
        <f t="shared" si="117"/>
        <v>162.17142857142866</v>
      </c>
      <c r="AD287" s="12">
        <f t="shared" si="116"/>
        <v>1.590149811947136E-2</v>
      </c>
      <c r="AE287" s="12">
        <f t="shared" si="118"/>
        <v>23.216187254428185</v>
      </c>
      <c r="AF287" s="10">
        <f>MROUND((M287-2*M287*AE287*SQRT(O287/365)/100),50)</f>
        <v>9000</v>
      </c>
      <c r="AG287" s="10">
        <f>MROUND((M287+2*M287*AE287*SQRT(O287/365)/100),50)</f>
        <v>11400</v>
      </c>
      <c r="AH287" s="13">
        <f t="shared" ref="AH287:AH305" si="122">IF(AND(M287&gt;=9000,M287&lt;=11400),0,1)</f>
        <v>0</v>
      </c>
      <c r="AI287" s="6">
        <f>MROUND((M287-2*M287*N287*SQRT(O287/365)/100),50)</f>
        <v>9400</v>
      </c>
      <c r="AJ287" s="6">
        <f>MROUND((M287+2*M287*N287*SQRT(O287/365)/100),50)</f>
        <v>11000</v>
      </c>
      <c r="AK287" s="6">
        <f t="shared" ref="AK287:AK305" si="123">IF(AND(M287&gt;=9400,M287&lt;=11000),0,1)</f>
        <v>0</v>
      </c>
    </row>
    <row r="288" spans="1:37" x14ac:dyDescent="0.35">
      <c r="A288" s="2">
        <v>43193</v>
      </c>
      <c r="B288" t="s">
        <v>10</v>
      </c>
      <c r="C288" s="3">
        <v>43216</v>
      </c>
      <c r="D288">
        <v>10212.25</v>
      </c>
      <c r="E288">
        <v>10297</v>
      </c>
      <c r="F288">
        <v>10206</v>
      </c>
      <c r="G288">
        <v>10285</v>
      </c>
      <c r="H288">
        <v>19555050</v>
      </c>
      <c r="I288">
        <v>407625</v>
      </c>
      <c r="J288">
        <v>10245</v>
      </c>
      <c r="K288" s="51">
        <f t="shared" si="105"/>
        <v>0.20459859703819172</v>
      </c>
      <c r="L288">
        <f t="shared" si="99"/>
        <v>10300</v>
      </c>
      <c r="M288">
        <f t="shared" si="100"/>
        <v>10200</v>
      </c>
      <c r="N288">
        <v>15.3475</v>
      </c>
      <c r="O288">
        <f t="shared" si="101"/>
        <v>23</v>
      </c>
      <c r="P288" s="54">
        <f t="shared" si="106"/>
        <v>0.20438957915853706</v>
      </c>
      <c r="Q288" s="54">
        <f t="shared" si="107"/>
        <v>14.880037546357338</v>
      </c>
      <c r="R288" s="53">
        <f t="shared" ref="R288:R304" si="124">R287</f>
        <v>9450</v>
      </c>
      <c r="S288" s="53">
        <f t="shared" ref="S288:S304" si="125">S287</f>
        <v>11050</v>
      </c>
      <c r="T288" s="53">
        <f t="shared" si="120"/>
        <v>0</v>
      </c>
      <c r="U288" s="16"/>
      <c r="V288" s="16">
        <v>9650</v>
      </c>
      <c r="W288" s="16">
        <v>10700</v>
      </c>
      <c r="X288" s="16">
        <f t="shared" si="119"/>
        <v>0</v>
      </c>
      <c r="Y288" s="10">
        <f t="shared" si="98"/>
        <v>91</v>
      </c>
      <c r="Z288" s="10">
        <f t="shared" si="102"/>
        <v>33</v>
      </c>
      <c r="AA288" s="10">
        <f t="shared" si="103"/>
        <v>58</v>
      </c>
      <c r="AB288" s="10">
        <f t="shared" si="104"/>
        <v>91</v>
      </c>
      <c r="AC288" s="11">
        <f t="shared" si="117"/>
        <v>157.96785714285721</v>
      </c>
      <c r="AD288" s="12">
        <f t="shared" si="116"/>
        <v>1.5468467491772843E-2</v>
      </c>
      <c r="AE288" s="12">
        <f t="shared" si="118"/>
        <v>22.583962537988349</v>
      </c>
      <c r="AF288" s="10"/>
      <c r="AG288" s="10"/>
      <c r="AH288" s="13">
        <f t="shared" si="122"/>
        <v>0</v>
      </c>
      <c r="AI288" s="6"/>
      <c r="AJ288" s="6"/>
      <c r="AK288" s="6">
        <f t="shared" si="123"/>
        <v>0</v>
      </c>
    </row>
    <row r="289" spans="1:37" x14ac:dyDescent="0.35">
      <c r="A289" s="2">
        <v>43194</v>
      </c>
      <c r="B289" t="s">
        <v>10</v>
      </c>
      <c r="C289" s="3">
        <v>43216</v>
      </c>
      <c r="D289">
        <v>10294</v>
      </c>
      <c r="E289">
        <v>10304</v>
      </c>
      <c r="F289">
        <v>10121</v>
      </c>
      <c r="G289">
        <v>10146.6</v>
      </c>
      <c r="H289">
        <v>22041900</v>
      </c>
      <c r="I289">
        <v>2486850</v>
      </c>
      <c r="J289">
        <v>10128.4</v>
      </c>
      <c r="K289" s="51">
        <f t="shared" si="105"/>
        <v>-1.3456490034030104</v>
      </c>
      <c r="L289">
        <f t="shared" si="99"/>
        <v>10100</v>
      </c>
      <c r="M289">
        <f t="shared" si="100"/>
        <v>10300</v>
      </c>
      <c r="N289">
        <v>15.185</v>
      </c>
      <c r="O289">
        <f t="shared" si="101"/>
        <v>22</v>
      </c>
      <c r="P289" s="54">
        <f t="shared" si="106"/>
        <v>-1.3547849103364484</v>
      </c>
      <c r="Q289" s="54">
        <f t="shared" si="107"/>
        <v>14.726143352188194</v>
      </c>
      <c r="R289" s="53">
        <f t="shared" si="124"/>
        <v>9450</v>
      </c>
      <c r="S289" s="53">
        <f t="shared" si="125"/>
        <v>11050</v>
      </c>
      <c r="T289" s="53">
        <f t="shared" si="120"/>
        <v>0</v>
      </c>
      <c r="U289" s="16"/>
      <c r="V289" s="16">
        <v>9650</v>
      </c>
      <c r="W289" s="16">
        <v>10700</v>
      </c>
      <c r="X289" s="16">
        <f t="shared" si="119"/>
        <v>0</v>
      </c>
      <c r="Y289" s="10">
        <f t="shared" si="98"/>
        <v>183</v>
      </c>
      <c r="Z289" s="10">
        <f t="shared" si="102"/>
        <v>19</v>
      </c>
      <c r="AA289" s="10">
        <f t="shared" si="103"/>
        <v>164</v>
      </c>
      <c r="AB289" s="10">
        <f t="shared" si="104"/>
        <v>183</v>
      </c>
      <c r="AC289" s="11">
        <f t="shared" si="117"/>
        <v>143.56785714285721</v>
      </c>
      <c r="AD289" s="12">
        <f t="shared" si="116"/>
        <v>1.3946751228177307E-2</v>
      </c>
      <c r="AE289" s="12">
        <f t="shared" si="118"/>
        <v>20.362256793138869</v>
      </c>
      <c r="AF289" s="10"/>
      <c r="AG289" s="10"/>
      <c r="AH289" s="13">
        <f t="shared" si="122"/>
        <v>0</v>
      </c>
      <c r="AI289" s="6"/>
      <c r="AJ289" s="6"/>
      <c r="AK289" s="6">
        <f t="shared" si="123"/>
        <v>0</v>
      </c>
    </row>
    <row r="290" spans="1:37" x14ac:dyDescent="0.35">
      <c r="A290" s="2">
        <v>43195</v>
      </c>
      <c r="B290" t="s">
        <v>10</v>
      </c>
      <c r="C290" s="3">
        <v>43216</v>
      </c>
      <c r="D290">
        <v>10255.65</v>
      </c>
      <c r="E290">
        <v>10359.35</v>
      </c>
      <c r="F290">
        <v>10253.049999999999</v>
      </c>
      <c r="G290">
        <v>10352.200000000001</v>
      </c>
      <c r="H290">
        <v>21392700</v>
      </c>
      <c r="I290">
        <v>-649200</v>
      </c>
      <c r="K290" s="51">
        <f t="shared" si="105"/>
        <v>2.0262945223030413</v>
      </c>
      <c r="L290">
        <f t="shared" si="99"/>
        <v>10400</v>
      </c>
      <c r="M290">
        <f t="shared" si="100"/>
        <v>10300</v>
      </c>
      <c r="N290">
        <v>16.34</v>
      </c>
      <c r="O290">
        <f t="shared" si="101"/>
        <v>21</v>
      </c>
      <c r="P290" s="54">
        <f t="shared" si="106"/>
        <v>2.0060383508537782</v>
      </c>
      <c r="Q290" s="54">
        <f t="shared" si="107"/>
        <v>15.84983644685035</v>
      </c>
      <c r="R290" s="53">
        <f t="shared" si="124"/>
        <v>9450</v>
      </c>
      <c r="S290" s="53">
        <f t="shared" si="125"/>
        <v>11050</v>
      </c>
      <c r="T290" s="53">
        <f t="shared" si="120"/>
        <v>0</v>
      </c>
      <c r="U290" s="16"/>
      <c r="V290" s="16">
        <v>9650</v>
      </c>
      <c r="W290" s="16">
        <v>10700</v>
      </c>
      <c r="X290" s="16">
        <f t="shared" si="119"/>
        <v>0</v>
      </c>
      <c r="Y290" s="10">
        <f t="shared" si="98"/>
        <v>106.30000000000109</v>
      </c>
      <c r="Z290" s="10">
        <f t="shared" si="102"/>
        <v>212.75</v>
      </c>
      <c r="AA290" s="10">
        <f t="shared" si="103"/>
        <v>106.44999999999891</v>
      </c>
      <c r="AB290" s="10">
        <f t="shared" si="104"/>
        <v>212.75</v>
      </c>
      <c r="AC290" s="11">
        <f t="shared" si="117"/>
        <v>145.73928571428573</v>
      </c>
      <c r="AD290" s="12">
        <f t="shared" si="116"/>
        <v>1.4210633720367381E-2</v>
      </c>
      <c r="AE290" s="12">
        <f t="shared" si="118"/>
        <v>20.747525231736375</v>
      </c>
      <c r="AF290" s="10"/>
      <c r="AG290" s="10"/>
      <c r="AH290" s="13">
        <f t="shared" si="122"/>
        <v>0</v>
      </c>
      <c r="AI290" s="6"/>
      <c r="AJ290" s="6"/>
      <c r="AK290" s="6">
        <f t="shared" si="123"/>
        <v>0</v>
      </c>
    </row>
    <row r="291" spans="1:37" x14ac:dyDescent="0.35">
      <c r="A291" s="2">
        <v>43196</v>
      </c>
      <c r="B291" t="s">
        <v>10</v>
      </c>
      <c r="C291" s="3">
        <v>43216</v>
      </c>
      <c r="D291">
        <v>10341</v>
      </c>
      <c r="E291">
        <v>10376.049999999999</v>
      </c>
      <c r="F291">
        <v>10312</v>
      </c>
      <c r="G291">
        <v>10352.85</v>
      </c>
      <c r="H291">
        <v>21992325</v>
      </c>
      <c r="I291">
        <v>599625</v>
      </c>
      <c r="K291" s="51">
        <f t="shared" si="105"/>
        <v>6.2788586001008102E-3</v>
      </c>
      <c r="L291">
        <f t="shared" si="99"/>
        <v>10400</v>
      </c>
      <c r="M291">
        <f t="shared" si="100"/>
        <v>10300</v>
      </c>
      <c r="N291">
        <v>14.797499999999999</v>
      </c>
      <c r="O291">
        <f t="shared" si="101"/>
        <v>20</v>
      </c>
      <c r="P291" s="54">
        <f t="shared" si="106"/>
        <v>6.2786614879684066E-3</v>
      </c>
      <c r="Q291" s="54">
        <f t="shared" si="107"/>
        <v>14.346708620457008</v>
      </c>
      <c r="R291" s="53">
        <f t="shared" si="124"/>
        <v>9450</v>
      </c>
      <c r="S291" s="53">
        <f t="shared" si="125"/>
        <v>11050</v>
      </c>
      <c r="T291" s="53">
        <f t="shared" si="120"/>
        <v>0</v>
      </c>
      <c r="U291" s="16"/>
      <c r="V291" s="16">
        <v>9650</v>
      </c>
      <c r="W291" s="16">
        <v>10700</v>
      </c>
      <c r="X291" s="16">
        <f t="shared" si="119"/>
        <v>0</v>
      </c>
      <c r="Y291" s="10">
        <f t="shared" si="98"/>
        <v>64.049999999999272</v>
      </c>
      <c r="Z291" s="10">
        <f t="shared" si="102"/>
        <v>23.849999999998545</v>
      </c>
      <c r="AA291" s="10">
        <f t="shared" si="103"/>
        <v>40.200000000000728</v>
      </c>
      <c r="AB291" s="10">
        <f t="shared" si="104"/>
        <v>64.049999999999272</v>
      </c>
      <c r="AC291" s="11">
        <f t="shared" si="117"/>
        <v>137.85357142857134</v>
      </c>
      <c r="AD291" s="12">
        <f t="shared" si="116"/>
        <v>1.3330777625816782E-2</v>
      </c>
      <c r="AE291" s="12">
        <f t="shared" si="118"/>
        <v>19.462935333692503</v>
      </c>
      <c r="AF291" s="10"/>
      <c r="AG291" s="10"/>
      <c r="AH291" s="13">
        <f t="shared" si="122"/>
        <v>0</v>
      </c>
      <c r="AI291" s="6"/>
      <c r="AJ291" s="6"/>
      <c r="AK291" s="6">
        <f t="shared" si="123"/>
        <v>0</v>
      </c>
    </row>
    <row r="292" spans="1:37" x14ac:dyDescent="0.35">
      <c r="A292" s="2">
        <v>43199</v>
      </c>
      <c r="B292" t="s">
        <v>10</v>
      </c>
      <c r="C292" s="3">
        <v>43216</v>
      </c>
      <c r="D292">
        <v>10354.700000000001</v>
      </c>
      <c r="E292">
        <v>10414.9</v>
      </c>
      <c r="F292">
        <v>10347.9</v>
      </c>
      <c r="G292">
        <v>10393.9</v>
      </c>
      <c r="H292">
        <v>22393125</v>
      </c>
      <c r="I292">
        <v>400800</v>
      </c>
      <c r="K292" s="51">
        <f t="shared" si="105"/>
        <v>0.39650917380237588</v>
      </c>
      <c r="L292">
        <f t="shared" si="99"/>
        <v>10400</v>
      </c>
      <c r="M292">
        <f t="shared" si="100"/>
        <v>10400</v>
      </c>
      <c r="N292">
        <v>14.7475</v>
      </c>
      <c r="O292">
        <f t="shared" si="101"/>
        <v>17</v>
      </c>
      <c r="P292" s="54">
        <f t="shared" si="106"/>
        <v>0.39572514798393854</v>
      </c>
      <c r="Q292" s="54">
        <f t="shared" si="107"/>
        <v>14.298560304400048</v>
      </c>
      <c r="R292" s="53">
        <f t="shared" si="124"/>
        <v>9450</v>
      </c>
      <c r="S292" s="53">
        <f t="shared" si="125"/>
        <v>11050</v>
      </c>
      <c r="T292" s="53">
        <f t="shared" si="120"/>
        <v>0</v>
      </c>
      <c r="U292" s="16"/>
      <c r="V292" s="16">
        <v>9650</v>
      </c>
      <c r="W292" s="16">
        <v>10700</v>
      </c>
      <c r="X292" s="16">
        <f t="shared" si="119"/>
        <v>0</v>
      </c>
      <c r="Y292" s="10">
        <f t="shared" si="98"/>
        <v>67</v>
      </c>
      <c r="Z292" s="10">
        <f t="shared" si="102"/>
        <v>62.049999999999272</v>
      </c>
      <c r="AA292" s="10">
        <f t="shared" si="103"/>
        <v>4.9500000000007276</v>
      </c>
      <c r="AB292" s="10">
        <f t="shared" si="104"/>
        <v>67</v>
      </c>
      <c r="AC292" s="11">
        <f t="shared" si="117"/>
        <v>128.54999999999993</v>
      </c>
      <c r="AD292" s="12">
        <f t="shared" si="116"/>
        <v>1.24146522835041E-2</v>
      </c>
      <c r="AE292" s="12">
        <f t="shared" si="118"/>
        <v>18.125392333915986</v>
      </c>
      <c r="AF292" s="10"/>
      <c r="AG292" s="10"/>
      <c r="AH292" s="13">
        <f t="shared" si="122"/>
        <v>0</v>
      </c>
      <c r="AI292" s="6"/>
      <c r="AJ292" s="6"/>
      <c r="AK292" s="6">
        <f t="shared" si="123"/>
        <v>0</v>
      </c>
    </row>
    <row r="293" spans="1:37" x14ac:dyDescent="0.35">
      <c r="A293" s="2">
        <v>43200</v>
      </c>
      <c r="B293" t="s">
        <v>10</v>
      </c>
      <c r="C293" s="3">
        <v>43216</v>
      </c>
      <c r="D293">
        <v>10424.4</v>
      </c>
      <c r="E293">
        <v>10439</v>
      </c>
      <c r="F293">
        <v>10392</v>
      </c>
      <c r="G293">
        <v>10421.5</v>
      </c>
      <c r="H293">
        <v>22591725</v>
      </c>
      <c r="I293">
        <v>198600</v>
      </c>
      <c r="K293" s="51">
        <f t="shared" si="105"/>
        <v>0.26554036502179512</v>
      </c>
      <c r="L293">
        <f t="shared" si="99"/>
        <v>10400</v>
      </c>
      <c r="M293">
        <f t="shared" si="100"/>
        <v>10400</v>
      </c>
      <c r="N293">
        <v>14.8675</v>
      </c>
      <c r="O293">
        <f t="shared" si="101"/>
        <v>16</v>
      </c>
      <c r="P293" s="54">
        <f t="shared" si="106"/>
        <v>0.26518842947744758</v>
      </c>
      <c r="Q293" s="54">
        <f t="shared" si="107"/>
        <v>14.414722417347749</v>
      </c>
      <c r="R293" s="53">
        <f t="shared" si="124"/>
        <v>9450</v>
      </c>
      <c r="S293" s="53">
        <f t="shared" si="125"/>
        <v>11050</v>
      </c>
      <c r="T293" s="53">
        <f t="shared" si="120"/>
        <v>0</v>
      </c>
      <c r="U293" s="16"/>
      <c r="V293" s="16">
        <v>9650</v>
      </c>
      <c r="W293" s="16">
        <v>10700</v>
      </c>
      <c r="X293" s="16">
        <f t="shared" si="119"/>
        <v>0</v>
      </c>
      <c r="Y293" s="10">
        <f t="shared" si="98"/>
        <v>47</v>
      </c>
      <c r="Z293" s="10">
        <f t="shared" si="102"/>
        <v>45.100000000000364</v>
      </c>
      <c r="AA293" s="10">
        <f t="shared" si="103"/>
        <v>1.8999999999996362</v>
      </c>
      <c r="AB293" s="10">
        <f t="shared" si="104"/>
        <v>47</v>
      </c>
      <c r="AC293" s="11">
        <f t="shared" si="117"/>
        <v>125.46785714285708</v>
      </c>
      <c r="AD293" s="12">
        <f t="shared" si="116"/>
        <v>1.2035978775071668E-2</v>
      </c>
      <c r="AE293" s="12">
        <f t="shared" si="118"/>
        <v>17.572529011604633</v>
      </c>
      <c r="AF293" s="10"/>
      <c r="AG293" s="10"/>
      <c r="AH293" s="13">
        <f t="shared" si="122"/>
        <v>0</v>
      </c>
      <c r="AI293" s="6"/>
      <c r="AJ293" s="6"/>
      <c r="AK293" s="6">
        <f t="shared" si="123"/>
        <v>0</v>
      </c>
    </row>
    <row r="294" spans="1:37" x14ac:dyDescent="0.35">
      <c r="A294" s="2">
        <v>43201</v>
      </c>
      <c r="B294" t="s">
        <v>10</v>
      </c>
      <c r="C294" s="3">
        <v>43216</v>
      </c>
      <c r="D294">
        <v>10416.35</v>
      </c>
      <c r="E294">
        <v>10440</v>
      </c>
      <c r="F294">
        <v>10363</v>
      </c>
      <c r="G294">
        <v>10425</v>
      </c>
      <c r="H294">
        <v>23691150</v>
      </c>
      <c r="I294">
        <v>1099425</v>
      </c>
      <c r="J294">
        <v>10417.15</v>
      </c>
      <c r="K294" s="51">
        <f t="shared" si="105"/>
        <v>3.3584416830590609E-2</v>
      </c>
      <c r="L294">
        <f t="shared" si="99"/>
        <v>10400</v>
      </c>
      <c r="M294">
        <f t="shared" si="100"/>
        <v>10400</v>
      </c>
      <c r="N294">
        <v>14.4975</v>
      </c>
      <c r="O294">
        <f t="shared" si="101"/>
        <v>15</v>
      </c>
      <c r="P294" s="54">
        <f t="shared" si="106"/>
        <v>3.3578778527676434E-2</v>
      </c>
      <c r="Q294" s="54">
        <f t="shared" si="107"/>
        <v>14.055850153123506</v>
      </c>
      <c r="R294" s="53">
        <f t="shared" si="124"/>
        <v>9450</v>
      </c>
      <c r="S294" s="53">
        <f t="shared" si="125"/>
        <v>11050</v>
      </c>
      <c r="T294" s="53">
        <f t="shared" si="120"/>
        <v>0</v>
      </c>
      <c r="U294" s="16"/>
      <c r="V294" s="16">
        <v>9650</v>
      </c>
      <c r="W294" s="16">
        <v>10700</v>
      </c>
      <c r="X294" s="16">
        <f t="shared" si="119"/>
        <v>0</v>
      </c>
      <c r="Y294" s="10">
        <f t="shared" si="98"/>
        <v>77</v>
      </c>
      <c r="Z294" s="10">
        <f t="shared" si="102"/>
        <v>18.5</v>
      </c>
      <c r="AA294" s="10">
        <f t="shared" si="103"/>
        <v>58.5</v>
      </c>
      <c r="AB294" s="10">
        <f t="shared" si="104"/>
        <v>77</v>
      </c>
      <c r="AC294" s="11">
        <f t="shared" si="117"/>
        <v>121.61785714285712</v>
      </c>
      <c r="AD294" s="12">
        <f t="shared" si="116"/>
        <v>1.1675669226058755E-2</v>
      </c>
      <c r="AE294" s="12">
        <f t="shared" si="118"/>
        <v>17.046477070045782</v>
      </c>
      <c r="AF294" s="10"/>
      <c r="AG294" s="10"/>
      <c r="AH294" s="13">
        <f t="shared" si="122"/>
        <v>0</v>
      </c>
      <c r="AI294" s="6"/>
      <c r="AJ294" s="6"/>
      <c r="AK294" s="6">
        <f t="shared" si="123"/>
        <v>0</v>
      </c>
    </row>
    <row r="295" spans="1:37" x14ac:dyDescent="0.35">
      <c r="A295" s="2">
        <v>43202</v>
      </c>
      <c r="B295" t="s">
        <v>10</v>
      </c>
      <c r="C295" s="3">
        <v>43216</v>
      </c>
      <c r="D295">
        <v>10415.049999999999</v>
      </c>
      <c r="E295">
        <v>10478.799999999999</v>
      </c>
      <c r="F295">
        <v>10397.85</v>
      </c>
      <c r="G295">
        <v>10465</v>
      </c>
      <c r="H295">
        <v>24757725</v>
      </c>
      <c r="I295">
        <v>1066575</v>
      </c>
      <c r="J295">
        <v>10458.65</v>
      </c>
      <c r="K295" s="51">
        <f t="shared" si="105"/>
        <v>0.38369304556354916</v>
      </c>
      <c r="L295">
        <f t="shared" si="99"/>
        <v>10500</v>
      </c>
      <c r="M295">
        <f t="shared" si="100"/>
        <v>10400</v>
      </c>
      <c r="N295">
        <v>14.72</v>
      </c>
      <c r="O295">
        <f t="shared" si="101"/>
        <v>14</v>
      </c>
      <c r="P295" s="54">
        <f t="shared" si="106"/>
        <v>0.38295882130991998</v>
      </c>
      <c r="Q295" s="54">
        <f t="shared" si="107"/>
        <v>14.271877782812224</v>
      </c>
      <c r="R295" s="53">
        <f t="shared" si="124"/>
        <v>9450</v>
      </c>
      <c r="S295" s="53">
        <f t="shared" si="125"/>
        <v>11050</v>
      </c>
      <c r="T295" s="53">
        <f t="shared" si="120"/>
        <v>0</v>
      </c>
      <c r="U295" s="16"/>
      <c r="V295" s="16">
        <v>9650</v>
      </c>
      <c r="W295" s="16">
        <v>10700</v>
      </c>
      <c r="X295" s="16">
        <f t="shared" si="119"/>
        <v>0</v>
      </c>
      <c r="Y295" s="10">
        <f t="shared" si="98"/>
        <v>80.949999999998909</v>
      </c>
      <c r="Z295" s="10">
        <f t="shared" si="102"/>
        <v>53.799999999999272</v>
      </c>
      <c r="AA295" s="10">
        <f t="shared" si="103"/>
        <v>27.149999999999636</v>
      </c>
      <c r="AB295" s="10">
        <f t="shared" si="104"/>
        <v>80.949999999998909</v>
      </c>
      <c r="AC295" s="11">
        <f t="shared" si="117"/>
        <v>117.75357142857138</v>
      </c>
      <c r="AD295" s="12">
        <f t="shared" si="116"/>
        <v>1.1306097563484706E-2</v>
      </c>
      <c r="AE295" s="12">
        <f t="shared" si="118"/>
        <v>16.506902442687672</v>
      </c>
      <c r="AF295" s="10"/>
      <c r="AG295" s="10"/>
      <c r="AH295" s="13">
        <f t="shared" si="122"/>
        <v>0</v>
      </c>
      <c r="AI295" s="6"/>
      <c r="AJ295" s="6"/>
      <c r="AK295" s="6">
        <f t="shared" si="123"/>
        <v>0</v>
      </c>
    </row>
    <row r="296" spans="1:37" x14ac:dyDescent="0.35">
      <c r="A296" s="2">
        <v>43203</v>
      </c>
      <c r="B296" t="s">
        <v>10</v>
      </c>
      <c r="C296" s="3">
        <v>43216</v>
      </c>
      <c r="D296">
        <v>10481.1</v>
      </c>
      <c r="E296">
        <v>10527.05</v>
      </c>
      <c r="F296">
        <v>10456.25</v>
      </c>
      <c r="G296">
        <v>10490.4</v>
      </c>
      <c r="H296">
        <v>25459275</v>
      </c>
      <c r="I296">
        <v>701550</v>
      </c>
      <c r="J296">
        <v>10480.6</v>
      </c>
      <c r="K296" s="51">
        <f t="shared" si="105"/>
        <v>0.24271380793119576</v>
      </c>
      <c r="L296">
        <f t="shared" si="99"/>
        <v>10500</v>
      </c>
      <c r="M296">
        <f t="shared" si="100"/>
        <v>10500</v>
      </c>
      <c r="N296">
        <v>14.56</v>
      </c>
      <c r="O296">
        <f t="shared" si="101"/>
        <v>13</v>
      </c>
      <c r="P296" s="54">
        <f t="shared" si="106"/>
        <v>0.24241973371132985</v>
      </c>
      <c r="Q296" s="54">
        <f t="shared" si="107"/>
        <v>14.116568635459453</v>
      </c>
      <c r="R296" s="53">
        <f t="shared" si="124"/>
        <v>9450</v>
      </c>
      <c r="S296" s="53">
        <f t="shared" si="125"/>
        <v>11050</v>
      </c>
      <c r="T296" s="53">
        <f t="shared" si="120"/>
        <v>0</v>
      </c>
      <c r="U296" s="16"/>
      <c r="V296" s="16">
        <v>9650</v>
      </c>
      <c r="W296" s="16">
        <v>10700</v>
      </c>
      <c r="X296" s="16">
        <f t="shared" si="119"/>
        <v>0</v>
      </c>
      <c r="Y296" s="10">
        <f t="shared" si="98"/>
        <v>70.799999999999272</v>
      </c>
      <c r="Z296" s="10">
        <f t="shared" si="102"/>
        <v>62.049999999999272</v>
      </c>
      <c r="AA296" s="10">
        <f t="shared" si="103"/>
        <v>8.75</v>
      </c>
      <c r="AB296" s="10">
        <f t="shared" si="104"/>
        <v>70.799999999999272</v>
      </c>
      <c r="AC296" s="11">
        <f t="shared" si="117"/>
        <v>109.61071428571424</v>
      </c>
      <c r="AD296" s="12">
        <f t="shared" si="116"/>
        <v>1.0457939938147164E-2</v>
      </c>
      <c r="AE296" s="12">
        <f t="shared" si="118"/>
        <v>15.268592309694858</v>
      </c>
      <c r="AF296" s="10"/>
      <c r="AG296" s="10"/>
      <c r="AH296" s="13">
        <f t="shared" si="122"/>
        <v>0</v>
      </c>
      <c r="AI296" s="6"/>
      <c r="AJ296" s="6"/>
      <c r="AK296" s="6">
        <f t="shared" si="123"/>
        <v>0</v>
      </c>
    </row>
    <row r="297" spans="1:37" x14ac:dyDescent="0.35">
      <c r="A297" s="2">
        <v>43206</v>
      </c>
      <c r="B297" t="s">
        <v>10</v>
      </c>
      <c r="C297" s="3">
        <v>43216</v>
      </c>
      <c r="D297">
        <v>10441.35</v>
      </c>
      <c r="E297">
        <v>10549</v>
      </c>
      <c r="F297">
        <v>10431</v>
      </c>
      <c r="G297">
        <v>10542.9</v>
      </c>
      <c r="H297">
        <v>25689825</v>
      </c>
      <c r="I297">
        <v>230550</v>
      </c>
      <c r="J297">
        <v>10528.35</v>
      </c>
      <c r="K297" s="51">
        <f t="shared" si="105"/>
        <v>0.50045756119881035</v>
      </c>
      <c r="L297">
        <f t="shared" si="99"/>
        <v>10500</v>
      </c>
      <c r="M297">
        <f t="shared" si="100"/>
        <v>10400</v>
      </c>
      <c r="N297">
        <v>14.14</v>
      </c>
      <c r="O297">
        <f t="shared" si="101"/>
        <v>10</v>
      </c>
      <c r="P297" s="54">
        <f t="shared" si="106"/>
        <v>0.49920943484238478</v>
      </c>
      <c r="Q297" s="54">
        <f t="shared" si="107"/>
        <v>13.709783973629568</v>
      </c>
      <c r="R297" s="53">
        <f t="shared" si="124"/>
        <v>9450</v>
      </c>
      <c r="S297" s="53">
        <f t="shared" si="125"/>
        <v>11050</v>
      </c>
      <c r="T297" s="53">
        <f t="shared" si="120"/>
        <v>0</v>
      </c>
      <c r="U297" s="16"/>
      <c r="V297" s="16">
        <v>9650</v>
      </c>
      <c r="W297" s="16">
        <v>10700</v>
      </c>
      <c r="X297" s="16">
        <f t="shared" si="119"/>
        <v>0</v>
      </c>
      <c r="Y297" s="10">
        <f t="shared" si="98"/>
        <v>118</v>
      </c>
      <c r="Z297" s="10">
        <f t="shared" si="102"/>
        <v>58.600000000000364</v>
      </c>
      <c r="AA297" s="10">
        <f t="shared" si="103"/>
        <v>59.399999999999636</v>
      </c>
      <c r="AB297" s="10">
        <f t="shared" si="104"/>
        <v>118</v>
      </c>
      <c r="AC297" s="11">
        <f t="shared" si="117"/>
        <v>104.11785714285712</v>
      </c>
      <c r="AD297" s="12">
        <f t="shared" si="116"/>
        <v>9.9716853800377453E-3</v>
      </c>
      <c r="AE297" s="12">
        <f t="shared" si="118"/>
        <v>14.558660654855109</v>
      </c>
      <c r="AF297" s="10"/>
      <c r="AG297" s="10"/>
      <c r="AH297" s="13">
        <f t="shared" si="122"/>
        <v>0</v>
      </c>
      <c r="AI297" s="6"/>
      <c r="AJ297" s="6"/>
      <c r="AK297" s="6">
        <f t="shared" si="123"/>
        <v>0</v>
      </c>
    </row>
    <row r="298" spans="1:37" x14ac:dyDescent="0.35">
      <c r="A298" s="2">
        <v>43207</v>
      </c>
      <c r="B298" t="s">
        <v>10</v>
      </c>
      <c r="C298" s="3">
        <v>43216</v>
      </c>
      <c r="D298">
        <v>10563.7</v>
      </c>
      <c r="E298">
        <v>10568</v>
      </c>
      <c r="F298">
        <v>10501.1</v>
      </c>
      <c r="G298">
        <v>10551.2</v>
      </c>
      <c r="H298">
        <v>26105100</v>
      </c>
      <c r="I298">
        <v>415275</v>
      </c>
      <c r="J298">
        <v>10548.7</v>
      </c>
      <c r="K298" s="51">
        <f t="shared" si="105"/>
        <v>7.8725967238625918E-2</v>
      </c>
      <c r="L298">
        <f t="shared" si="99"/>
        <v>10600</v>
      </c>
      <c r="M298">
        <f t="shared" si="100"/>
        <v>10600</v>
      </c>
      <c r="N298">
        <v>14.26</v>
      </c>
      <c r="O298">
        <f t="shared" si="101"/>
        <v>9</v>
      </c>
      <c r="P298" s="54">
        <f t="shared" si="106"/>
        <v>7.8694994603800694E-2</v>
      </c>
      <c r="Q298" s="54">
        <f t="shared" si="107"/>
        <v>13.825596391263941</v>
      </c>
      <c r="R298" s="53">
        <f t="shared" si="124"/>
        <v>9450</v>
      </c>
      <c r="S298" s="53">
        <f t="shared" si="125"/>
        <v>11050</v>
      </c>
      <c r="T298" s="53">
        <f t="shared" si="120"/>
        <v>0</v>
      </c>
      <c r="U298" s="16"/>
      <c r="V298" s="16">
        <v>9650</v>
      </c>
      <c r="W298" s="16">
        <v>10700</v>
      </c>
      <c r="X298" s="16">
        <f t="shared" si="119"/>
        <v>0</v>
      </c>
      <c r="Y298" s="10">
        <f t="shared" si="98"/>
        <v>66.899999999999636</v>
      </c>
      <c r="Z298" s="10">
        <f t="shared" si="102"/>
        <v>25.100000000000364</v>
      </c>
      <c r="AA298" s="10">
        <f t="shared" si="103"/>
        <v>41.799999999999272</v>
      </c>
      <c r="AB298" s="10">
        <f t="shared" si="104"/>
        <v>66.899999999999636</v>
      </c>
      <c r="AC298" s="11">
        <f t="shared" si="117"/>
        <v>102.21428571428558</v>
      </c>
      <c r="AD298" s="12">
        <f t="shared" si="116"/>
        <v>9.6759928542353123E-3</v>
      </c>
      <c r="AE298" s="12">
        <f t="shared" si="118"/>
        <v>14.126949567183557</v>
      </c>
      <c r="AF298" s="10"/>
      <c r="AG298" s="10"/>
      <c r="AH298" s="13">
        <f t="shared" si="122"/>
        <v>0</v>
      </c>
      <c r="AI298" s="6"/>
      <c r="AJ298" s="6"/>
      <c r="AK298" s="6">
        <f t="shared" si="123"/>
        <v>0</v>
      </c>
    </row>
    <row r="299" spans="1:37" x14ac:dyDescent="0.35">
      <c r="A299" s="2">
        <v>43208</v>
      </c>
      <c r="B299" t="s">
        <v>10</v>
      </c>
      <c r="C299" s="3">
        <v>43216</v>
      </c>
      <c r="D299">
        <v>10580</v>
      </c>
      <c r="E299">
        <v>10596.55</v>
      </c>
      <c r="F299">
        <v>10520.2</v>
      </c>
      <c r="G299">
        <v>10538.85</v>
      </c>
      <c r="H299">
        <v>26475675</v>
      </c>
      <c r="I299">
        <v>370575</v>
      </c>
      <c r="J299">
        <v>10526.2</v>
      </c>
      <c r="K299" s="51">
        <f t="shared" si="105"/>
        <v>-0.11704829782394764</v>
      </c>
      <c r="L299">
        <f t="shared" si="99"/>
        <v>10500</v>
      </c>
      <c r="M299">
        <f t="shared" si="100"/>
        <v>10600</v>
      </c>
      <c r="N299">
        <v>14.0425</v>
      </c>
      <c r="O299">
        <f t="shared" si="101"/>
        <v>8</v>
      </c>
      <c r="P299" s="54">
        <f t="shared" si="106"/>
        <v>-0.11711685284439</v>
      </c>
      <c r="Q299" s="54">
        <f t="shared" si="107"/>
        <v>13.614739103502249</v>
      </c>
      <c r="R299" s="53">
        <f t="shared" si="124"/>
        <v>9450</v>
      </c>
      <c r="S299" s="53">
        <f t="shared" si="125"/>
        <v>11050</v>
      </c>
      <c r="T299" s="53">
        <f t="shared" si="120"/>
        <v>0</v>
      </c>
      <c r="U299" s="16"/>
      <c r="V299" s="16">
        <v>9650</v>
      </c>
      <c r="W299" s="16">
        <v>10700</v>
      </c>
      <c r="X299" s="16">
        <f t="shared" si="119"/>
        <v>0</v>
      </c>
      <c r="Y299" s="10">
        <f t="shared" si="98"/>
        <v>76.349999999998545</v>
      </c>
      <c r="Z299" s="10">
        <f t="shared" si="102"/>
        <v>45.349999999998545</v>
      </c>
      <c r="AA299" s="10">
        <f t="shared" si="103"/>
        <v>31</v>
      </c>
      <c r="AB299" s="10">
        <f t="shared" si="104"/>
        <v>76.349999999998545</v>
      </c>
      <c r="AC299" s="11">
        <f t="shared" si="117"/>
        <v>102.77857142857114</v>
      </c>
      <c r="AD299" s="12">
        <f t="shared" si="116"/>
        <v>9.7144207399405616E-3</v>
      </c>
      <c r="AE299" s="12">
        <f t="shared" si="118"/>
        <v>14.18305428031322</v>
      </c>
      <c r="AF299" s="10"/>
      <c r="AG299" s="10"/>
      <c r="AH299" s="13">
        <f t="shared" si="122"/>
        <v>0</v>
      </c>
      <c r="AI299" s="6"/>
      <c r="AJ299" s="6"/>
      <c r="AK299" s="6">
        <f t="shared" si="123"/>
        <v>0</v>
      </c>
    </row>
    <row r="300" spans="1:37" x14ac:dyDescent="0.35">
      <c r="A300" s="2">
        <v>43209</v>
      </c>
      <c r="B300" t="s">
        <v>10</v>
      </c>
      <c r="C300" s="3">
        <v>43216</v>
      </c>
      <c r="D300">
        <v>10581.15</v>
      </c>
      <c r="E300">
        <v>10585.55</v>
      </c>
      <c r="F300">
        <v>10550</v>
      </c>
      <c r="G300">
        <v>10578.1</v>
      </c>
      <c r="H300">
        <v>26521200</v>
      </c>
      <c r="I300">
        <v>45525</v>
      </c>
      <c r="J300">
        <v>10565.3</v>
      </c>
      <c r="K300" s="51">
        <f t="shared" si="105"/>
        <v>0.37243152715903538</v>
      </c>
      <c r="L300">
        <f t="shared" si="99"/>
        <v>10600</v>
      </c>
      <c r="M300">
        <f t="shared" si="100"/>
        <v>10600</v>
      </c>
      <c r="N300">
        <v>14.11</v>
      </c>
      <c r="O300">
        <f t="shared" si="101"/>
        <v>7</v>
      </c>
      <c r="P300" s="54">
        <f t="shared" si="106"/>
        <v>0.37173971809156825</v>
      </c>
      <c r="Q300" s="54">
        <f t="shared" si="107"/>
        <v>13.680455600055152</v>
      </c>
      <c r="R300" s="53">
        <f t="shared" si="124"/>
        <v>9450</v>
      </c>
      <c r="S300" s="53">
        <f t="shared" si="125"/>
        <v>11050</v>
      </c>
      <c r="T300" s="53">
        <f t="shared" si="120"/>
        <v>0</v>
      </c>
      <c r="U300" s="16"/>
      <c r="V300" s="16">
        <v>9650</v>
      </c>
      <c r="W300" s="16">
        <v>10700</v>
      </c>
      <c r="X300" s="16">
        <f t="shared" si="119"/>
        <v>0</v>
      </c>
      <c r="Y300" s="10">
        <f t="shared" si="98"/>
        <v>35.549999999999272</v>
      </c>
      <c r="Z300" s="10">
        <f t="shared" si="102"/>
        <v>46.699999999998909</v>
      </c>
      <c r="AA300" s="10">
        <f t="shared" si="103"/>
        <v>11.149999999999636</v>
      </c>
      <c r="AB300" s="10">
        <f t="shared" si="104"/>
        <v>46.699999999998909</v>
      </c>
      <c r="AC300" s="11">
        <f t="shared" si="117"/>
        <v>101.40357142857101</v>
      </c>
      <c r="AD300" s="12">
        <f t="shared" si="116"/>
        <v>9.5834168713770252E-3</v>
      </c>
      <c r="AE300" s="12">
        <f t="shared" si="118"/>
        <v>13.991788632210456</v>
      </c>
      <c r="AF300" s="10"/>
      <c r="AG300" s="10"/>
      <c r="AH300" s="13">
        <f t="shared" si="122"/>
        <v>0</v>
      </c>
      <c r="AI300" s="6"/>
      <c r="AJ300" s="6"/>
      <c r="AK300" s="6">
        <f t="shared" si="123"/>
        <v>0</v>
      </c>
    </row>
    <row r="301" spans="1:37" x14ac:dyDescent="0.35">
      <c r="A301" s="2">
        <v>43210</v>
      </c>
      <c r="B301" t="s">
        <v>10</v>
      </c>
      <c r="C301" s="3">
        <v>43216</v>
      </c>
      <c r="D301">
        <v>10563.3</v>
      </c>
      <c r="E301">
        <v>10597</v>
      </c>
      <c r="F301">
        <v>10531.1</v>
      </c>
      <c r="G301">
        <v>10585.5</v>
      </c>
      <c r="H301">
        <v>26393400</v>
      </c>
      <c r="I301">
        <v>-127800</v>
      </c>
      <c r="J301">
        <v>10564.05</v>
      </c>
      <c r="K301" s="51">
        <f t="shared" si="105"/>
        <v>6.9955852185171585E-2</v>
      </c>
      <c r="L301">
        <f t="shared" si="99"/>
        <v>10600</v>
      </c>
      <c r="M301">
        <f t="shared" si="100"/>
        <v>10600</v>
      </c>
      <c r="N301">
        <v>13.7475</v>
      </c>
      <c r="O301">
        <f t="shared" si="101"/>
        <v>6</v>
      </c>
      <c r="P301" s="54">
        <f t="shared" si="106"/>
        <v>6.9931394484612497E-2</v>
      </c>
      <c r="Q301" s="54">
        <f t="shared" si="107"/>
        <v>13.32870677519001</v>
      </c>
      <c r="R301" s="53">
        <f t="shared" si="124"/>
        <v>9450</v>
      </c>
      <c r="S301" s="53">
        <f t="shared" si="125"/>
        <v>11050</v>
      </c>
      <c r="T301" s="53">
        <f t="shared" si="120"/>
        <v>0</v>
      </c>
      <c r="U301" s="16"/>
      <c r="V301" s="16">
        <v>9650</v>
      </c>
      <c r="W301" s="16">
        <v>10700</v>
      </c>
      <c r="X301" s="16">
        <f t="shared" si="119"/>
        <v>0</v>
      </c>
      <c r="Y301" s="10">
        <f t="shared" si="98"/>
        <v>65.899999999999636</v>
      </c>
      <c r="Z301" s="10">
        <f t="shared" si="102"/>
        <v>18.899999999999636</v>
      </c>
      <c r="AA301" s="10">
        <f t="shared" si="103"/>
        <v>47</v>
      </c>
      <c r="AB301" s="10">
        <f t="shared" si="104"/>
        <v>65.899999999999636</v>
      </c>
      <c r="AC301" s="11">
        <f t="shared" si="117"/>
        <v>90.528571428571013</v>
      </c>
      <c r="AD301" s="12">
        <f t="shared" si="116"/>
        <v>8.5701032280225894E-3</v>
      </c>
      <c r="AE301" s="12">
        <f t="shared" si="118"/>
        <v>12.51235071291298</v>
      </c>
      <c r="AF301" s="10"/>
      <c r="AG301" s="10"/>
      <c r="AH301" s="13">
        <f t="shared" si="122"/>
        <v>0</v>
      </c>
      <c r="AI301" s="6"/>
      <c r="AJ301" s="6"/>
      <c r="AK301" s="6">
        <f t="shared" si="123"/>
        <v>0</v>
      </c>
    </row>
    <row r="302" spans="1:37" x14ac:dyDescent="0.35">
      <c r="A302" s="2">
        <v>43213</v>
      </c>
      <c r="B302" t="s">
        <v>10</v>
      </c>
      <c r="C302" s="3">
        <v>43216</v>
      </c>
      <c r="D302">
        <v>10579.65</v>
      </c>
      <c r="E302">
        <v>10623.1</v>
      </c>
      <c r="F302">
        <v>10551.3</v>
      </c>
      <c r="G302">
        <v>10585.45</v>
      </c>
      <c r="H302">
        <v>24671025</v>
      </c>
      <c r="I302">
        <v>-1722375</v>
      </c>
      <c r="J302">
        <v>10584.7</v>
      </c>
      <c r="K302" s="51">
        <f t="shared" si="105"/>
        <v>-4.723442444785074E-4</v>
      </c>
      <c r="L302">
        <f t="shared" si="99"/>
        <v>10600</v>
      </c>
      <c r="M302">
        <f t="shared" si="100"/>
        <v>10600</v>
      </c>
      <c r="N302">
        <v>12.9375</v>
      </c>
      <c r="O302">
        <f t="shared" si="101"/>
        <v>3</v>
      </c>
      <c r="P302" s="54">
        <f t="shared" si="106"/>
        <v>-4.7234535998086358E-4</v>
      </c>
      <c r="Q302" s="54">
        <f t="shared" si="107"/>
        <v>12.543371631598363</v>
      </c>
      <c r="R302" s="53">
        <f t="shared" si="124"/>
        <v>9450</v>
      </c>
      <c r="S302" s="53">
        <f t="shared" si="125"/>
        <v>11050</v>
      </c>
      <c r="T302" s="53">
        <f t="shared" si="120"/>
        <v>0</v>
      </c>
      <c r="U302" s="16"/>
      <c r="V302" s="16">
        <v>9650</v>
      </c>
      <c r="W302" s="16">
        <v>10700</v>
      </c>
      <c r="X302" s="16">
        <f t="shared" si="119"/>
        <v>0</v>
      </c>
      <c r="Y302" s="10">
        <f t="shared" si="98"/>
        <v>71.800000000001091</v>
      </c>
      <c r="Z302" s="10">
        <f t="shared" si="102"/>
        <v>37.600000000000364</v>
      </c>
      <c r="AA302" s="10">
        <f t="shared" si="103"/>
        <v>34.200000000000728</v>
      </c>
      <c r="AB302" s="10">
        <f t="shared" si="104"/>
        <v>71.800000000001091</v>
      </c>
      <c r="AC302" s="11">
        <f t="shared" si="117"/>
        <v>89.157142857142517</v>
      </c>
      <c r="AD302" s="12">
        <f t="shared" si="116"/>
        <v>8.4272299043108723E-3</v>
      </c>
      <c r="AE302" s="12">
        <f t="shared" si="118"/>
        <v>12.303755660293874</v>
      </c>
      <c r="AF302" s="10"/>
      <c r="AG302" s="10"/>
      <c r="AH302" s="13">
        <f t="shared" si="122"/>
        <v>0</v>
      </c>
      <c r="AI302" s="6"/>
      <c r="AJ302" s="6"/>
      <c r="AK302" s="6">
        <f t="shared" si="123"/>
        <v>0</v>
      </c>
    </row>
    <row r="303" spans="1:37" x14ac:dyDescent="0.35">
      <c r="A303" s="2">
        <v>43214</v>
      </c>
      <c r="B303" t="s">
        <v>10</v>
      </c>
      <c r="C303" s="3">
        <v>43216</v>
      </c>
      <c r="D303">
        <v>10582.2</v>
      </c>
      <c r="E303">
        <v>10635</v>
      </c>
      <c r="F303">
        <v>10568.1</v>
      </c>
      <c r="G303">
        <v>10617.9</v>
      </c>
      <c r="H303">
        <v>21177525</v>
      </c>
      <c r="I303">
        <v>-3493500</v>
      </c>
      <c r="J303">
        <v>10614.35</v>
      </c>
      <c r="K303" s="51">
        <f t="shared" si="105"/>
        <v>0.30655286265580495</v>
      </c>
      <c r="L303">
        <f t="shared" si="99"/>
        <v>10600</v>
      </c>
      <c r="M303">
        <f t="shared" si="100"/>
        <v>10600</v>
      </c>
      <c r="N303">
        <v>13.145</v>
      </c>
      <c r="O303">
        <f t="shared" si="101"/>
        <v>2</v>
      </c>
      <c r="P303" s="54">
        <f t="shared" si="106"/>
        <v>0.30608394743882883</v>
      </c>
      <c r="Q303" s="54">
        <f t="shared" si="107"/>
        <v>12.744770878402356</v>
      </c>
      <c r="R303" s="53">
        <f t="shared" si="124"/>
        <v>9450</v>
      </c>
      <c r="S303" s="53">
        <f t="shared" si="125"/>
        <v>11050</v>
      </c>
      <c r="T303" s="53">
        <f t="shared" si="120"/>
        <v>0</v>
      </c>
      <c r="U303" s="16"/>
      <c r="V303" s="16">
        <v>9650</v>
      </c>
      <c r="W303" s="16">
        <v>10700</v>
      </c>
      <c r="X303" s="16">
        <f t="shared" si="119"/>
        <v>0</v>
      </c>
      <c r="Y303" s="10">
        <f t="shared" si="98"/>
        <v>66.899999999999636</v>
      </c>
      <c r="Z303" s="10">
        <f t="shared" si="102"/>
        <v>49.549999999999272</v>
      </c>
      <c r="AA303" s="10">
        <f t="shared" si="103"/>
        <v>17.350000000000364</v>
      </c>
      <c r="AB303" s="10">
        <f t="shared" si="104"/>
        <v>66.899999999999636</v>
      </c>
      <c r="AC303" s="11">
        <f t="shared" si="117"/>
        <v>80.864285714285344</v>
      </c>
      <c r="AD303" s="12">
        <f t="shared" si="116"/>
        <v>7.6415382164658902E-3</v>
      </c>
      <c r="AE303" s="12">
        <f t="shared" si="118"/>
        <v>11.1566457960402</v>
      </c>
      <c r="AF303" s="10"/>
      <c r="AG303" s="10"/>
      <c r="AH303" s="13">
        <f t="shared" si="122"/>
        <v>0</v>
      </c>
      <c r="AI303" s="6"/>
      <c r="AJ303" s="6"/>
      <c r="AK303" s="6">
        <f t="shared" si="123"/>
        <v>0</v>
      </c>
    </row>
    <row r="304" spans="1:37" x14ac:dyDescent="0.35">
      <c r="A304" s="2">
        <v>43215</v>
      </c>
      <c r="B304" t="s">
        <v>10</v>
      </c>
      <c r="C304" s="3">
        <v>43216</v>
      </c>
      <c r="D304">
        <v>10598.75</v>
      </c>
      <c r="E304">
        <v>10613</v>
      </c>
      <c r="F304">
        <v>10531.8</v>
      </c>
      <c r="G304">
        <v>10569.05</v>
      </c>
      <c r="H304">
        <v>16665600</v>
      </c>
      <c r="I304">
        <v>-4511925</v>
      </c>
      <c r="J304">
        <v>10570.55</v>
      </c>
      <c r="K304" s="51">
        <f t="shared" si="105"/>
        <v>-0.46007214232569871</v>
      </c>
      <c r="L304">
        <f t="shared" si="99"/>
        <v>10600</v>
      </c>
      <c r="M304">
        <f t="shared" si="100"/>
        <v>10600</v>
      </c>
      <c r="N304">
        <v>11.895</v>
      </c>
      <c r="O304">
        <f t="shared" si="101"/>
        <v>1</v>
      </c>
      <c r="P304" s="54">
        <f t="shared" si="106"/>
        <v>-0.46113373150866721</v>
      </c>
      <c r="Q304" s="54">
        <f t="shared" si="107"/>
        <v>11.533183522302075</v>
      </c>
      <c r="R304" s="53">
        <f t="shared" si="124"/>
        <v>9450</v>
      </c>
      <c r="S304" s="53">
        <f t="shared" si="125"/>
        <v>11050</v>
      </c>
      <c r="T304" s="53">
        <f t="shared" si="120"/>
        <v>0</v>
      </c>
      <c r="U304" s="16"/>
      <c r="V304" s="16">
        <v>9650</v>
      </c>
      <c r="W304" s="16">
        <v>10700</v>
      </c>
      <c r="X304" s="16">
        <f t="shared" si="119"/>
        <v>0</v>
      </c>
      <c r="Y304" s="10">
        <f t="shared" si="98"/>
        <v>81.200000000000728</v>
      </c>
      <c r="Z304" s="10">
        <f t="shared" si="102"/>
        <v>4.8999999999996362</v>
      </c>
      <c r="AA304" s="10">
        <f t="shared" si="103"/>
        <v>86.100000000000364</v>
      </c>
      <c r="AB304" s="10">
        <f t="shared" si="104"/>
        <v>86.100000000000364</v>
      </c>
      <c r="AC304" s="11">
        <f t="shared" si="117"/>
        <v>71.817857142856809</v>
      </c>
      <c r="AD304" s="12">
        <f t="shared" si="116"/>
        <v>6.7760686064731041E-3</v>
      </c>
      <c r="AE304" s="12">
        <f t="shared" si="118"/>
        <v>9.8930601654507324</v>
      </c>
      <c r="AF304" s="10"/>
      <c r="AG304" s="10"/>
      <c r="AH304" s="13">
        <f t="shared" si="122"/>
        <v>0</v>
      </c>
      <c r="AI304" s="6"/>
      <c r="AJ304" s="6"/>
      <c r="AK304" s="6">
        <f t="shared" si="123"/>
        <v>0</v>
      </c>
    </row>
    <row r="305" spans="1:37" x14ac:dyDescent="0.35">
      <c r="A305" s="2">
        <v>43216</v>
      </c>
      <c r="B305" t="s">
        <v>10</v>
      </c>
      <c r="C305" s="3">
        <v>43216</v>
      </c>
      <c r="D305">
        <v>10564.65</v>
      </c>
      <c r="E305">
        <v>10621.85</v>
      </c>
      <c r="F305">
        <v>10556.15</v>
      </c>
      <c r="G305">
        <v>10612.2</v>
      </c>
      <c r="H305">
        <v>8823900</v>
      </c>
      <c r="I305">
        <v>-7841700</v>
      </c>
      <c r="J305">
        <v>10617.8</v>
      </c>
      <c r="K305" s="51">
        <f t="shared" si="105"/>
        <v>0.40826753587126047</v>
      </c>
      <c r="L305">
        <f t="shared" si="99"/>
        <v>10600</v>
      </c>
      <c r="M305">
        <f t="shared" si="100"/>
        <v>10600</v>
      </c>
      <c r="N305">
        <v>12.395</v>
      </c>
      <c r="O305">
        <f t="shared" si="101"/>
        <v>0</v>
      </c>
      <c r="P305" s="54">
        <f t="shared" si="106"/>
        <v>0.40743638541069771</v>
      </c>
      <c r="Q305" s="54">
        <f t="shared" si="107"/>
        <v>12.017812769572064</v>
      </c>
      <c r="R305" s="53">
        <f t="shared" ref="R305" si="126">R304</f>
        <v>9450</v>
      </c>
      <c r="S305" s="53">
        <f t="shared" ref="S305" si="127">S304</f>
        <v>11050</v>
      </c>
      <c r="T305" s="53">
        <f t="shared" si="120"/>
        <v>0</v>
      </c>
      <c r="U305" s="16"/>
      <c r="V305" s="16">
        <v>9650</v>
      </c>
      <c r="W305" s="16">
        <v>10700</v>
      </c>
      <c r="X305" s="16">
        <f t="shared" si="119"/>
        <v>0</v>
      </c>
      <c r="Y305" s="10">
        <f t="shared" si="98"/>
        <v>65.700000000000728</v>
      </c>
      <c r="Z305" s="10">
        <f t="shared" si="102"/>
        <v>52.800000000001091</v>
      </c>
      <c r="AA305" s="10">
        <f t="shared" si="103"/>
        <v>12.899999999999636</v>
      </c>
      <c r="AB305" s="10">
        <f t="shared" si="104"/>
        <v>65.700000000000728</v>
      </c>
      <c r="AC305" s="11">
        <f t="shared" si="117"/>
        <v>71.935714285714056</v>
      </c>
      <c r="AD305" s="12">
        <f t="shared" si="116"/>
        <v>6.8090958323952103E-3</v>
      </c>
      <c r="AE305" s="12">
        <f t="shared" si="118"/>
        <v>9.9412799152970077</v>
      </c>
      <c r="AF305" s="10"/>
      <c r="AG305" s="10"/>
      <c r="AH305" s="13">
        <f t="shared" si="122"/>
        <v>0</v>
      </c>
      <c r="AI305" s="6"/>
      <c r="AJ305" s="6"/>
      <c r="AK305" s="6">
        <f t="shared" si="123"/>
        <v>0</v>
      </c>
    </row>
    <row r="306" spans="1:37" x14ac:dyDescent="0.35">
      <c r="A306" s="2">
        <v>43217</v>
      </c>
      <c r="B306" t="s">
        <v>10</v>
      </c>
      <c r="C306" s="3">
        <v>43251</v>
      </c>
      <c r="D306">
        <v>10667.75</v>
      </c>
      <c r="E306">
        <v>10744</v>
      </c>
      <c r="F306">
        <v>10640</v>
      </c>
      <c r="G306">
        <v>10723.8</v>
      </c>
      <c r="H306">
        <v>23363475</v>
      </c>
      <c r="I306">
        <v>937200</v>
      </c>
      <c r="J306">
        <v>10692.3</v>
      </c>
      <c r="K306" s="51">
        <f t="shared" si="105"/>
        <v>1.0516198337762062</v>
      </c>
      <c r="L306">
        <f t="shared" si="99"/>
        <v>10700</v>
      </c>
      <c r="M306">
        <f t="shared" si="100"/>
        <v>10700</v>
      </c>
      <c r="N306">
        <v>12.0375</v>
      </c>
      <c r="O306">
        <f t="shared" si="101"/>
        <v>34</v>
      </c>
      <c r="P306" s="54">
        <f t="shared" si="106"/>
        <v>1.0461287755585857</v>
      </c>
      <c r="Q306" s="54">
        <f t="shared" si="107"/>
        <v>11.673602057629987</v>
      </c>
      <c r="R306" s="53">
        <f t="shared" si="121"/>
        <v>9950</v>
      </c>
      <c r="S306" s="53">
        <f>MROUND((G306+2*G306*Q306*SQRT(O306/365)/100),50)</f>
        <v>11500</v>
      </c>
      <c r="T306" s="53">
        <f t="shared" si="120"/>
        <v>0</v>
      </c>
      <c r="U306" s="17">
        <v>9.2503373148976653</v>
      </c>
      <c r="V306" s="16">
        <f>MROUND((D306-2*D306*U306*SQRT(O306/365)/100),50)</f>
        <v>10050</v>
      </c>
      <c r="W306" s="16">
        <f>MROUND((D306+2*D306*U306*SQRT(O306/365)/100),50)</f>
        <v>11250</v>
      </c>
      <c r="X306" s="16">
        <f t="shared" si="119"/>
        <v>0</v>
      </c>
      <c r="Y306" s="10">
        <f t="shared" si="98"/>
        <v>104</v>
      </c>
      <c r="Z306" s="10">
        <f t="shared" si="102"/>
        <v>131.79999999999927</v>
      </c>
      <c r="AA306" s="10">
        <f t="shared" si="103"/>
        <v>27.799999999999272</v>
      </c>
      <c r="AB306" s="10">
        <f t="shared" si="104"/>
        <v>131.79999999999927</v>
      </c>
      <c r="AC306" s="11">
        <f t="shared" si="117"/>
        <v>76.564285714285433</v>
      </c>
      <c r="AD306" s="12">
        <f t="shared" si="116"/>
        <v>7.177172854096265E-3</v>
      </c>
      <c r="AE306" s="12">
        <f t="shared" si="118"/>
        <v>10.478672366980547</v>
      </c>
      <c r="AF306" s="10">
        <f>MROUND((M306-2*M306*AE306*SQRT(O306/365)/100),50)</f>
        <v>10000</v>
      </c>
      <c r="AG306" s="10">
        <f>MROUND((M306+2*M306*AE306*SQRT(O306/365)/100),50)</f>
        <v>11400</v>
      </c>
      <c r="AH306" s="13">
        <f t="shared" ref="AH306:AH329" si="128">IF(AND(M306&gt;=10000,M306&lt;=11400),0,1)</f>
        <v>0</v>
      </c>
      <c r="AI306" s="6">
        <f>MROUND((M306-2*M306*N306*SQRT(O306/365)/100),50)</f>
        <v>9900</v>
      </c>
      <c r="AJ306" s="6">
        <f>MROUND((M306+2*M306*N306*SQRT(O306/365)/100),50)</f>
        <v>11500</v>
      </c>
      <c r="AK306" s="6">
        <f t="shared" ref="AK306:AK329" si="129">IF(AND(M306&gt;=9900,M306&lt;=11500),0,1)</f>
        <v>0</v>
      </c>
    </row>
    <row r="307" spans="1:37" x14ac:dyDescent="0.35">
      <c r="A307" s="2">
        <v>43220</v>
      </c>
      <c r="B307" t="s">
        <v>10</v>
      </c>
      <c r="C307" s="3">
        <v>43251</v>
      </c>
      <c r="D307">
        <v>10727.5</v>
      </c>
      <c r="E307">
        <v>10787.95</v>
      </c>
      <c r="F307">
        <v>10727.5</v>
      </c>
      <c r="G307">
        <v>10780.3</v>
      </c>
      <c r="H307">
        <v>23795100</v>
      </c>
      <c r="I307">
        <v>431625</v>
      </c>
      <c r="J307">
        <v>10739.35</v>
      </c>
      <c r="K307" s="51">
        <f t="shared" si="105"/>
        <v>0.52686547678994389</v>
      </c>
      <c r="L307">
        <f t="shared" si="99"/>
        <v>10800</v>
      </c>
      <c r="M307">
        <f t="shared" si="100"/>
        <v>10700</v>
      </c>
      <c r="N307">
        <v>12.0175</v>
      </c>
      <c r="O307">
        <f t="shared" si="101"/>
        <v>31</v>
      </c>
      <c r="P307" s="54">
        <f t="shared" si="106"/>
        <v>0.52548239649148343</v>
      </c>
      <c r="Q307" s="54">
        <f t="shared" si="107"/>
        <v>11.652109499139689</v>
      </c>
      <c r="R307" s="53">
        <f t="shared" ref="R307" si="130">R306</f>
        <v>9950</v>
      </c>
      <c r="S307" s="53">
        <f t="shared" ref="S307" si="131">S306</f>
        <v>11500</v>
      </c>
      <c r="T307" s="53">
        <f t="shared" si="120"/>
        <v>0</v>
      </c>
      <c r="U307" s="16"/>
      <c r="V307" s="16">
        <v>10050</v>
      </c>
      <c r="W307" s="16">
        <v>11250</v>
      </c>
      <c r="X307" s="16">
        <f t="shared" si="119"/>
        <v>0</v>
      </c>
      <c r="Y307" s="10">
        <f t="shared" si="98"/>
        <v>60.450000000000728</v>
      </c>
      <c r="Z307" s="10">
        <f t="shared" si="102"/>
        <v>64.150000000001455</v>
      </c>
      <c r="AA307" s="10">
        <f t="shared" si="103"/>
        <v>3.7000000000007276</v>
      </c>
      <c r="AB307" s="10">
        <f t="shared" si="104"/>
        <v>64.150000000001455</v>
      </c>
      <c r="AC307" s="11">
        <f t="shared" si="117"/>
        <v>77.789285714285526</v>
      </c>
      <c r="AD307" s="12">
        <f t="shared" si="116"/>
        <v>7.251389952392032E-3</v>
      </c>
      <c r="AE307" s="12">
        <f t="shared" si="118"/>
        <v>10.587029330492367</v>
      </c>
      <c r="AF307" s="10"/>
      <c r="AG307" s="10"/>
      <c r="AH307" s="13">
        <f t="shared" si="128"/>
        <v>0</v>
      </c>
      <c r="AI307" s="6"/>
      <c r="AJ307" s="6"/>
      <c r="AK307" s="6">
        <f t="shared" si="129"/>
        <v>0</v>
      </c>
    </row>
    <row r="308" spans="1:37" x14ac:dyDescent="0.35">
      <c r="A308" s="2">
        <v>43222</v>
      </c>
      <c r="B308" t="s">
        <v>10</v>
      </c>
      <c r="C308" s="3">
        <v>43251</v>
      </c>
      <c r="D308">
        <v>10779</v>
      </c>
      <c r="E308">
        <v>10785.95</v>
      </c>
      <c r="F308">
        <v>10706</v>
      </c>
      <c r="G308">
        <v>10739.4</v>
      </c>
      <c r="H308">
        <v>23723400</v>
      </c>
      <c r="I308">
        <v>-71700</v>
      </c>
      <c r="J308">
        <v>10718.05</v>
      </c>
      <c r="K308" s="51">
        <f t="shared" si="105"/>
        <v>-0.37939574965445894</v>
      </c>
      <c r="L308">
        <f t="shared" si="99"/>
        <v>10700</v>
      </c>
      <c r="M308">
        <f t="shared" si="100"/>
        <v>10800</v>
      </c>
      <c r="N308">
        <v>12.362500000000001</v>
      </c>
      <c r="O308">
        <f t="shared" si="101"/>
        <v>29</v>
      </c>
      <c r="P308" s="54">
        <f t="shared" si="106"/>
        <v>-0.38011728087941066</v>
      </c>
      <c r="Q308" s="54">
        <f t="shared" si="107"/>
        <v>11.986250090158865</v>
      </c>
      <c r="R308" s="53">
        <f t="shared" ref="R308:R329" si="132">R307</f>
        <v>9950</v>
      </c>
      <c r="S308" s="53">
        <f t="shared" ref="S308:S329" si="133">S307</f>
        <v>11500</v>
      </c>
      <c r="T308" s="53">
        <f t="shared" si="120"/>
        <v>0</v>
      </c>
      <c r="U308" s="16"/>
      <c r="V308" s="16">
        <v>10050</v>
      </c>
      <c r="W308" s="16">
        <v>11250</v>
      </c>
      <c r="X308" s="16">
        <f t="shared" si="119"/>
        <v>0</v>
      </c>
      <c r="Y308" s="10">
        <f t="shared" si="98"/>
        <v>79.950000000000728</v>
      </c>
      <c r="Z308" s="10">
        <f t="shared" si="102"/>
        <v>5.6500000000014552</v>
      </c>
      <c r="AA308" s="10">
        <f t="shared" si="103"/>
        <v>74.299999999999272</v>
      </c>
      <c r="AB308" s="10">
        <f t="shared" si="104"/>
        <v>79.950000000000728</v>
      </c>
      <c r="AC308" s="11">
        <f t="shared" si="117"/>
        <v>77.999999999999872</v>
      </c>
      <c r="AD308" s="12">
        <f t="shared" si="116"/>
        <v>7.2362927915390922E-3</v>
      </c>
      <c r="AE308" s="12">
        <f t="shared" si="118"/>
        <v>10.564987475647074</v>
      </c>
      <c r="AF308" s="10"/>
      <c r="AG308" s="10"/>
      <c r="AH308" s="13">
        <f t="shared" si="128"/>
        <v>0</v>
      </c>
      <c r="AI308" s="6"/>
      <c r="AJ308" s="6"/>
      <c r="AK308" s="6">
        <f t="shared" si="129"/>
        <v>0</v>
      </c>
    </row>
    <row r="309" spans="1:37" x14ac:dyDescent="0.35">
      <c r="A309" s="2">
        <v>43223</v>
      </c>
      <c r="B309" t="s">
        <v>10</v>
      </c>
      <c r="C309" s="3">
        <v>43251</v>
      </c>
      <c r="D309">
        <v>10720.35</v>
      </c>
      <c r="E309">
        <v>10738</v>
      </c>
      <c r="F309">
        <v>10665.2</v>
      </c>
      <c r="G309">
        <v>10706.5</v>
      </c>
      <c r="H309">
        <v>23720175</v>
      </c>
      <c r="I309">
        <v>-3225</v>
      </c>
      <c r="J309">
        <v>10679.65</v>
      </c>
      <c r="K309" s="51">
        <f t="shared" si="105"/>
        <v>-0.30634858558205891</v>
      </c>
      <c r="L309">
        <f t="shared" si="99"/>
        <v>10700</v>
      </c>
      <c r="M309">
        <f t="shared" si="100"/>
        <v>10700</v>
      </c>
      <c r="N309">
        <v>12.84</v>
      </c>
      <c r="O309">
        <f t="shared" si="101"/>
        <v>28</v>
      </c>
      <c r="P309" s="54">
        <f t="shared" si="106"/>
        <v>-0.30681879342377982</v>
      </c>
      <c r="Q309" s="54">
        <f t="shared" si="107"/>
        <v>12.449068730885852</v>
      </c>
      <c r="R309" s="53">
        <f t="shared" si="132"/>
        <v>9950</v>
      </c>
      <c r="S309" s="53">
        <f t="shared" si="133"/>
        <v>11500</v>
      </c>
      <c r="T309" s="53">
        <f t="shared" si="120"/>
        <v>0</v>
      </c>
      <c r="U309" s="16"/>
      <c r="V309" s="16">
        <v>10050</v>
      </c>
      <c r="W309" s="16">
        <v>11250</v>
      </c>
      <c r="X309" s="16">
        <f t="shared" si="119"/>
        <v>0</v>
      </c>
      <c r="Y309" s="10">
        <f t="shared" si="98"/>
        <v>72.799999999999272</v>
      </c>
      <c r="Z309" s="10">
        <f t="shared" si="102"/>
        <v>1.3999999999996362</v>
      </c>
      <c r="AA309" s="10">
        <f t="shared" si="103"/>
        <v>74.199999999998909</v>
      </c>
      <c r="AB309" s="10">
        <f t="shared" si="104"/>
        <v>74.199999999998909</v>
      </c>
      <c r="AC309" s="11">
        <f t="shared" si="117"/>
        <v>77.517857142857011</v>
      </c>
      <c r="AD309" s="12">
        <f t="shared" si="116"/>
        <v>7.2309073064645282E-3</v>
      </c>
      <c r="AE309" s="12">
        <f t="shared" si="118"/>
        <v>10.557124667438211</v>
      </c>
      <c r="AF309" s="10"/>
      <c r="AG309" s="10"/>
      <c r="AH309" s="13">
        <f t="shared" si="128"/>
        <v>0</v>
      </c>
      <c r="AI309" s="6"/>
      <c r="AJ309" s="6"/>
      <c r="AK309" s="6">
        <f t="shared" si="129"/>
        <v>0</v>
      </c>
    </row>
    <row r="310" spans="1:37" x14ac:dyDescent="0.35">
      <c r="A310" s="2">
        <v>43224</v>
      </c>
      <c r="B310" t="s">
        <v>10</v>
      </c>
      <c r="C310" s="3">
        <v>43251</v>
      </c>
      <c r="D310">
        <v>10675.05</v>
      </c>
      <c r="E310">
        <v>10687.7</v>
      </c>
      <c r="F310">
        <v>10640</v>
      </c>
      <c r="G310">
        <v>10658.75</v>
      </c>
      <c r="H310">
        <v>23614275</v>
      </c>
      <c r="I310">
        <v>-105900</v>
      </c>
      <c r="J310">
        <v>10618.25</v>
      </c>
      <c r="K310" s="51">
        <f t="shared" si="105"/>
        <v>-0.44599075328071736</v>
      </c>
      <c r="L310">
        <f t="shared" si="99"/>
        <v>10700</v>
      </c>
      <c r="M310">
        <f t="shared" si="100"/>
        <v>10700</v>
      </c>
      <c r="N310">
        <v>12.984999999999999</v>
      </c>
      <c r="O310">
        <f t="shared" si="101"/>
        <v>27</v>
      </c>
      <c r="P310" s="54">
        <f t="shared" si="106"/>
        <v>-0.44698825900120198</v>
      </c>
      <c r="Q310" s="54">
        <f t="shared" si="107"/>
        <v>12.589900691038872</v>
      </c>
      <c r="R310" s="53">
        <f t="shared" si="132"/>
        <v>9950</v>
      </c>
      <c r="S310" s="53">
        <f t="shared" si="133"/>
        <v>11500</v>
      </c>
      <c r="T310" s="53">
        <f t="shared" si="120"/>
        <v>0</v>
      </c>
      <c r="U310" s="16"/>
      <c r="V310" s="16">
        <v>10050</v>
      </c>
      <c r="W310" s="16">
        <v>11250</v>
      </c>
      <c r="X310" s="16">
        <f t="shared" si="119"/>
        <v>0</v>
      </c>
      <c r="Y310" s="10">
        <f t="shared" si="98"/>
        <v>47.700000000000728</v>
      </c>
      <c r="Z310" s="10">
        <f t="shared" si="102"/>
        <v>18.799999999999272</v>
      </c>
      <c r="AA310" s="10">
        <f t="shared" si="103"/>
        <v>66.5</v>
      </c>
      <c r="AB310" s="10">
        <f t="shared" si="104"/>
        <v>66.5</v>
      </c>
      <c r="AC310" s="11">
        <f t="shared" si="117"/>
        <v>77.210714285714204</v>
      </c>
      <c r="AD310" s="12">
        <f t="shared" si="116"/>
        <v>7.2328199198799263E-3</v>
      </c>
      <c r="AE310" s="12">
        <f t="shared" si="118"/>
        <v>10.559917083024692</v>
      </c>
      <c r="AF310" s="10"/>
      <c r="AG310" s="10"/>
      <c r="AH310" s="13">
        <f t="shared" si="128"/>
        <v>0</v>
      </c>
      <c r="AI310" s="6"/>
      <c r="AJ310" s="6"/>
      <c r="AK310" s="6">
        <f t="shared" si="129"/>
        <v>0</v>
      </c>
    </row>
    <row r="311" spans="1:37" x14ac:dyDescent="0.35">
      <c r="A311" s="2">
        <v>43227</v>
      </c>
      <c r="B311" t="s">
        <v>10</v>
      </c>
      <c r="C311" s="3">
        <v>43251</v>
      </c>
      <c r="D311">
        <v>10679.95</v>
      </c>
      <c r="E311">
        <v>10746.7</v>
      </c>
      <c r="F311">
        <v>10645.1</v>
      </c>
      <c r="G311">
        <v>10739.85</v>
      </c>
      <c r="H311">
        <v>23858400</v>
      </c>
      <c r="I311">
        <v>244125</v>
      </c>
      <c r="J311">
        <v>10715.5</v>
      </c>
      <c r="K311" s="51">
        <f t="shared" si="105"/>
        <v>0.76087721355694016</v>
      </c>
      <c r="L311">
        <f t="shared" si="99"/>
        <v>10700</v>
      </c>
      <c r="M311">
        <f t="shared" si="100"/>
        <v>10700</v>
      </c>
      <c r="N311">
        <v>13.25</v>
      </c>
      <c r="O311">
        <f t="shared" si="101"/>
        <v>24</v>
      </c>
      <c r="P311" s="54">
        <f t="shared" si="106"/>
        <v>0.7579971428617327</v>
      </c>
      <c r="Q311" s="54">
        <f t="shared" si="107"/>
        <v>12.847693317483696</v>
      </c>
      <c r="R311" s="53">
        <f t="shared" si="132"/>
        <v>9950</v>
      </c>
      <c r="S311" s="53">
        <f t="shared" si="133"/>
        <v>11500</v>
      </c>
      <c r="T311" s="53">
        <f t="shared" si="120"/>
        <v>0</v>
      </c>
      <c r="U311" s="16"/>
      <c r="V311" s="16">
        <v>10050</v>
      </c>
      <c r="W311" s="16">
        <v>11250</v>
      </c>
      <c r="X311" s="16">
        <f t="shared" si="119"/>
        <v>0</v>
      </c>
      <c r="Y311" s="10">
        <f t="shared" si="98"/>
        <v>101.60000000000036</v>
      </c>
      <c r="Z311" s="10">
        <f t="shared" si="102"/>
        <v>87.950000000000728</v>
      </c>
      <c r="AA311" s="10">
        <f t="shared" si="103"/>
        <v>13.649999999999636</v>
      </c>
      <c r="AB311" s="10">
        <f t="shared" si="104"/>
        <v>101.60000000000036</v>
      </c>
      <c r="AC311" s="11">
        <f t="shared" si="117"/>
        <v>76.039285714285668</v>
      </c>
      <c r="AD311" s="12">
        <f t="shared" si="116"/>
        <v>7.1198166390559568E-3</v>
      </c>
      <c r="AE311" s="12">
        <f t="shared" si="118"/>
        <v>10.394932293021697</v>
      </c>
      <c r="AF311" s="10"/>
      <c r="AG311" s="10"/>
      <c r="AH311" s="13">
        <f t="shared" si="128"/>
        <v>0</v>
      </c>
      <c r="AI311" s="6"/>
      <c r="AJ311" s="6"/>
      <c r="AK311" s="6">
        <f t="shared" si="129"/>
        <v>0</v>
      </c>
    </row>
    <row r="312" spans="1:37" x14ac:dyDescent="0.35">
      <c r="A312" s="2">
        <v>43228</v>
      </c>
      <c r="B312" t="s">
        <v>10</v>
      </c>
      <c r="C312" s="3">
        <v>43251</v>
      </c>
      <c r="D312">
        <v>10755.1</v>
      </c>
      <c r="E312">
        <v>10766.85</v>
      </c>
      <c r="F312">
        <v>10680</v>
      </c>
      <c r="G312">
        <v>10735.05</v>
      </c>
      <c r="H312">
        <v>23970525</v>
      </c>
      <c r="I312">
        <v>112125</v>
      </c>
      <c r="J312">
        <v>10717.8</v>
      </c>
      <c r="K312" s="51">
        <f t="shared" si="105"/>
        <v>-4.4693361639139201E-2</v>
      </c>
      <c r="L312">
        <f t="shared" si="99"/>
        <v>10700</v>
      </c>
      <c r="M312">
        <f t="shared" si="100"/>
        <v>10800</v>
      </c>
      <c r="N312">
        <v>13.76</v>
      </c>
      <c r="O312">
        <f t="shared" si="101"/>
        <v>23</v>
      </c>
      <c r="P312" s="54">
        <f t="shared" si="106"/>
        <v>-4.4703352098807159E-2</v>
      </c>
      <c r="Q312" s="54">
        <f t="shared" si="107"/>
        <v>13.340819461464175</v>
      </c>
      <c r="R312" s="53">
        <f t="shared" si="132"/>
        <v>9950</v>
      </c>
      <c r="S312" s="53">
        <f t="shared" si="133"/>
        <v>11500</v>
      </c>
      <c r="T312" s="53">
        <f t="shared" si="120"/>
        <v>0</v>
      </c>
      <c r="U312" s="16"/>
      <c r="V312" s="16">
        <v>10050</v>
      </c>
      <c r="W312" s="16">
        <v>11250</v>
      </c>
      <c r="X312" s="16">
        <f t="shared" si="119"/>
        <v>0</v>
      </c>
      <c r="Y312" s="10">
        <f t="shared" si="98"/>
        <v>86.850000000000364</v>
      </c>
      <c r="Z312" s="10">
        <f t="shared" si="102"/>
        <v>27</v>
      </c>
      <c r="AA312" s="10">
        <f t="shared" si="103"/>
        <v>59.850000000000364</v>
      </c>
      <c r="AB312" s="10">
        <f t="shared" si="104"/>
        <v>86.850000000000364</v>
      </c>
      <c r="AC312" s="11">
        <f t="shared" si="117"/>
        <v>77.464285714285708</v>
      </c>
      <c r="AD312" s="12">
        <f t="shared" si="116"/>
        <v>7.2025630365394749E-3</v>
      </c>
      <c r="AE312" s="12">
        <f t="shared" si="118"/>
        <v>10.515742033347633</v>
      </c>
      <c r="AF312" s="10"/>
      <c r="AG312" s="10"/>
      <c r="AH312" s="13">
        <f t="shared" si="128"/>
        <v>0</v>
      </c>
      <c r="AI312" s="6"/>
      <c r="AJ312" s="6"/>
      <c r="AK312" s="6">
        <f t="shared" si="129"/>
        <v>0</v>
      </c>
    </row>
    <row r="313" spans="1:37" x14ac:dyDescent="0.35">
      <c r="A313" s="2">
        <v>43229</v>
      </c>
      <c r="B313" t="s">
        <v>10</v>
      </c>
      <c r="C313" s="3">
        <v>43251</v>
      </c>
      <c r="D313">
        <v>10715.05</v>
      </c>
      <c r="E313">
        <v>10787.85</v>
      </c>
      <c r="F313">
        <v>10712.65</v>
      </c>
      <c r="G313">
        <v>10769.3</v>
      </c>
      <c r="H313">
        <v>24383025</v>
      </c>
      <c r="I313">
        <v>412500</v>
      </c>
      <c r="J313">
        <v>10741.7</v>
      </c>
      <c r="K313" s="51">
        <f t="shared" si="105"/>
        <v>0.31904835096250139</v>
      </c>
      <c r="L313">
        <f t="shared" si="99"/>
        <v>10800</v>
      </c>
      <c r="M313">
        <f t="shared" si="100"/>
        <v>10700</v>
      </c>
      <c r="N313">
        <v>14.055</v>
      </c>
      <c r="O313">
        <f t="shared" si="101"/>
        <v>22</v>
      </c>
      <c r="P313" s="54">
        <f t="shared" si="106"/>
        <v>0.31854047167811927</v>
      </c>
      <c r="Q313" s="54">
        <f t="shared" si="107"/>
        <v>13.62705146324493</v>
      </c>
      <c r="R313" s="53">
        <f t="shared" si="132"/>
        <v>9950</v>
      </c>
      <c r="S313" s="53">
        <f t="shared" si="133"/>
        <v>11500</v>
      </c>
      <c r="T313" s="53">
        <f t="shared" si="120"/>
        <v>0</v>
      </c>
      <c r="U313" s="16"/>
      <c r="V313" s="16">
        <v>10050</v>
      </c>
      <c r="W313" s="16">
        <v>11250</v>
      </c>
      <c r="X313" s="16">
        <f t="shared" si="119"/>
        <v>0</v>
      </c>
      <c r="Y313" s="10">
        <f t="shared" si="98"/>
        <v>75.200000000000728</v>
      </c>
      <c r="Z313" s="10">
        <f t="shared" si="102"/>
        <v>52.800000000001091</v>
      </c>
      <c r="AA313" s="10">
        <f t="shared" si="103"/>
        <v>22.399999999999636</v>
      </c>
      <c r="AB313" s="10">
        <f t="shared" si="104"/>
        <v>75.200000000000728</v>
      </c>
      <c r="AC313" s="11">
        <f t="shared" si="117"/>
        <v>77.382142857143009</v>
      </c>
      <c r="AD313" s="12">
        <f t="shared" si="116"/>
        <v>7.2218181769700572E-3</v>
      </c>
      <c r="AE313" s="12">
        <f t="shared" si="118"/>
        <v>10.543854538376284</v>
      </c>
      <c r="AF313" s="10"/>
      <c r="AG313" s="10"/>
      <c r="AH313" s="13">
        <f t="shared" si="128"/>
        <v>0</v>
      </c>
      <c r="AI313" s="6"/>
      <c r="AJ313" s="6"/>
      <c r="AK313" s="6">
        <f t="shared" si="129"/>
        <v>0</v>
      </c>
    </row>
    <row r="314" spans="1:37" x14ac:dyDescent="0.35">
      <c r="A314" s="2">
        <v>43230</v>
      </c>
      <c r="B314" t="s">
        <v>10</v>
      </c>
      <c r="C314" s="3">
        <v>43251</v>
      </c>
      <c r="D314">
        <v>10772.5</v>
      </c>
      <c r="E314">
        <v>10794.55</v>
      </c>
      <c r="F314">
        <v>10715</v>
      </c>
      <c r="G314">
        <v>10724.9</v>
      </c>
      <c r="H314">
        <v>24072750</v>
      </c>
      <c r="I314">
        <v>-310275</v>
      </c>
      <c r="K314" s="51">
        <f t="shared" si="105"/>
        <v>-0.41228306389458591</v>
      </c>
      <c r="L314">
        <f t="shared" si="99"/>
        <v>10700</v>
      </c>
      <c r="M314">
        <f t="shared" si="100"/>
        <v>10800</v>
      </c>
      <c r="N314">
        <v>14.272500000000001</v>
      </c>
      <c r="O314">
        <f t="shared" si="101"/>
        <v>21</v>
      </c>
      <c r="P314" s="54">
        <f t="shared" si="106"/>
        <v>-0.41313529372448698</v>
      </c>
      <c r="Q314" s="54">
        <f t="shared" si="107"/>
        <v>13.838072182253395</v>
      </c>
      <c r="R314" s="53">
        <f t="shared" si="132"/>
        <v>9950</v>
      </c>
      <c r="S314" s="53">
        <f t="shared" si="133"/>
        <v>11500</v>
      </c>
      <c r="T314" s="53">
        <f t="shared" si="120"/>
        <v>0</v>
      </c>
      <c r="U314" s="16"/>
      <c r="V314" s="16">
        <v>10050</v>
      </c>
      <c r="W314" s="16">
        <v>11250</v>
      </c>
      <c r="X314" s="16">
        <f t="shared" si="119"/>
        <v>0</v>
      </c>
      <c r="Y314" s="10">
        <f t="shared" si="98"/>
        <v>79.549999999999272</v>
      </c>
      <c r="Z314" s="10">
        <f t="shared" si="102"/>
        <v>25.25</v>
      </c>
      <c r="AA314" s="10">
        <f t="shared" si="103"/>
        <v>54.299999999999272</v>
      </c>
      <c r="AB314" s="10">
        <f t="shared" si="104"/>
        <v>79.549999999999272</v>
      </c>
      <c r="AC314" s="11">
        <f t="shared" si="117"/>
        <v>79.728571428571613</v>
      </c>
      <c r="AD314" s="12">
        <f t="shared" si="116"/>
        <v>7.4011205781918414E-3</v>
      </c>
      <c r="AE314" s="12">
        <f t="shared" si="118"/>
        <v>10.805636044160089</v>
      </c>
      <c r="AF314" s="10"/>
      <c r="AG314" s="10"/>
      <c r="AH314" s="13">
        <f t="shared" si="128"/>
        <v>0</v>
      </c>
      <c r="AI314" s="6"/>
      <c r="AJ314" s="6"/>
      <c r="AK314" s="6">
        <f t="shared" si="129"/>
        <v>0</v>
      </c>
    </row>
    <row r="315" spans="1:37" x14ac:dyDescent="0.35">
      <c r="A315" s="2">
        <v>43231</v>
      </c>
      <c r="B315" t="s">
        <v>10</v>
      </c>
      <c r="C315" s="3">
        <v>43251</v>
      </c>
      <c r="D315">
        <v>10752.55</v>
      </c>
      <c r="E315">
        <v>10827.2</v>
      </c>
      <c r="F315">
        <v>10736.75</v>
      </c>
      <c r="G315">
        <v>10820.1</v>
      </c>
      <c r="H315">
        <v>25081200</v>
      </c>
      <c r="I315">
        <v>1008450</v>
      </c>
      <c r="J315">
        <v>10806.5</v>
      </c>
      <c r="K315" s="51">
        <f t="shared" si="105"/>
        <v>0.88765396413953268</v>
      </c>
      <c r="L315">
        <f t="shared" si="99"/>
        <v>10800</v>
      </c>
      <c r="M315">
        <f t="shared" si="100"/>
        <v>10800</v>
      </c>
      <c r="N315">
        <v>14.425000000000001</v>
      </c>
      <c r="O315">
        <f t="shared" si="101"/>
        <v>20</v>
      </c>
      <c r="P315" s="54">
        <f t="shared" si="106"/>
        <v>0.88373747585173135</v>
      </c>
      <c r="Q315" s="54">
        <f t="shared" si="107"/>
        <v>13.987231570813915</v>
      </c>
      <c r="R315" s="53">
        <f t="shared" si="132"/>
        <v>9950</v>
      </c>
      <c r="S315" s="53">
        <f t="shared" si="133"/>
        <v>11500</v>
      </c>
      <c r="T315" s="53">
        <f t="shared" si="120"/>
        <v>0</v>
      </c>
      <c r="U315" s="16"/>
      <c r="V315" s="16">
        <v>10050</v>
      </c>
      <c r="W315" s="16">
        <v>11250</v>
      </c>
      <c r="X315" s="16">
        <f t="shared" si="119"/>
        <v>0</v>
      </c>
      <c r="Y315" s="10">
        <f t="shared" si="98"/>
        <v>90.450000000000728</v>
      </c>
      <c r="Z315" s="10">
        <f t="shared" si="102"/>
        <v>102.30000000000109</v>
      </c>
      <c r="AA315" s="10">
        <f t="shared" si="103"/>
        <v>11.850000000000364</v>
      </c>
      <c r="AB315" s="10">
        <f t="shared" si="104"/>
        <v>102.30000000000109</v>
      </c>
      <c r="AC315" s="11">
        <f t="shared" si="117"/>
        <v>82.328571428571721</v>
      </c>
      <c r="AD315" s="12">
        <f t="shared" si="116"/>
        <v>7.6566555308807422E-3</v>
      </c>
      <c r="AE315" s="12">
        <f t="shared" si="118"/>
        <v>11.178717075085883</v>
      </c>
      <c r="AF315" s="10"/>
      <c r="AG315" s="10"/>
      <c r="AH315" s="13">
        <f t="shared" si="128"/>
        <v>0</v>
      </c>
      <c r="AI315" s="6"/>
      <c r="AJ315" s="6"/>
      <c r="AK315" s="6">
        <f t="shared" si="129"/>
        <v>0</v>
      </c>
    </row>
    <row r="316" spans="1:37" x14ac:dyDescent="0.35">
      <c r="A316" s="2">
        <v>43234</v>
      </c>
      <c r="B316" t="s">
        <v>10</v>
      </c>
      <c r="C316" s="3">
        <v>43251</v>
      </c>
      <c r="D316">
        <v>10810.85</v>
      </c>
      <c r="E316">
        <v>10848.7</v>
      </c>
      <c r="F316">
        <v>10781.3</v>
      </c>
      <c r="G316">
        <v>10814.7</v>
      </c>
      <c r="H316">
        <v>24557025</v>
      </c>
      <c r="I316">
        <v>-524175</v>
      </c>
      <c r="J316">
        <v>10806.6</v>
      </c>
      <c r="K316" s="51">
        <f t="shared" si="105"/>
        <v>-4.9907117309448495E-2</v>
      </c>
      <c r="L316">
        <f t="shared" si="99"/>
        <v>10800</v>
      </c>
      <c r="M316">
        <f t="shared" si="100"/>
        <v>10800</v>
      </c>
      <c r="N316">
        <v>13.977499999999999</v>
      </c>
      <c r="O316">
        <f t="shared" si="101"/>
        <v>17</v>
      </c>
      <c r="P316" s="54">
        <f t="shared" si="106"/>
        <v>-4.9919575056378562E-2</v>
      </c>
      <c r="Q316" s="54">
        <f t="shared" si="107"/>
        <v>13.55169455798198</v>
      </c>
      <c r="R316" s="53">
        <f t="shared" si="132"/>
        <v>9950</v>
      </c>
      <c r="S316" s="53">
        <f t="shared" si="133"/>
        <v>11500</v>
      </c>
      <c r="T316" s="53">
        <f t="shared" si="120"/>
        <v>0</v>
      </c>
      <c r="U316" s="16"/>
      <c r="V316" s="16">
        <v>10050</v>
      </c>
      <c r="W316" s="16">
        <v>11250</v>
      </c>
      <c r="X316" s="16">
        <f t="shared" si="119"/>
        <v>0</v>
      </c>
      <c r="Y316" s="10">
        <f t="shared" si="98"/>
        <v>67.400000000001455</v>
      </c>
      <c r="Z316" s="10">
        <f t="shared" si="102"/>
        <v>28.600000000000364</v>
      </c>
      <c r="AA316" s="10">
        <f t="shared" si="103"/>
        <v>38.800000000001091</v>
      </c>
      <c r="AB316" s="10">
        <f t="shared" si="104"/>
        <v>67.400000000001455</v>
      </c>
      <c r="AC316" s="11">
        <f t="shared" si="117"/>
        <v>82.014285714286032</v>
      </c>
      <c r="AD316" s="12">
        <f t="shared" si="116"/>
        <v>7.5862939282559678E-3</v>
      </c>
      <c r="AE316" s="12">
        <f t="shared" si="118"/>
        <v>11.075989135253712</v>
      </c>
      <c r="AF316" s="10"/>
      <c r="AG316" s="10"/>
      <c r="AH316" s="13">
        <f t="shared" si="128"/>
        <v>0</v>
      </c>
      <c r="AI316" s="6"/>
      <c r="AJ316" s="6"/>
      <c r="AK316" s="6">
        <f t="shared" si="129"/>
        <v>0</v>
      </c>
    </row>
    <row r="317" spans="1:37" x14ac:dyDescent="0.35">
      <c r="A317" s="2">
        <v>43235</v>
      </c>
      <c r="B317" t="s">
        <v>10</v>
      </c>
      <c r="C317" s="3">
        <v>43251</v>
      </c>
      <c r="D317">
        <v>10814.75</v>
      </c>
      <c r="E317">
        <v>10947.9</v>
      </c>
      <c r="F317">
        <v>10787</v>
      </c>
      <c r="G317">
        <v>10818.6</v>
      </c>
      <c r="H317">
        <v>24039450</v>
      </c>
      <c r="I317">
        <v>-517575</v>
      </c>
      <c r="J317">
        <v>10801.85</v>
      </c>
      <c r="K317" s="51">
        <f t="shared" si="105"/>
        <v>3.6062026685896385E-2</v>
      </c>
      <c r="L317">
        <f t="shared" si="99"/>
        <v>10800</v>
      </c>
      <c r="M317">
        <f t="shared" si="100"/>
        <v>10800</v>
      </c>
      <c r="N317">
        <v>14.244999999999999</v>
      </c>
      <c r="O317">
        <f t="shared" si="101"/>
        <v>16</v>
      </c>
      <c r="P317" s="54">
        <f t="shared" si="106"/>
        <v>3.6055525899847396E-2</v>
      </c>
      <c r="Q317" s="54">
        <f t="shared" si="107"/>
        <v>13.811042737608803</v>
      </c>
      <c r="R317" s="53">
        <f t="shared" si="132"/>
        <v>9950</v>
      </c>
      <c r="S317" s="53">
        <f t="shared" si="133"/>
        <v>11500</v>
      </c>
      <c r="T317" s="53">
        <f t="shared" si="120"/>
        <v>0</v>
      </c>
      <c r="U317" s="16"/>
      <c r="V317" s="16">
        <v>10050</v>
      </c>
      <c r="W317" s="16">
        <v>11250</v>
      </c>
      <c r="X317" s="16">
        <f t="shared" si="119"/>
        <v>0</v>
      </c>
      <c r="Y317" s="10">
        <f t="shared" si="98"/>
        <v>160.89999999999964</v>
      </c>
      <c r="Z317" s="10">
        <f t="shared" si="102"/>
        <v>133.19999999999891</v>
      </c>
      <c r="AA317" s="10">
        <f t="shared" si="103"/>
        <v>27.700000000000728</v>
      </c>
      <c r="AB317" s="10">
        <f t="shared" si="104"/>
        <v>160.89999999999964</v>
      </c>
      <c r="AC317" s="11">
        <f t="shared" si="117"/>
        <v>88.72857142857174</v>
      </c>
      <c r="AD317" s="12">
        <f t="shared" si="116"/>
        <v>8.2044033776621506E-3</v>
      </c>
      <c r="AE317" s="12">
        <f t="shared" si="118"/>
        <v>11.978428931386739</v>
      </c>
      <c r="AF317" s="10"/>
      <c r="AG317" s="10"/>
      <c r="AH317" s="13">
        <f t="shared" si="128"/>
        <v>0</v>
      </c>
      <c r="AI317" s="6"/>
      <c r="AJ317" s="6"/>
      <c r="AK317" s="6">
        <f t="shared" si="129"/>
        <v>0</v>
      </c>
    </row>
    <row r="318" spans="1:37" x14ac:dyDescent="0.35">
      <c r="A318" s="2">
        <v>43236</v>
      </c>
      <c r="B318" t="s">
        <v>10</v>
      </c>
      <c r="C318" s="3">
        <v>43251</v>
      </c>
      <c r="D318">
        <v>10770.25</v>
      </c>
      <c r="E318">
        <v>10814</v>
      </c>
      <c r="F318">
        <v>10721.5</v>
      </c>
      <c r="G318">
        <v>10761.25</v>
      </c>
      <c r="H318">
        <v>23602875</v>
      </c>
      <c r="I318">
        <v>-436575</v>
      </c>
      <c r="J318">
        <v>10741.1</v>
      </c>
      <c r="K318" s="51">
        <f t="shared" si="105"/>
        <v>-0.53010555894478362</v>
      </c>
      <c r="L318">
        <f t="shared" si="99"/>
        <v>10800</v>
      </c>
      <c r="M318">
        <f t="shared" si="100"/>
        <v>10800</v>
      </c>
      <c r="N318">
        <v>13.164999999999999</v>
      </c>
      <c r="O318">
        <f t="shared" si="101"/>
        <v>15</v>
      </c>
      <c r="P318" s="54">
        <f t="shared" si="106"/>
        <v>-0.53151560382129759</v>
      </c>
      <c r="Q318" s="54">
        <f t="shared" si="107"/>
        <v>12.764605047952964</v>
      </c>
      <c r="R318" s="53">
        <f t="shared" si="132"/>
        <v>9950</v>
      </c>
      <c r="S318" s="53">
        <f t="shared" si="133"/>
        <v>11500</v>
      </c>
      <c r="T318" s="53">
        <f t="shared" si="120"/>
        <v>0</v>
      </c>
      <c r="U318" s="16"/>
      <c r="V318" s="16">
        <v>10050</v>
      </c>
      <c r="W318" s="16">
        <v>11250</v>
      </c>
      <c r="X318" s="16">
        <f t="shared" si="119"/>
        <v>0</v>
      </c>
      <c r="Y318" s="10">
        <f t="shared" si="98"/>
        <v>92.5</v>
      </c>
      <c r="Z318" s="10">
        <f t="shared" si="102"/>
        <v>4.6000000000003638</v>
      </c>
      <c r="AA318" s="10">
        <f t="shared" si="103"/>
        <v>97.100000000000364</v>
      </c>
      <c r="AB318" s="10">
        <f t="shared" si="104"/>
        <v>97.100000000000364</v>
      </c>
      <c r="AC318" s="11">
        <f t="shared" si="117"/>
        <v>89.514285714286032</v>
      </c>
      <c r="AD318" s="12">
        <f t="shared" si="116"/>
        <v>8.3112542154811665E-3</v>
      </c>
      <c r="AE318" s="12">
        <f t="shared" si="118"/>
        <v>12.134431154602503</v>
      </c>
      <c r="AF318" s="10"/>
      <c r="AG318" s="10"/>
      <c r="AH318" s="13">
        <f t="shared" si="128"/>
        <v>0</v>
      </c>
      <c r="AI318" s="6"/>
      <c r="AJ318" s="6"/>
      <c r="AK318" s="6">
        <f t="shared" si="129"/>
        <v>0</v>
      </c>
    </row>
    <row r="319" spans="1:37" x14ac:dyDescent="0.35">
      <c r="A319" s="2">
        <v>43237</v>
      </c>
      <c r="B319" t="s">
        <v>10</v>
      </c>
      <c r="C319" s="3">
        <v>43251</v>
      </c>
      <c r="D319">
        <v>10764</v>
      </c>
      <c r="E319">
        <v>10786.95</v>
      </c>
      <c r="F319">
        <v>10680.55</v>
      </c>
      <c r="G319">
        <v>10696.2</v>
      </c>
      <c r="H319">
        <v>23526450</v>
      </c>
      <c r="I319">
        <v>-76425</v>
      </c>
      <c r="J319">
        <v>10682.7</v>
      </c>
      <c r="K319" s="51">
        <f t="shared" si="105"/>
        <v>-0.60448367986989682</v>
      </c>
      <c r="L319">
        <f t="shared" si="99"/>
        <v>10700</v>
      </c>
      <c r="M319">
        <f t="shared" si="100"/>
        <v>10800</v>
      </c>
      <c r="N319">
        <v>13.435</v>
      </c>
      <c r="O319">
        <f t="shared" si="101"/>
        <v>14</v>
      </c>
      <c r="P319" s="54">
        <f t="shared" si="106"/>
        <v>-0.60631807862936427</v>
      </c>
      <c r="Q319" s="54">
        <f t="shared" si="107"/>
        <v>13.026562432075025</v>
      </c>
      <c r="R319" s="53">
        <f t="shared" si="132"/>
        <v>9950</v>
      </c>
      <c r="S319" s="53">
        <f t="shared" si="133"/>
        <v>11500</v>
      </c>
      <c r="T319" s="53">
        <f t="shared" si="120"/>
        <v>0</v>
      </c>
      <c r="U319" s="16"/>
      <c r="V319" s="16">
        <v>10050</v>
      </c>
      <c r="W319" s="16">
        <v>11250</v>
      </c>
      <c r="X319" s="16">
        <f t="shared" si="119"/>
        <v>0</v>
      </c>
      <c r="Y319" s="10">
        <f t="shared" si="98"/>
        <v>106.40000000000146</v>
      </c>
      <c r="Z319" s="10">
        <f t="shared" si="102"/>
        <v>25.700000000000728</v>
      </c>
      <c r="AA319" s="10">
        <f t="shared" si="103"/>
        <v>80.700000000000728</v>
      </c>
      <c r="AB319" s="10">
        <f t="shared" si="104"/>
        <v>106.40000000000146</v>
      </c>
      <c r="AC319" s="11">
        <f t="shared" si="117"/>
        <v>92.421428571428933</v>
      </c>
      <c r="AD319" s="12">
        <f t="shared" si="116"/>
        <v>8.5861602165950325E-3</v>
      </c>
      <c r="AE319" s="12">
        <f t="shared" si="118"/>
        <v>12.535793916228748</v>
      </c>
      <c r="AF319" s="10"/>
      <c r="AG319" s="10"/>
      <c r="AH319" s="13">
        <f t="shared" si="128"/>
        <v>0</v>
      </c>
      <c r="AI319" s="6"/>
      <c r="AJ319" s="6"/>
      <c r="AK319" s="6">
        <f t="shared" si="129"/>
        <v>0</v>
      </c>
    </row>
    <row r="320" spans="1:37" x14ac:dyDescent="0.35">
      <c r="A320" s="2">
        <v>43238</v>
      </c>
      <c r="B320" t="s">
        <v>10</v>
      </c>
      <c r="C320" s="3">
        <v>43251</v>
      </c>
      <c r="D320">
        <v>10693.3</v>
      </c>
      <c r="E320">
        <v>10693.3</v>
      </c>
      <c r="F320">
        <v>10586.05</v>
      </c>
      <c r="G320">
        <v>10597.05</v>
      </c>
      <c r="H320">
        <v>24063900</v>
      </c>
      <c r="I320">
        <v>537450</v>
      </c>
      <c r="J320">
        <v>10596.4</v>
      </c>
      <c r="K320" s="51">
        <f t="shared" si="105"/>
        <v>-0.92696471644136658</v>
      </c>
      <c r="L320">
        <f t="shared" si="99"/>
        <v>10600</v>
      </c>
      <c r="M320">
        <f t="shared" si="100"/>
        <v>10700</v>
      </c>
      <c r="N320">
        <v>13.407500000000001</v>
      </c>
      <c r="O320">
        <f t="shared" si="101"/>
        <v>13</v>
      </c>
      <c r="P320" s="54">
        <f t="shared" si="106"/>
        <v>-0.93128777056605827</v>
      </c>
      <c r="Q320" s="54">
        <f t="shared" si="107"/>
        <v>13.001054983719451</v>
      </c>
      <c r="R320" s="53">
        <f t="shared" si="132"/>
        <v>9950</v>
      </c>
      <c r="S320" s="53">
        <f t="shared" si="133"/>
        <v>11500</v>
      </c>
      <c r="T320" s="53">
        <f t="shared" si="120"/>
        <v>0</v>
      </c>
      <c r="U320" s="16"/>
      <c r="V320" s="16">
        <v>10050</v>
      </c>
      <c r="W320" s="16">
        <v>11250</v>
      </c>
      <c r="X320" s="16">
        <f t="shared" si="119"/>
        <v>0</v>
      </c>
      <c r="Y320" s="10">
        <f t="shared" si="98"/>
        <v>107.25</v>
      </c>
      <c r="Z320" s="10">
        <f t="shared" si="102"/>
        <v>2.9000000000014552</v>
      </c>
      <c r="AA320" s="10">
        <f t="shared" si="103"/>
        <v>110.15000000000146</v>
      </c>
      <c r="AB320" s="10">
        <f t="shared" si="104"/>
        <v>110.15000000000146</v>
      </c>
      <c r="AC320" s="11">
        <f t="shared" si="117"/>
        <v>90.875000000000526</v>
      </c>
      <c r="AD320" s="12">
        <f t="shared" si="116"/>
        <v>8.4983120271572409E-3</v>
      </c>
      <c r="AE320" s="12">
        <f t="shared" si="118"/>
        <v>12.407535559649572</v>
      </c>
      <c r="AF320" s="10"/>
      <c r="AG320" s="10"/>
      <c r="AH320" s="13">
        <f t="shared" si="128"/>
        <v>0</v>
      </c>
      <c r="AI320" s="6"/>
      <c r="AJ320" s="6"/>
      <c r="AK320" s="6">
        <f t="shared" si="129"/>
        <v>0</v>
      </c>
    </row>
    <row r="321" spans="1:37" x14ac:dyDescent="0.35">
      <c r="A321" s="2">
        <v>43241</v>
      </c>
      <c r="B321" t="s">
        <v>10</v>
      </c>
      <c r="C321" s="3">
        <v>43251</v>
      </c>
      <c r="D321">
        <v>10630</v>
      </c>
      <c r="E321">
        <v>10630</v>
      </c>
      <c r="F321">
        <v>10521.3</v>
      </c>
      <c r="G321">
        <v>10538.75</v>
      </c>
      <c r="H321">
        <v>23210325</v>
      </c>
      <c r="I321">
        <v>-853575</v>
      </c>
      <c r="J321">
        <v>10516.7</v>
      </c>
      <c r="K321" s="51">
        <f t="shared" si="105"/>
        <v>-0.5501531086481547</v>
      </c>
      <c r="L321">
        <f t="shared" si="99"/>
        <v>10500</v>
      </c>
      <c r="M321">
        <f t="shared" si="100"/>
        <v>10600</v>
      </c>
      <c r="N321">
        <v>14.15</v>
      </c>
      <c r="O321">
        <f t="shared" si="101"/>
        <v>10</v>
      </c>
      <c r="P321" s="54">
        <f t="shared" si="106"/>
        <v>-0.55167202433246132</v>
      </c>
      <c r="Q321" s="54">
        <f t="shared" si="107"/>
        <v>13.719599502949999</v>
      </c>
      <c r="R321" s="53">
        <f t="shared" si="132"/>
        <v>9950</v>
      </c>
      <c r="S321" s="53">
        <f t="shared" si="133"/>
        <v>11500</v>
      </c>
      <c r="T321" s="53">
        <f t="shared" si="120"/>
        <v>0</v>
      </c>
      <c r="U321" s="16"/>
      <c r="V321" s="16">
        <v>10050</v>
      </c>
      <c r="W321" s="16">
        <v>11250</v>
      </c>
      <c r="X321" s="16">
        <f t="shared" si="119"/>
        <v>0</v>
      </c>
      <c r="Y321" s="10">
        <f t="shared" si="98"/>
        <v>108.70000000000073</v>
      </c>
      <c r="Z321" s="10">
        <f t="shared" si="102"/>
        <v>32.950000000000728</v>
      </c>
      <c r="AA321" s="10">
        <f t="shared" si="103"/>
        <v>75.75</v>
      </c>
      <c r="AB321" s="10">
        <f t="shared" si="104"/>
        <v>108.70000000000073</v>
      </c>
      <c r="AC321" s="11">
        <f t="shared" si="117"/>
        <v>94.057142857143319</v>
      </c>
      <c r="AD321" s="12">
        <f t="shared" si="116"/>
        <v>8.8482730815751011E-3</v>
      </c>
      <c r="AE321" s="12">
        <f t="shared" si="118"/>
        <v>12.918478699099648</v>
      </c>
      <c r="AF321" s="10"/>
      <c r="AG321" s="10"/>
      <c r="AH321" s="13">
        <f t="shared" si="128"/>
        <v>0</v>
      </c>
      <c r="AI321" s="6"/>
      <c r="AJ321" s="6"/>
      <c r="AK321" s="6">
        <f t="shared" si="129"/>
        <v>0</v>
      </c>
    </row>
    <row r="322" spans="1:37" x14ac:dyDescent="0.35">
      <c r="A322" s="2">
        <v>43242</v>
      </c>
      <c r="B322" t="s">
        <v>10</v>
      </c>
      <c r="C322" s="3">
        <v>43251</v>
      </c>
      <c r="D322">
        <v>10533.05</v>
      </c>
      <c r="E322">
        <v>10572</v>
      </c>
      <c r="F322">
        <v>10507</v>
      </c>
      <c r="G322">
        <v>10552.85</v>
      </c>
      <c r="H322">
        <v>23037900</v>
      </c>
      <c r="I322">
        <v>-172425</v>
      </c>
      <c r="J322">
        <v>10536.7</v>
      </c>
      <c r="K322" s="51">
        <f t="shared" si="105"/>
        <v>0.13379195824932144</v>
      </c>
      <c r="L322">
        <f t="shared" si="99"/>
        <v>10600</v>
      </c>
      <c r="M322">
        <f t="shared" si="100"/>
        <v>10500</v>
      </c>
      <c r="N322">
        <v>14.41</v>
      </c>
      <c r="O322">
        <f t="shared" si="101"/>
        <v>9</v>
      </c>
      <c r="P322" s="54">
        <f t="shared" si="106"/>
        <v>0.13370253655935471</v>
      </c>
      <c r="Q322" s="54">
        <f t="shared" si="107"/>
        <v>13.971051735001804</v>
      </c>
      <c r="R322" s="53">
        <f t="shared" si="132"/>
        <v>9950</v>
      </c>
      <c r="S322" s="53">
        <f t="shared" si="133"/>
        <v>11500</v>
      </c>
      <c r="T322" s="53">
        <f t="shared" si="120"/>
        <v>0</v>
      </c>
      <c r="U322" s="16"/>
      <c r="V322" s="16">
        <v>10050</v>
      </c>
      <c r="W322" s="16">
        <v>11250</v>
      </c>
      <c r="X322" s="16">
        <f t="shared" si="119"/>
        <v>0</v>
      </c>
      <c r="Y322" s="10">
        <f t="shared" ref="Y322:Y385" si="134">E322-F322</f>
        <v>65</v>
      </c>
      <c r="Z322" s="10">
        <f t="shared" si="102"/>
        <v>33.25</v>
      </c>
      <c r="AA322" s="10">
        <f t="shared" si="103"/>
        <v>31.75</v>
      </c>
      <c r="AB322" s="10">
        <f t="shared" si="104"/>
        <v>65</v>
      </c>
      <c r="AC322" s="11">
        <f t="shared" si="117"/>
        <v>92.989285714286126</v>
      </c>
      <c r="AD322" s="12">
        <f t="shared" si="116"/>
        <v>8.8283342160424688E-3</v>
      </c>
      <c r="AE322" s="12">
        <f t="shared" si="118"/>
        <v>12.889367955422005</v>
      </c>
      <c r="AF322" s="10"/>
      <c r="AG322" s="10"/>
      <c r="AH322" s="13">
        <f t="shared" si="128"/>
        <v>0</v>
      </c>
      <c r="AI322" s="6"/>
      <c r="AJ322" s="6"/>
      <c r="AK322" s="6">
        <f t="shared" si="129"/>
        <v>0</v>
      </c>
    </row>
    <row r="323" spans="1:37" x14ac:dyDescent="0.35">
      <c r="A323" s="2">
        <v>43243</v>
      </c>
      <c r="B323" t="s">
        <v>10</v>
      </c>
      <c r="C323" s="3">
        <v>43251</v>
      </c>
      <c r="D323">
        <v>10525</v>
      </c>
      <c r="E323">
        <v>10539.75</v>
      </c>
      <c r="F323">
        <v>10413.549999999999</v>
      </c>
      <c r="G323">
        <v>10426.6</v>
      </c>
      <c r="H323">
        <v>23082300</v>
      </c>
      <c r="I323">
        <v>44400</v>
      </c>
      <c r="J323">
        <v>10430.35</v>
      </c>
      <c r="K323" s="51">
        <f t="shared" si="105"/>
        <v>-1.1963592773516158</v>
      </c>
      <c r="L323">
        <f t="shared" ref="L323:L386" si="135">MROUND(G323,100)</f>
        <v>10400</v>
      </c>
      <c r="M323">
        <f t="shared" ref="M323:M386" si="136">MROUND(D323,100)</f>
        <v>10500</v>
      </c>
      <c r="N323">
        <v>13.602499999999999</v>
      </c>
      <c r="O323">
        <f t="shared" ref="O323:O386" si="137">C323-A323</f>
        <v>8</v>
      </c>
      <c r="P323" s="54">
        <f t="shared" si="106"/>
        <v>-1.2035732493673734</v>
      </c>
      <c r="Q323" s="54">
        <f t="shared" si="107"/>
        <v>13.191407854698284</v>
      </c>
      <c r="R323" s="53">
        <f t="shared" si="132"/>
        <v>9950</v>
      </c>
      <c r="S323" s="53">
        <f t="shared" si="133"/>
        <v>11500</v>
      </c>
      <c r="T323" s="53">
        <f t="shared" si="120"/>
        <v>0</v>
      </c>
      <c r="U323" s="16"/>
      <c r="V323" s="16">
        <v>10050</v>
      </c>
      <c r="W323" s="16">
        <v>11250</v>
      </c>
      <c r="X323" s="16">
        <f t="shared" si="119"/>
        <v>0</v>
      </c>
      <c r="Y323" s="10">
        <f t="shared" si="134"/>
        <v>126.20000000000073</v>
      </c>
      <c r="Z323" s="10">
        <f t="shared" ref="Z323:Z386" si="138">ABS(G322-E323)</f>
        <v>13.100000000000364</v>
      </c>
      <c r="AA323" s="10">
        <f t="shared" ref="AA323:AA386" si="139">ABS(G322-F323)</f>
        <v>139.30000000000109</v>
      </c>
      <c r="AB323" s="10">
        <f t="shared" ref="AB323:AB386" si="140">MAX(Y323,Z323,AA323)</f>
        <v>139.30000000000109</v>
      </c>
      <c r="AC323" s="11">
        <f t="shared" si="117"/>
        <v>97.639285714286288</v>
      </c>
      <c r="AD323" s="12">
        <f t="shared" si="116"/>
        <v>9.2768917543264873E-3</v>
      </c>
      <c r="AE323" s="12">
        <f t="shared" si="118"/>
        <v>13.544261961316671</v>
      </c>
      <c r="AF323" s="10"/>
      <c r="AG323" s="10"/>
      <c r="AH323" s="13">
        <f t="shared" si="128"/>
        <v>0</v>
      </c>
      <c r="AI323" s="6"/>
      <c r="AJ323" s="6"/>
      <c r="AK323" s="6">
        <f t="shared" si="129"/>
        <v>0</v>
      </c>
    </row>
    <row r="324" spans="1:37" x14ac:dyDescent="0.35">
      <c r="A324" s="2">
        <v>43244</v>
      </c>
      <c r="B324" t="s">
        <v>10</v>
      </c>
      <c r="C324" s="3">
        <v>43251</v>
      </c>
      <c r="D324">
        <v>10450</v>
      </c>
      <c r="E324">
        <v>10523.7</v>
      </c>
      <c r="F324">
        <v>10408.549999999999</v>
      </c>
      <c r="G324">
        <v>10505.2</v>
      </c>
      <c r="H324">
        <v>22592175</v>
      </c>
      <c r="I324">
        <v>-490125</v>
      </c>
      <c r="J324">
        <v>10513.85</v>
      </c>
      <c r="K324" s="51">
        <f t="shared" ref="K324:K387" si="141">((G324-G323)/G323)*100</f>
        <v>0.75384113709167289</v>
      </c>
      <c r="L324">
        <f t="shared" si="135"/>
        <v>10500</v>
      </c>
      <c r="M324">
        <f t="shared" si="136"/>
        <v>10500</v>
      </c>
      <c r="N324">
        <v>14.157500000000001</v>
      </c>
      <c r="O324">
        <f t="shared" si="137"/>
        <v>7</v>
      </c>
      <c r="P324" s="54">
        <f t="shared" ref="P324:P387" si="142">(LN(G324)-LN(G323))*100</f>
        <v>0.75101395421341977</v>
      </c>
      <c r="Q324" s="54">
        <f t="shared" ref="Q324:Q387" si="143">SQRT(0.94*(N324)^2+0.06*(P324)^2)</f>
        <v>13.72743818753395</v>
      </c>
      <c r="R324" s="53">
        <f t="shared" si="132"/>
        <v>9950</v>
      </c>
      <c r="S324" s="53">
        <f t="shared" si="133"/>
        <v>11500</v>
      </c>
      <c r="T324" s="53">
        <f t="shared" si="120"/>
        <v>0</v>
      </c>
      <c r="U324" s="16"/>
      <c r="V324" s="16">
        <v>10050</v>
      </c>
      <c r="W324" s="16">
        <v>11250</v>
      </c>
      <c r="X324" s="16">
        <f t="shared" si="119"/>
        <v>0</v>
      </c>
      <c r="Y324" s="10">
        <f t="shared" si="134"/>
        <v>115.15000000000146</v>
      </c>
      <c r="Z324" s="10">
        <f t="shared" si="138"/>
        <v>97.100000000000364</v>
      </c>
      <c r="AA324" s="10">
        <f t="shared" si="139"/>
        <v>18.050000000001091</v>
      </c>
      <c r="AB324" s="10">
        <f t="shared" si="140"/>
        <v>115.15000000000146</v>
      </c>
      <c r="AC324" s="11">
        <f t="shared" si="117"/>
        <v>101.1142857142864</v>
      </c>
      <c r="AD324" s="12">
        <f t="shared" si="116"/>
        <v>9.6760082023240566E-3</v>
      </c>
      <c r="AE324" s="12">
        <f t="shared" si="118"/>
        <v>14.126971975393122</v>
      </c>
      <c r="AF324" s="10"/>
      <c r="AG324" s="10"/>
      <c r="AH324" s="13">
        <f t="shared" si="128"/>
        <v>0</v>
      </c>
      <c r="AI324" s="6"/>
      <c r="AJ324" s="6"/>
      <c r="AK324" s="6">
        <f t="shared" si="129"/>
        <v>0</v>
      </c>
    </row>
    <row r="325" spans="1:37" x14ac:dyDescent="0.35">
      <c r="A325" s="2">
        <v>43245</v>
      </c>
      <c r="B325" t="s">
        <v>10</v>
      </c>
      <c r="C325" s="3">
        <v>43251</v>
      </c>
      <c r="D325">
        <v>10527.75</v>
      </c>
      <c r="E325">
        <v>10637.45</v>
      </c>
      <c r="F325">
        <v>10518.25</v>
      </c>
      <c r="G325">
        <v>10602.4</v>
      </c>
      <c r="H325">
        <v>22137525</v>
      </c>
      <c r="I325">
        <v>-454650</v>
      </c>
      <c r="J325">
        <v>10605.15</v>
      </c>
      <c r="K325" s="51">
        <f t="shared" si="141"/>
        <v>0.92525606366369895</v>
      </c>
      <c r="L325">
        <f t="shared" si="135"/>
        <v>10600</v>
      </c>
      <c r="M325">
        <f t="shared" si="136"/>
        <v>10500</v>
      </c>
      <c r="N325">
        <v>13.145</v>
      </c>
      <c r="O325">
        <f t="shared" si="137"/>
        <v>6</v>
      </c>
      <c r="P325" s="54">
        <f t="shared" si="142"/>
        <v>0.92100179155298889</v>
      </c>
      <c r="Q325" s="54">
        <f t="shared" si="143"/>
        <v>12.746546911144312</v>
      </c>
      <c r="R325" s="53">
        <f t="shared" si="132"/>
        <v>9950</v>
      </c>
      <c r="S325" s="53">
        <f t="shared" si="133"/>
        <v>11500</v>
      </c>
      <c r="T325" s="53">
        <f t="shared" si="120"/>
        <v>0</v>
      </c>
      <c r="U325" s="16"/>
      <c r="V325" s="16">
        <v>10050</v>
      </c>
      <c r="W325" s="16">
        <v>11250</v>
      </c>
      <c r="X325" s="16">
        <f t="shared" si="119"/>
        <v>0</v>
      </c>
      <c r="Y325" s="10">
        <f t="shared" si="134"/>
        <v>119.20000000000073</v>
      </c>
      <c r="Z325" s="10">
        <f t="shared" si="138"/>
        <v>132.25</v>
      </c>
      <c r="AA325" s="10">
        <f t="shared" si="139"/>
        <v>13.049999999999272</v>
      </c>
      <c r="AB325" s="10">
        <f t="shared" si="140"/>
        <v>132.25</v>
      </c>
      <c r="AC325" s="11">
        <f t="shared" si="117"/>
        <v>103.30357142857208</v>
      </c>
      <c r="AD325" s="12">
        <f t="shared" si="116"/>
        <v>9.8125023322715756E-3</v>
      </c>
      <c r="AE325" s="12">
        <f t="shared" si="118"/>
        <v>14.3262534051165</v>
      </c>
      <c r="AF325" s="10"/>
      <c r="AG325" s="10"/>
      <c r="AH325" s="13">
        <f t="shared" si="128"/>
        <v>0</v>
      </c>
      <c r="AI325" s="6"/>
      <c r="AJ325" s="6"/>
      <c r="AK325" s="6">
        <f t="shared" si="129"/>
        <v>0</v>
      </c>
    </row>
    <row r="326" spans="1:37" x14ac:dyDescent="0.35">
      <c r="A326" s="2">
        <v>43248</v>
      </c>
      <c r="B326" t="s">
        <v>10</v>
      </c>
      <c r="C326" s="3">
        <v>43251</v>
      </c>
      <c r="D326">
        <v>10629</v>
      </c>
      <c r="E326">
        <v>10698.95</v>
      </c>
      <c r="F326">
        <v>10629</v>
      </c>
      <c r="G326">
        <v>10678.85</v>
      </c>
      <c r="H326">
        <v>20856975</v>
      </c>
      <c r="I326">
        <v>-1280550</v>
      </c>
      <c r="J326">
        <v>10688.65</v>
      </c>
      <c r="K326" s="51">
        <f t="shared" si="141"/>
        <v>0.72106315551196642</v>
      </c>
      <c r="L326">
        <f t="shared" si="135"/>
        <v>10700</v>
      </c>
      <c r="M326">
        <f t="shared" si="136"/>
        <v>10600</v>
      </c>
      <c r="N326">
        <v>12.645</v>
      </c>
      <c r="O326">
        <f t="shared" si="137"/>
        <v>3</v>
      </c>
      <c r="P326" s="54">
        <f t="shared" si="142"/>
        <v>0.71847592474139077</v>
      </c>
      <c r="Q326" s="54">
        <f t="shared" si="143"/>
        <v>12.261045467629012</v>
      </c>
      <c r="R326" s="53">
        <f t="shared" si="132"/>
        <v>9950</v>
      </c>
      <c r="S326" s="53">
        <f t="shared" si="133"/>
        <v>11500</v>
      </c>
      <c r="T326" s="53">
        <f t="shared" si="120"/>
        <v>0</v>
      </c>
      <c r="U326" s="16"/>
      <c r="V326" s="16">
        <v>10050</v>
      </c>
      <c r="W326" s="16">
        <v>11250</v>
      </c>
      <c r="X326" s="16">
        <f t="shared" si="119"/>
        <v>0</v>
      </c>
      <c r="Y326" s="10">
        <f t="shared" si="134"/>
        <v>69.950000000000728</v>
      </c>
      <c r="Z326" s="10">
        <f t="shared" si="138"/>
        <v>96.550000000001091</v>
      </c>
      <c r="AA326" s="10">
        <f t="shared" si="139"/>
        <v>26.600000000000364</v>
      </c>
      <c r="AB326" s="10">
        <f t="shared" si="140"/>
        <v>96.550000000001091</v>
      </c>
      <c r="AC326" s="11">
        <f t="shared" si="117"/>
        <v>103.99642857142928</v>
      </c>
      <c r="AD326" s="12">
        <f t="shared" si="116"/>
        <v>9.7842156902276118E-3</v>
      </c>
      <c r="AE326" s="12">
        <f t="shared" si="118"/>
        <v>14.284954907732313</v>
      </c>
      <c r="AF326" s="10"/>
      <c r="AG326" s="10"/>
      <c r="AH326" s="13">
        <f t="shared" si="128"/>
        <v>0</v>
      </c>
      <c r="AI326" s="6"/>
      <c r="AJ326" s="6"/>
      <c r="AK326" s="6">
        <f t="shared" si="129"/>
        <v>0</v>
      </c>
    </row>
    <row r="327" spans="1:37" x14ac:dyDescent="0.35">
      <c r="A327" s="2">
        <v>43249</v>
      </c>
      <c r="B327" t="s">
        <v>10</v>
      </c>
      <c r="C327" s="3">
        <v>43251</v>
      </c>
      <c r="D327">
        <v>10664.95</v>
      </c>
      <c r="E327">
        <v>10704</v>
      </c>
      <c r="F327">
        <v>10596.05</v>
      </c>
      <c r="G327">
        <v>10615.55</v>
      </c>
      <c r="H327">
        <v>18960600</v>
      </c>
      <c r="I327">
        <v>-1896375</v>
      </c>
      <c r="J327">
        <v>10633.3</v>
      </c>
      <c r="K327" s="51">
        <f t="shared" si="141"/>
        <v>-0.59276045641619735</v>
      </c>
      <c r="L327">
        <f t="shared" si="135"/>
        <v>10600</v>
      </c>
      <c r="M327">
        <f t="shared" si="136"/>
        <v>10700</v>
      </c>
      <c r="N327">
        <v>13.055</v>
      </c>
      <c r="O327">
        <f t="shared" si="137"/>
        <v>2</v>
      </c>
      <c r="P327" s="54">
        <f t="shared" si="142"/>
        <v>-0.59452425472947823</v>
      </c>
      <c r="Q327" s="54">
        <f t="shared" si="143"/>
        <v>12.658129839963236</v>
      </c>
      <c r="R327" s="53">
        <f t="shared" si="132"/>
        <v>9950</v>
      </c>
      <c r="S327" s="53">
        <f t="shared" si="133"/>
        <v>11500</v>
      </c>
      <c r="T327" s="53">
        <f t="shared" si="120"/>
        <v>0</v>
      </c>
      <c r="U327" s="16"/>
      <c r="V327" s="16">
        <v>10050</v>
      </c>
      <c r="W327" s="16">
        <v>11250</v>
      </c>
      <c r="X327" s="16">
        <f t="shared" si="119"/>
        <v>0</v>
      </c>
      <c r="Y327" s="10">
        <f t="shared" si="134"/>
        <v>107.95000000000073</v>
      </c>
      <c r="Z327" s="10">
        <f t="shared" si="138"/>
        <v>25.149999999999636</v>
      </c>
      <c r="AA327" s="10">
        <f t="shared" si="139"/>
        <v>82.800000000001091</v>
      </c>
      <c r="AB327" s="10">
        <f t="shared" si="140"/>
        <v>107.95000000000073</v>
      </c>
      <c r="AC327" s="11">
        <f t="shared" si="117"/>
        <v>106.33571428571499</v>
      </c>
      <c r="AD327" s="12">
        <f t="shared" si="116"/>
        <v>9.9705778541591822E-3</v>
      </c>
      <c r="AE327" s="12">
        <f t="shared" si="118"/>
        <v>14.557043667072406</v>
      </c>
      <c r="AF327" s="10"/>
      <c r="AG327" s="10"/>
      <c r="AH327" s="13">
        <f t="shared" si="128"/>
        <v>0</v>
      </c>
      <c r="AI327" s="6"/>
      <c r="AJ327" s="6"/>
      <c r="AK327" s="6">
        <f t="shared" si="129"/>
        <v>0</v>
      </c>
    </row>
    <row r="328" spans="1:37" x14ac:dyDescent="0.35">
      <c r="A328" s="2">
        <v>43250</v>
      </c>
      <c r="B328" t="s">
        <v>10</v>
      </c>
      <c r="C328" s="3">
        <v>43251</v>
      </c>
      <c r="D328">
        <v>10569.9</v>
      </c>
      <c r="E328">
        <v>10648.5</v>
      </c>
      <c r="F328">
        <v>10539.9</v>
      </c>
      <c r="G328">
        <v>10604.5</v>
      </c>
      <c r="H328">
        <v>16186125</v>
      </c>
      <c r="I328">
        <v>-2774475</v>
      </c>
      <c r="J328">
        <v>10614.35</v>
      </c>
      <c r="K328" s="51">
        <f t="shared" si="141"/>
        <v>-0.10409258116630107</v>
      </c>
      <c r="L328">
        <f t="shared" si="135"/>
        <v>10600</v>
      </c>
      <c r="M328">
        <f t="shared" si="136"/>
        <v>10600</v>
      </c>
      <c r="N328">
        <v>13.07</v>
      </c>
      <c r="O328">
        <f t="shared" si="137"/>
        <v>1</v>
      </c>
      <c r="P328" s="54">
        <f t="shared" si="142"/>
        <v>-0.10414679511878688</v>
      </c>
      <c r="Q328" s="54">
        <f t="shared" si="143"/>
        <v>12.671860825991423</v>
      </c>
      <c r="R328" s="53">
        <f t="shared" si="132"/>
        <v>9950</v>
      </c>
      <c r="S328" s="53">
        <f t="shared" si="133"/>
        <v>11500</v>
      </c>
      <c r="T328" s="53">
        <f t="shared" si="120"/>
        <v>0</v>
      </c>
      <c r="U328" s="16"/>
      <c r="V328" s="16">
        <v>10050</v>
      </c>
      <c r="W328" s="16">
        <v>11250</v>
      </c>
      <c r="X328" s="16">
        <f t="shared" si="119"/>
        <v>0</v>
      </c>
      <c r="Y328" s="10">
        <f t="shared" si="134"/>
        <v>108.60000000000036</v>
      </c>
      <c r="Z328" s="10">
        <f t="shared" si="138"/>
        <v>32.950000000000728</v>
      </c>
      <c r="AA328" s="10">
        <f t="shared" si="139"/>
        <v>75.649999999999636</v>
      </c>
      <c r="AB328" s="10">
        <f t="shared" si="140"/>
        <v>108.60000000000036</v>
      </c>
      <c r="AC328" s="11">
        <f t="shared" si="117"/>
        <v>108.41071428571506</v>
      </c>
      <c r="AD328" s="12">
        <f t="shared" si="116"/>
        <v>1.0256550609344939E-2</v>
      </c>
      <c r="AE328" s="12">
        <f t="shared" si="118"/>
        <v>14.97456388964361</v>
      </c>
      <c r="AF328" s="10"/>
      <c r="AG328" s="10"/>
      <c r="AH328" s="13">
        <f t="shared" si="128"/>
        <v>0</v>
      </c>
      <c r="AI328" s="6"/>
      <c r="AJ328" s="6"/>
      <c r="AK328" s="6">
        <f t="shared" si="129"/>
        <v>0</v>
      </c>
    </row>
    <row r="329" spans="1:37" x14ac:dyDescent="0.35">
      <c r="A329" s="2">
        <v>43251</v>
      </c>
      <c r="B329" t="s">
        <v>10</v>
      </c>
      <c r="C329" s="3">
        <v>43251</v>
      </c>
      <c r="D329">
        <v>10661.25</v>
      </c>
      <c r="E329">
        <v>10750.75</v>
      </c>
      <c r="F329">
        <v>10617.65</v>
      </c>
      <c r="G329">
        <v>10727</v>
      </c>
      <c r="H329">
        <v>11692125</v>
      </c>
      <c r="I329">
        <v>-4494000</v>
      </c>
      <c r="J329">
        <v>10736.15</v>
      </c>
      <c r="K329" s="51">
        <f t="shared" si="141"/>
        <v>1.1551699750106086</v>
      </c>
      <c r="L329">
        <f t="shared" si="135"/>
        <v>10700</v>
      </c>
      <c r="M329">
        <f t="shared" si="136"/>
        <v>10700</v>
      </c>
      <c r="N329">
        <v>13.41</v>
      </c>
      <c r="O329">
        <f t="shared" si="137"/>
        <v>0</v>
      </c>
      <c r="P329" s="54">
        <f t="shared" si="142"/>
        <v>1.1485488282028555</v>
      </c>
      <c r="Q329" s="54">
        <f t="shared" si="143"/>
        <v>13.004520901003849</v>
      </c>
      <c r="R329" s="53">
        <f t="shared" si="132"/>
        <v>9950</v>
      </c>
      <c r="S329" s="53">
        <f t="shared" si="133"/>
        <v>11500</v>
      </c>
      <c r="T329" s="53">
        <f t="shared" si="120"/>
        <v>0</v>
      </c>
      <c r="U329" s="16"/>
      <c r="V329" s="16">
        <v>10050</v>
      </c>
      <c r="W329" s="16">
        <v>11250</v>
      </c>
      <c r="X329" s="16">
        <f t="shared" si="119"/>
        <v>0</v>
      </c>
      <c r="Y329" s="10">
        <f t="shared" si="134"/>
        <v>133.10000000000036</v>
      </c>
      <c r="Z329" s="10">
        <f t="shared" si="138"/>
        <v>146.25</v>
      </c>
      <c r="AA329" s="10">
        <f t="shared" si="139"/>
        <v>13.149999999999636</v>
      </c>
      <c r="AB329" s="10">
        <f t="shared" si="140"/>
        <v>146.25</v>
      </c>
      <c r="AC329" s="11">
        <f t="shared" si="117"/>
        <v>111.55000000000071</v>
      </c>
      <c r="AD329" s="12">
        <f t="shared" si="116"/>
        <v>1.0463125806073463E-2</v>
      </c>
      <c r="AE329" s="12">
        <f t="shared" si="118"/>
        <v>15.276163676867256</v>
      </c>
      <c r="AF329" s="10"/>
      <c r="AG329" s="10"/>
      <c r="AH329" s="13">
        <f t="shared" si="128"/>
        <v>0</v>
      </c>
      <c r="AI329" s="6"/>
      <c r="AJ329" s="6"/>
      <c r="AK329" s="6">
        <f t="shared" si="129"/>
        <v>0</v>
      </c>
    </row>
    <row r="330" spans="1:37" x14ac:dyDescent="0.35">
      <c r="A330" s="2">
        <v>43252</v>
      </c>
      <c r="B330" t="s">
        <v>10</v>
      </c>
      <c r="C330" s="3">
        <v>43279</v>
      </c>
      <c r="D330">
        <v>10725</v>
      </c>
      <c r="E330">
        <v>10744</v>
      </c>
      <c r="F330">
        <v>10669.95</v>
      </c>
      <c r="G330">
        <v>10683.9</v>
      </c>
      <c r="H330">
        <v>19495050</v>
      </c>
      <c r="I330">
        <v>501075</v>
      </c>
      <c r="J330">
        <v>10696.2</v>
      </c>
      <c r="K330" s="51">
        <f t="shared" si="141"/>
        <v>-0.40178987601380034</v>
      </c>
      <c r="L330">
        <f t="shared" si="135"/>
        <v>10700</v>
      </c>
      <c r="M330">
        <f t="shared" si="136"/>
        <v>10700</v>
      </c>
      <c r="N330">
        <v>13.2225</v>
      </c>
      <c r="O330">
        <f t="shared" si="137"/>
        <v>27</v>
      </c>
      <c r="P330" s="54">
        <f t="shared" si="142"/>
        <v>-0.40259922017220617</v>
      </c>
      <c r="Q330" s="54">
        <f t="shared" si="143"/>
        <v>12.820068683237425</v>
      </c>
      <c r="R330" s="53">
        <f t="shared" si="121"/>
        <v>9950</v>
      </c>
      <c r="S330" s="53">
        <f>MROUND((G330+2*G330*Q330*SQRT(O330/365)/100),50)</f>
        <v>11450</v>
      </c>
      <c r="T330" s="53">
        <f t="shared" si="120"/>
        <v>0</v>
      </c>
      <c r="U330" s="17">
        <v>10.045087201005517</v>
      </c>
      <c r="V330" s="16">
        <f>MROUND((D330-2*D330*U330*SQRT(O330/365)/100),50)</f>
        <v>10150</v>
      </c>
      <c r="W330" s="16">
        <f>MROUND((D330+2*D330*U330*SQRT(O330/365)/100),50)</f>
        <v>11300</v>
      </c>
      <c r="X330" s="16">
        <f t="shared" si="119"/>
        <v>0</v>
      </c>
      <c r="Y330" s="10">
        <f t="shared" si="134"/>
        <v>74.049999999999272</v>
      </c>
      <c r="Z330" s="10">
        <f t="shared" si="138"/>
        <v>17</v>
      </c>
      <c r="AA330" s="10">
        <f t="shared" si="139"/>
        <v>57.049999999999272</v>
      </c>
      <c r="AB330" s="10">
        <f t="shared" si="140"/>
        <v>74.049999999999272</v>
      </c>
      <c r="AC330" s="11">
        <f t="shared" si="117"/>
        <v>112.02500000000055</v>
      </c>
      <c r="AD330" s="12">
        <f t="shared" si="116"/>
        <v>1.0445221445221496E-2</v>
      </c>
      <c r="AE330" s="12">
        <f t="shared" si="118"/>
        <v>15.250023310023384</v>
      </c>
      <c r="AF330" s="10">
        <f>MROUND((M330-2*M330*AE330*SQRT(O330/365)/100),50)</f>
        <v>9800</v>
      </c>
      <c r="AG330" s="10">
        <f>MROUND((M330+2*M330*AE330*SQRT(O330/365)/100),50)</f>
        <v>11600</v>
      </c>
      <c r="AH330" s="13">
        <f t="shared" ref="AH330:AH349" si="144">IF(AND(M330&gt;=9800,M330&lt;=11600),0,1)</f>
        <v>0</v>
      </c>
      <c r="AI330" s="6">
        <f>MROUND((M330-2*M330*N330*SQRT(O330/365)/100),50)</f>
        <v>9950</v>
      </c>
      <c r="AJ330" s="6">
        <f>MROUND((M330+2*M330*N330*SQRT(O330/365)/100),50)</f>
        <v>11450</v>
      </c>
      <c r="AK330" s="6">
        <f t="shared" ref="AK330:AK349" si="145">IF(AND(M330&gt;=9950,M330&lt;=11450),0,1)</f>
        <v>0</v>
      </c>
    </row>
    <row r="331" spans="1:37" x14ac:dyDescent="0.35">
      <c r="A331" s="2">
        <v>43255</v>
      </c>
      <c r="B331" t="s">
        <v>10</v>
      </c>
      <c r="C331" s="3">
        <v>43279</v>
      </c>
      <c r="D331">
        <v>10732.2</v>
      </c>
      <c r="E331">
        <v>10732.2</v>
      </c>
      <c r="F331">
        <v>10587.65</v>
      </c>
      <c r="G331">
        <v>10598.7</v>
      </c>
      <c r="H331">
        <v>20347275</v>
      </c>
      <c r="I331">
        <v>852225</v>
      </c>
      <c r="K331" s="51">
        <f t="shared" si="141"/>
        <v>-0.7974616011007114</v>
      </c>
      <c r="L331">
        <f t="shared" si="135"/>
        <v>10600</v>
      </c>
      <c r="M331">
        <f t="shared" si="136"/>
        <v>10700</v>
      </c>
      <c r="N331">
        <v>13.57</v>
      </c>
      <c r="O331">
        <f t="shared" si="137"/>
        <v>24</v>
      </c>
      <c r="P331" s="54">
        <f t="shared" si="142"/>
        <v>-0.80065833260665187</v>
      </c>
      <c r="Q331" s="54">
        <f t="shared" si="143"/>
        <v>13.158064797907569</v>
      </c>
      <c r="R331" s="53">
        <f t="shared" ref="R331:R351" si="146">R330</f>
        <v>9950</v>
      </c>
      <c r="S331" s="53">
        <f t="shared" ref="S331:S351" si="147">S330</f>
        <v>11450</v>
      </c>
      <c r="T331" s="53">
        <f t="shared" si="120"/>
        <v>0</v>
      </c>
      <c r="U331" s="16"/>
      <c r="V331" s="16">
        <v>10150</v>
      </c>
      <c r="W331" s="16">
        <v>11300</v>
      </c>
      <c r="X331" s="16">
        <f t="shared" si="119"/>
        <v>0</v>
      </c>
      <c r="Y331" s="10">
        <f t="shared" si="134"/>
        <v>144.55000000000109</v>
      </c>
      <c r="Z331" s="10">
        <f t="shared" si="138"/>
        <v>48.300000000001091</v>
      </c>
      <c r="AA331" s="10">
        <f t="shared" si="139"/>
        <v>96.25</v>
      </c>
      <c r="AB331" s="10">
        <f t="shared" si="140"/>
        <v>144.55000000000109</v>
      </c>
      <c r="AC331" s="11">
        <f t="shared" si="117"/>
        <v>110.8571428571435</v>
      </c>
      <c r="AD331" s="12">
        <f t="shared" si="116"/>
        <v>1.0329395916694014E-2</v>
      </c>
      <c r="AE331" s="12">
        <f t="shared" si="118"/>
        <v>15.080918038373261</v>
      </c>
      <c r="AF331" s="10"/>
      <c r="AG331" s="10"/>
      <c r="AH331" s="13">
        <f t="shared" si="144"/>
        <v>0</v>
      </c>
      <c r="AI331" s="6"/>
      <c r="AJ331" s="6"/>
      <c r="AK331" s="6">
        <f t="shared" si="145"/>
        <v>0</v>
      </c>
    </row>
    <row r="332" spans="1:37" x14ac:dyDescent="0.35">
      <c r="A332" s="2">
        <v>43256</v>
      </c>
      <c r="B332" t="s">
        <v>10</v>
      </c>
      <c r="C332" s="3">
        <v>43279</v>
      </c>
      <c r="D332">
        <v>10598.7</v>
      </c>
      <c r="E332">
        <v>10630</v>
      </c>
      <c r="F332">
        <v>10552</v>
      </c>
      <c r="G332">
        <v>10596.45</v>
      </c>
      <c r="H332">
        <v>20465400</v>
      </c>
      <c r="I332">
        <v>118125</v>
      </c>
      <c r="K332" s="51">
        <f t="shared" si="141"/>
        <v>-2.1229018653231055E-2</v>
      </c>
      <c r="L332">
        <f t="shared" si="135"/>
        <v>10600</v>
      </c>
      <c r="M332">
        <f t="shared" si="136"/>
        <v>10600</v>
      </c>
      <c r="N332">
        <v>13.8825</v>
      </c>
      <c r="O332">
        <f t="shared" si="137"/>
        <v>23</v>
      </c>
      <c r="P332" s="54">
        <f t="shared" si="142"/>
        <v>-2.1231272328492423E-2</v>
      </c>
      <c r="Q332" s="54">
        <f t="shared" si="143"/>
        <v>13.459584128828627</v>
      </c>
      <c r="R332" s="53">
        <f t="shared" si="146"/>
        <v>9950</v>
      </c>
      <c r="S332" s="53">
        <f t="shared" si="147"/>
        <v>11450</v>
      </c>
      <c r="T332" s="53">
        <f t="shared" si="120"/>
        <v>0</v>
      </c>
      <c r="U332" s="16"/>
      <c r="V332" s="16">
        <v>10150</v>
      </c>
      <c r="W332" s="16">
        <v>11300</v>
      </c>
      <c r="X332" s="16">
        <f t="shared" si="119"/>
        <v>0</v>
      </c>
      <c r="Y332" s="10">
        <f t="shared" si="134"/>
        <v>78</v>
      </c>
      <c r="Z332" s="10">
        <f t="shared" si="138"/>
        <v>31.299999999999272</v>
      </c>
      <c r="AA332" s="10">
        <f t="shared" si="139"/>
        <v>46.700000000000728</v>
      </c>
      <c r="AB332" s="10">
        <f t="shared" si="140"/>
        <v>78</v>
      </c>
      <c r="AC332" s="11">
        <f t="shared" si="117"/>
        <v>109.49285714285777</v>
      </c>
      <c r="AD332" s="12">
        <f t="shared" si="116"/>
        <v>1.0330781807472404E-2</v>
      </c>
      <c r="AE332" s="12">
        <f t="shared" si="118"/>
        <v>15.08294143890971</v>
      </c>
      <c r="AF332" s="10"/>
      <c r="AG332" s="10"/>
      <c r="AH332" s="13">
        <f t="shared" si="144"/>
        <v>0</v>
      </c>
      <c r="AI332" s="6"/>
      <c r="AJ332" s="6"/>
      <c r="AK332" s="6">
        <f t="shared" si="145"/>
        <v>0</v>
      </c>
    </row>
    <row r="333" spans="1:37" x14ac:dyDescent="0.35">
      <c r="A333" s="2">
        <v>43257</v>
      </c>
      <c r="B333" t="s">
        <v>10</v>
      </c>
      <c r="C333" s="3">
        <v>43279</v>
      </c>
      <c r="D333">
        <v>10604.75</v>
      </c>
      <c r="E333">
        <v>10701</v>
      </c>
      <c r="F333">
        <v>10575</v>
      </c>
      <c r="G333">
        <v>10686.25</v>
      </c>
      <c r="H333">
        <v>20637825</v>
      </c>
      <c r="I333">
        <v>172425</v>
      </c>
      <c r="J333">
        <v>10684.65</v>
      </c>
      <c r="K333" s="51">
        <f t="shared" si="141"/>
        <v>0.84745362833778537</v>
      </c>
      <c r="L333">
        <f t="shared" si="135"/>
        <v>10700</v>
      </c>
      <c r="M333">
        <f t="shared" si="136"/>
        <v>10600</v>
      </c>
      <c r="N333">
        <v>13.315</v>
      </c>
      <c r="O333">
        <f t="shared" si="137"/>
        <v>22</v>
      </c>
      <c r="P333" s="54">
        <f t="shared" si="142"/>
        <v>0.84388289940875438</v>
      </c>
      <c r="Q333" s="54">
        <f t="shared" si="143"/>
        <v>12.911026287668802</v>
      </c>
      <c r="R333" s="53">
        <f t="shared" si="146"/>
        <v>9950</v>
      </c>
      <c r="S333" s="53">
        <f t="shared" si="147"/>
        <v>11450</v>
      </c>
      <c r="T333" s="53">
        <f t="shared" si="120"/>
        <v>0</v>
      </c>
      <c r="U333" s="16"/>
      <c r="V333" s="16">
        <v>10150</v>
      </c>
      <c r="W333" s="16">
        <v>11300</v>
      </c>
      <c r="X333" s="16">
        <f t="shared" si="119"/>
        <v>0</v>
      </c>
      <c r="Y333" s="10">
        <f t="shared" si="134"/>
        <v>126</v>
      </c>
      <c r="Z333" s="10">
        <f t="shared" si="138"/>
        <v>104.54999999999927</v>
      </c>
      <c r="AA333" s="10">
        <f t="shared" si="139"/>
        <v>21.450000000000728</v>
      </c>
      <c r="AB333" s="10">
        <f t="shared" si="140"/>
        <v>126</v>
      </c>
      <c r="AC333" s="11">
        <f t="shared" si="117"/>
        <v>110.89285714285766</v>
      </c>
      <c r="AD333" s="12">
        <f t="shared" si="116"/>
        <v>1.0456904419515562E-2</v>
      </c>
      <c r="AE333" s="12">
        <f t="shared" si="118"/>
        <v>15.267080452492721</v>
      </c>
      <c r="AF333" s="10"/>
      <c r="AG333" s="10"/>
      <c r="AH333" s="13">
        <f t="shared" si="144"/>
        <v>0</v>
      </c>
      <c r="AI333" s="6"/>
      <c r="AJ333" s="6"/>
      <c r="AK333" s="6">
        <f t="shared" si="145"/>
        <v>0</v>
      </c>
    </row>
    <row r="334" spans="1:37" x14ac:dyDescent="0.35">
      <c r="A334" s="2">
        <v>43258</v>
      </c>
      <c r="B334" t="s">
        <v>10</v>
      </c>
      <c r="C334" s="3">
        <v>43279</v>
      </c>
      <c r="D334">
        <v>10725.25</v>
      </c>
      <c r="E334">
        <v>10814.05</v>
      </c>
      <c r="F334">
        <v>10725.25</v>
      </c>
      <c r="G334">
        <v>10765.2</v>
      </c>
      <c r="H334">
        <v>21831825</v>
      </c>
      <c r="I334">
        <v>1194000</v>
      </c>
      <c r="K334" s="51">
        <f t="shared" si="141"/>
        <v>0.73879985963271233</v>
      </c>
      <c r="L334">
        <f t="shared" si="135"/>
        <v>10800</v>
      </c>
      <c r="M334">
        <f t="shared" si="136"/>
        <v>10700</v>
      </c>
      <c r="N334">
        <v>12.55</v>
      </c>
      <c r="O334">
        <f t="shared" si="137"/>
        <v>21</v>
      </c>
      <c r="P334" s="54">
        <f t="shared" si="142"/>
        <v>0.73608410127956603</v>
      </c>
      <c r="Q334" s="54">
        <f t="shared" si="143"/>
        <v>12.169012251955762</v>
      </c>
      <c r="R334" s="53">
        <f t="shared" si="146"/>
        <v>9950</v>
      </c>
      <c r="S334" s="53">
        <f t="shared" si="147"/>
        <v>11450</v>
      </c>
      <c r="T334" s="53">
        <f t="shared" si="120"/>
        <v>0</v>
      </c>
      <c r="U334" s="16"/>
      <c r="V334" s="16">
        <v>10150</v>
      </c>
      <c r="W334" s="16">
        <v>11300</v>
      </c>
      <c r="X334" s="16">
        <f t="shared" si="119"/>
        <v>0</v>
      </c>
      <c r="Y334" s="10">
        <f t="shared" si="134"/>
        <v>88.799999999999272</v>
      </c>
      <c r="Z334" s="10">
        <f t="shared" si="138"/>
        <v>127.79999999999927</v>
      </c>
      <c r="AA334" s="10">
        <f t="shared" si="139"/>
        <v>39</v>
      </c>
      <c r="AB334" s="10">
        <f t="shared" si="140"/>
        <v>127.79999999999927</v>
      </c>
      <c r="AC334" s="11">
        <f t="shared" si="117"/>
        <v>112.15357142857179</v>
      </c>
      <c r="AD334" s="12">
        <f t="shared" si="116"/>
        <v>1.0456965705095153E-2</v>
      </c>
      <c r="AE334" s="12">
        <f t="shared" si="118"/>
        <v>15.267169929438923</v>
      </c>
      <c r="AF334" s="10"/>
      <c r="AG334" s="10"/>
      <c r="AH334" s="13">
        <f t="shared" si="144"/>
        <v>0</v>
      </c>
      <c r="AI334" s="6"/>
      <c r="AJ334" s="6"/>
      <c r="AK334" s="6">
        <f t="shared" si="145"/>
        <v>0</v>
      </c>
    </row>
    <row r="335" spans="1:37" x14ac:dyDescent="0.35">
      <c r="A335" s="2">
        <v>43259</v>
      </c>
      <c r="B335" t="s">
        <v>10</v>
      </c>
      <c r="C335" s="3">
        <v>43279</v>
      </c>
      <c r="D335">
        <v>10724.45</v>
      </c>
      <c r="E335">
        <v>10759.4</v>
      </c>
      <c r="F335">
        <v>10691</v>
      </c>
      <c r="G335">
        <v>10748.1</v>
      </c>
      <c r="H335">
        <v>22359600</v>
      </c>
      <c r="I335">
        <v>527775</v>
      </c>
      <c r="J335">
        <v>10767.65</v>
      </c>
      <c r="K335" s="51">
        <f t="shared" si="141"/>
        <v>-0.15884516776279459</v>
      </c>
      <c r="L335">
        <f t="shared" si="135"/>
        <v>10700</v>
      </c>
      <c r="M335">
        <f t="shared" si="136"/>
        <v>10700</v>
      </c>
      <c r="N335">
        <v>12.7775</v>
      </c>
      <c r="O335">
        <f t="shared" si="137"/>
        <v>20</v>
      </c>
      <c r="P335" s="54">
        <f t="shared" si="142"/>
        <v>-0.1589714604570247</v>
      </c>
      <c r="Q335" s="54">
        <f t="shared" si="143"/>
        <v>12.388307075242942</v>
      </c>
      <c r="R335" s="53">
        <f t="shared" si="146"/>
        <v>9950</v>
      </c>
      <c r="S335" s="53">
        <f t="shared" si="147"/>
        <v>11450</v>
      </c>
      <c r="T335" s="53">
        <f t="shared" si="120"/>
        <v>0</v>
      </c>
      <c r="U335" s="16"/>
      <c r="V335" s="16">
        <v>10150</v>
      </c>
      <c r="W335" s="16">
        <v>11300</v>
      </c>
      <c r="X335" s="16">
        <f t="shared" si="119"/>
        <v>0</v>
      </c>
      <c r="Y335" s="10">
        <f t="shared" si="134"/>
        <v>68.399999999999636</v>
      </c>
      <c r="Z335" s="10">
        <f t="shared" si="138"/>
        <v>5.8000000000010914</v>
      </c>
      <c r="AA335" s="10">
        <f t="shared" si="139"/>
        <v>74.200000000000728</v>
      </c>
      <c r="AB335" s="10">
        <f t="shared" si="140"/>
        <v>74.200000000000728</v>
      </c>
      <c r="AC335" s="11">
        <f t="shared" si="117"/>
        <v>109.68928571428607</v>
      </c>
      <c r="AD335" s="12">
        <f t="shared" ref="AD335:AD398" si="148">AC335/D335</f>
        <v>1.0227963738400203E-2</v>
      </c>
      <c r="AE335" s="12">
        <f t="shared" si="118"/>
        <v>14.932827058064298</v>
      </c>
      <c r="AF335" s="10"/>
      <c r="AG335" s="10"/>
      <c r="AH335" s="13">
        <f t="shared" si="144"/>
        <v>0</v>
      </c>
      <c r="AI335" s="6"/>
      <c r="AJ335" s="6"/>
      <c r="AK335" s="6">
        <f t="shared" si="145"/>
        <v>0</v>
      </c>
    </row>
    <row r="336" spans="1:37" x14ac:dyDescent="0.35">
      <c r="A336" s="2">
        <v>43262</v>
      </c>
      <c r="B336" t="s">
        <v>10</v>
      </c>
      <c r="C336" s="3">
        <v>43279</v>
      </c>
      <c r="D336">
        <v>10768.25</v>
      </c>
      <c r="E336">
        <v>10835</v>
      </c>
      <c r="F336">
        <v>10761.25</v>
      </c>
      <c r="G336">
        <v>10785.8</v>
      </c>
      <c r="H336">
        <v>23235750</v>
      </c>
      <c r="I336">
        <v>876150</v>
      </c>
      <c r="K336" s="51">
        <f t="shared" si="141"/>
        <v>0.35075966915081647</v>
      </c>
      <c r="L336">
        <f t="shared" si="135"/>
        <v>10800</v>
      </c>
      <c r="M336">
        <f t="shared" si="136"/>
        <v>10800</v>
      </c>
      <c r="N336">
        <v>12.6975</v>
      </c>
      <c r="O336">
        <f t="shared" si="137"/>
        <v>17</v>
      </c>
      <c r="P336" s="54">
        <f t="shared" si="142"/>
        <v>0.35014594214253236</v>
      </c>
      <c r="Q336" s="54">
        <f t="shared" si="143"/>
        <v>12.310981764499854</v>
      </c>
      <c r="R336" s="53">
        <f t="shared" si="146"/>
        <v>9950</v>
      </c>
      <c r="S336" s="53">
        <f t="shared" si="147"/>
        <v>11450</v>
      </c>
      <c r="T336" s="53">
        <f t="shared" si="120"/>
        <v>0</v>
      </c>
      <c r="U336" s="16"/>
      <c r="V336" s="16">
        <v>10150</v>
      </c>
      <c r="W336" s="16">
        <v>11300</v>
      </c>
      <c r="X336" s="16">
        <f t="shared" si="119"/>
        <v>0</v>
      </c>
      <c r="Y336" s="10">
        <f t="shared" si="134"/>
        <v>73.75</v>
      </c>
      <c r="Z336" s="10">
        <f t="shared" si="138"/>
        <v>86.899999999999636</v>
      </c>
      <c r="AA336" s="10">
        <f t="shared" si="139"/>
        <v>13.149999999999636</v>
      </c>
      <c r="AB336" s="10">
        <f t="shared" si="140"/>
        <v>86.899999999999636</v>
      </c>
      <c r="AC336" s="11">
        <f t="shared" ref="AC336:AC399" si="149">AVERAGE(AB323:AB336)</f>
        <v>111.25357142857176</v>
      </c>
      <c r="AD336" s="12">
        <f t="shared" si="148"/>
        <v>1.0331629691785736E-2</v>
      </c>
      <c r="AE336" s="12">
        <f t="shared" ref="AE336:AE399" si="150">AD336*1460</f>
        <v>15.084179350007176</v>
      </c>
      <c r="AF336" s="10"/>
      <c r="AG336" s="10"/>
      <c r="AH336" s="13">
        <f t="shared" si="144"/>
        <v>0</v>
      </c>
      <c r="AI336" s="6"/>
      <c r="AJ336" s="6"/>
      <c r="AK336" s="6">
        <f t="shared" si="145"/>
        <v>0</v>
      </c>
    </row>
    <row r="337" spans="1:37" x14ac:dyDescent="0.35">
      <c r="A337" s="2">
        <v>43263</v>
      </c>
      <c r="B337" t="s">
        <v>10</v>
      </c>
      <c r="C337" s="3">
        <v>43279</v>
      </c>
      <c r="D337">
        <v>10797.95</v>
      </c>
      <c r="E337">
        <v>10849.9</v>
      </c>
      <c r="F337">
        <v>10780.25</v>
      </c>
      <c r="G337">
        <v>10839.05</v>
      </c>
      <c r="H337">
        <v>23730675</v>
      </c>
      <c r="I337">
        <v>494925</v>
      </c>
      <c r="J337">
        <v>10842.85</v>
      </c>
      <c r="K337" s="51">
        <f t="shared" si="141"/>
        <v>0.49370468579057653</v>
      </c>
      <c r="L337">
        <f t="shared" si="135"/>
        <v>10800</v>
      </c>
      <c r="M337">
        <f t="shared" si="136"/>
        <v>10800</v>
      </c>
      <c r="N337">
        <v>13.18</v>
      </c>
      <c r="O337">
        <f t="shared" si="137"/>
        <v>16</v>
      </c>
      <c r="P337" s="54">
        <f t="shared" si="142"/>
        <v>0.49248996066921791</v>
      </c>
      <c r="Q337" s="54">
        <f t="shared" si="143"/>
        <v>12.779053516660833</v>
      </c>
      <c r="R337" s="53">
        <f t="shared" si="146"/>
        <v>9950</v>
      </c>
      <c r="S337" s="53">
        <f t="shared" si="147"/>
        <v>11450</v>
      </c>
      <c r="T337" s="53">
        <f t="shared" si="120"/>
        <v>0</v>
      </c>
      <c r="U337" s="16"/>
      <c r="V337" s="16">
        <v>10150</v>
      </c>
      <c r="W337" s="16">
        <v>11300</v>
      </c>
      <c r="X337" s="16">
        <f t="shared" si="119"/>
        <v>0</v>
      </c>
      <c r="Y337" s="10">
        <f t="shared" si="134"/>
        <v>69.649999999999636</v>
      </c>
      <c r="Z337" s="10">
        <f t="shared" si="138"/>
        <v>64.100000000000364</v>
      </c>
      <c r="AA337" s="10">
        <f t="shared" si="139"/>
        <v>5.5499999999992724</v>
      </c>
      <c r="AB337" s="10">
        <f t="shared" si="140"/>
        <v>69.649999999999636</v>
      </c>
      <c r="AC337" s="11">
        <f t="shared" si="149"/>
        <v>106.27857142857167</v>
      </c>
      <c r="AD337" s="12">
        <f t="shared" si="148"/>
        <v>9.8424767135031795E-3</v>
      </c>
      <c r="AE337" s="12">
        <f t="shared" si="150"/>
        <v>14.370016001714642</v>
      </c>
      <c r="AF337" s="10"/>
      <c r="AG337" s="10"/>
      <c r="AH337" s="13">
        <f t="shared" si="144"/>
        <v>0</v>
      </c>
      <c r="AI337" s="6"/>
      <c r="AJ337" s="6"/>
      <c r="AK337" s="6">
        <f t="shared" si="145"/>
        <v>0</v>
      </c>
    </row>
    <row r="338" spans="1:37" x14ac:dyDescent="0.35">
      <c r="A338" s="2">
        <v>43264</v>
      </c>
      <c r="B338" t="s">
        <v>10</v>
      </c>
      <c r="C338" s="3">
        <v>43279</v>
      </c>
      <c r="D338">
        <v>10860.05</v>
      </c>
      <c r="E338">
        <v>10873.5</v>
      </c>
      <c r="F338">
        <v>10831.5</v>
      </c>
      <c r="G338">
        <v>10844.85</v>
      </c>
      <c r="H338">
        <v>24551625</v>
      </c>
      <c r="I338">
        <v>820950</v>
      </c>
      <c r="J338">
        <v>10856.7</v>
      </c>
      <c r="K338" s="51">
        <f t="shared" si="141"/>
        <v>5.35102246045649E-2</v>
      </c>
      <c r="L338">
        <f t="shared" si="135"/>
        <v>10800</v>
      </c>
      <c r="M338">
        <f t="shared" si="136"/>
        <v>10900</v>
      </c>
      <c r="N338">
        <v>12.73</v>
      </c>
      <c r="O338">
        <f t="shared" si="137"/>
        <v>15</v>
      </c>
      <c r="P338" s="54">
        <f t="shared" si="142"/>
        <v>5.3495912989198757E-2</v>
      </c>
      <c r="Q338" s="54">
        <f t="shared" si="143"/>
        <v>12.342199873149131</v>
      </c>
      <c r="R338" s="53">
        <f t="shared" si="146"/>
        <v>9950</v>
      </c>
      <c r="S338" s="53">
        <f t="shared" si="147"/>
        <v>11450</v>
      </c>
      <c r="T338" s="53">
        <f t="shared" si="120"/>
        <v>0</v>
      </c>
      <c r="U338" s="16"/>
      <c r="V338" s="16">
        <v>10150</v>
      </c>
      <c r="W338" s="16">
        <v>11300</v>
      </c>
      <c r="X338" s="16">
        <f t="shared" si="119"/>
        <v>0</v>
      </c>
      <c r="Y338" s="10">
        <f t="shared" si="134"/>
        <v>42</v>
      </c>
      <c r="Z338" s="10">
        <f t="shared" si="138"/>
        <v>34.450000000000728</v>
      </c>
      <c r="AA338" s="10">
        <f t="shared" si="139"/>
        <v>7.5499999999992724</v>
      </c>
      <c r="AB338" s="10">
        <f t="shared" si="140"/>
        <v>42</v>
      </c>
      <c r="AC338" s="11">
        <f t="shared" si="149"/>
        <v>101.05357142857156</v>
      </c>
      <c r="AD338" s="12">
        <f t="shared" si="148"/>
        <v>9.3050742334125133E-3</v>
      </c>
      <c r="AE338" s="12">
        <f t="shared" si="150"/>
        <v>13.585408380782269</v>
      </c>
      <c r="AF338" s="10"/>
      <c r="AG338" s="10"/>
      <c r="AH338" s="13">
        <f t="shared" si="144"/>
        <v>0</v>
      </c>
      <c r="AI338" s="6"/>
      <c r="AJ338" s="6"/>
      <c r="AK338" s="6">
        <f t="shared" si="145"/>
        <v>0</v>
      </c>
    </row>
    <row r="339" spans="1:37" x14ac:dyDescent="0.35">
      <c r="A339" s="2">
        <v>43265</v>
      </c>
      <c r="B339" t="s">
        <v>10</v>
      </c>
      <c r="C339" s="3">
        <v>43279</v>
      </c>
      <c r="D339">
        <v>10823.95</v>
      </c>
      <c r="E339">
        <v>10834.05</v>
      </c>
      <c r="F339">
        <v>10770.5</v>
      </c>
      <c r="G339">
        <v>10813.9</v>
      </c>
      <c r="H339">
        <v>23866125</v>
      </c>
      <c r="I339">
        <v>-685500</v>
      </c>
      <c r="K339" s="51">
        <f t="shared" si="141"/>
        <v>-0.28538891732020938</v>
      </c>
      <c r="L339">
        <f t="shared" si="135"/>
        <v>10800</v>
      </c>
      <c r="M339">
        <f t="shared" si="136"/>
        <v>10800</v>
      </c>
      <c r="N339">
        <v>12.635</v>
      </c>
      <c r="O339">
        <f t="shared" si="137"/>
        <v>14</v>
      </c>
      <c r="P339" s="54">
        <f t="shared" si="142"/>
        <v>-0.28579692795389633</v>
      </c>
      <c r="Q339" s="54">
        <f t="shared" si="143"/>
        <v>12.250287029006369</v>
      </c>
      <c r="R339" s="53">
        <f t="shared" si="146"/>
        <v>9950</v>
      </c>
      <c r="S339" s="53">
        <f t="shared" si="147"/>
        <v>11450</v>
      </c>
      <c r="T339" s="53">
        <f t="shared" si="120"/>
        <v>0</v>
      </c>
      <c r="U339" s="16"/>
      <c r="V339" s="16">
        <v>10150</v>
      </c>
      <c r="W339" s="16">
        <v>11300</v>
      </c>
      <c r="X339" s="16">
        <f t="shared" si="119"/>
        <v>0</v>
      </c>
      <c r="Y339" s="10">
        <f t="shared" si="134"/>
        <v>63.549999999999272</v>
      </c>
      <c r="Z339" s="10">
        <f t="shared" si="138"/>
        <v>10.800000000001091</v>
      </c>
      <c r="AA339" s="10">
        <f t="shared" si="139"/>
        <v>74.350000000000364</v>
      </c>
      <c r="AB339" s="10">
        <f t="shared" si="140"/>
        <v>74.350000000000364</v>
      </c>
      <c r="AC339" s="11">
        <f t="shared" si="149"/>
        <v>96.917857142857301</v>
      </c>
      <c r="AD339" s="12">
        <f t="shared" si="148"/>
        <v>8.9540192945142295E-3</v>
      </c>
      <c r="AE339" s="12">
        <f t="shared" si="150"/>
        <v>13.072868169990775</v>
      </c>
      <c r="AF339" s="10"/>
      <c r="AG339" s="10"/>
      <c r="AH339" s="13">
        <f t="shared" si="144"/>
        <v>0</v>
      </c>
      <c r="AI339" s="6"/>
      <c r="AJ339" s="6"/>
      <c r="AK339" s="6">
        <f t="shared" si="145"/>
        <v>0</v>
      </c>
    </row>
    <row r="340" spans="1:37" x14ac:dyDescent="0.35">
      <c r="A340" s="2">
        <v>43266</v>
      </c>
      <c r="B340" t="s">
        <v>10</v>
      </c>
      <c r="C340" s="3">
        <v>43279</v>
      </c>
      <c r="D340">
        <v>10798.95</v>
      </c>
      <c r="E340">
        <v>10837.95</v>
      </c>
      <c r="F340">
        <v>10735.5</v>
      </c>
      <c r="G340">
        <v>10814.65</v>
      </c>
      <c r="H340">
        <v>24638775</v>
      </c>
      <c r="I340">
        <v>772650</v>
      </c>
      <c r="K340" s="51">
        <f t="shared" si="141"/>
        <v>6.9355181756813001E-3</v>
      </c>
      <c r="L340">
        <f t="shared" si="135"/>
        <v>10800</v>
      </c>
      <c r="M340">
        <f t="shared" si="136"/>
        <v>10800</v>
      </c>
      <c r="N340">
        <v>12.095000000000001</v>
      </c>
      <c r="O340">
        <f t="shared" si="137"/>
        <v>13</v>
      </c>
      <c r="P340" s="54">
        <f t="shared" si="142"/>
        <v>6.9352776797870774E-3</v>
      </c>
      <c r="Q340" s="54">
        <f t="shared" si="143"/>
        <v>11.726537698139404</v>
      </c>
      <c r="R340" s="53">
        <f t="shared" si="146"/>
        <v>9950</v>
      </c>
      <c r="S340" s="53">
        <f t="shared" si="147"/>
        <v>11450</v>
      </c>
      <c r="T340" s="53">
        <f t="shared" si="120"/>
        <v>0</v>
      </c>
      <c r="U340" s="16"/>
      <c r="V340" s="16">
        <v>10150</v>
      </c>
      <c r="W340" s="16">
        <v>11300</v>
      </c>
      <c r="X340" s="16">
        <f t="shared" ref="X340:X403" si="151">IF(AND(M340&gt;=V340,M340&lt;=W340),0,1)</f>
        <v>0</v>
      </c>
      <c r="Y340" s="10">
        <f t="shared" si="134"/>
        <v>102.45000000000073</v>
      </c>
      <c r="Z340" s="10">
        <f t="shared" si="138"/>
        <v>24.050000000001091</v>
      </c>
      <c r="AA340" s="10">
        <f t="shared" si="139"/>
        <v>78.399999999999636</v>
      </c>
      <c r="AB340" s="10">
        <f t="shared" si="140"/>
        <v>102.45000000000073</v>
      </c>
      <c r="AC340" s="11">
        <f t="shared" si="149"/>
        <v>97.33928571428585</v>
      </c>
      <c r="AD340" s="12">
        <f t="shared" si="148"/>
        <v>9.0137731644544927E-3</v>
      </c>
      <c r="AE340" s="12">
        <f t="shared" si="150"/>
        <v>13.160108820103559</v>
      </c>
      <c r="AF340" s="10"/>
      <c r="AG340" s="10"/>
      <c r="AH340" s="13">
        <f t="shared" si="144"/>
        <v>0</v>
      </c>
      <c r="AI340" s="6"/>
      <c r="AJ340" s="6"/>
      <c r="AK340" s="6">
        <f t="shared" si="145"/>
        <v>0</v>
      </c>
    </row>
    <row r="341" spans="1:37" x14ac:dyDescent="0.35">
      <c r="A341" s="2">
        <v>43269</v>
      </c>
      <c r="B341" t="s">
        <v>10</v>
      </c>
      <c r="C341" s="3">
        <v>43279</v>
      </c>
      <c r="D341">
        <v>10809.95</v>
      </c>
      <c r="E341">
        <v>10817.3</v>
      </c>
      <c r="F341">
        <v>10781</v>
      </c>
      <c r="G341">
        <v>10789.6</v>
      </c>
      <c r="H341">
        <v>24882750</v>
      </c>
      <c r="I341">
        <v>243975</v>
      </c>
      <c r="K341" s="51">
        <f t="shared" si="141"/>
        <v>-0.23163024231019286</v>
      </c>
      <c r="L341">
        <f t="shared" si="135"/>
        <v>10800</v>
      </c>
      <c r="M341">
        <f t="shared" si="136"/>
        <v>10800</v>
      </c>
      <c r="N341">
        <v>12.07</v>
      </c>
      <c r="O341">
        <f t="shared" si="137"/>
        <v>10</v>
      </c>
      <c r="P341" s="54">
        <f t="shared" si="142"/>
        <v>-0.23189892012887015</v>
      </c>
      <c r="Q341" s="54">
        <f t="shared" si="143"/>
        <v>11.702437037922888</v>
      </c>
      <c r="R341" s="53">
        <f t="shared" si="146"/>
        <v>9950</v>
      </c>
      <c r="S341" s="53">
        <f t="shared" si="147"/>
        <v>11450</v>
      </c>
      <c r="T341" s="53">
        <f t="shared" ref="T341:T404" si="152">IF(AND(M341&gt;=R341,M341&lt;=S341),0,1)</f>
        <v>0</v>
      </c>
      <c r="U341" s="16"/>
      <c r="V341" s="16">
        <v>10150</v>
      </c>
      <c r="W341" s="16">
        <v>11300</v>
      </c>
      <c r="X341" s="16">
        <f t="shared" si="151"/>
        <v>0</v>
      </c>
      <c r="Y341" s="10">
        <f t="shared" si="134"/>
        <v>36.299999999999272</v>
      </c>
      <c r="Z341" s="10">
        <f t="shared" si="138"/>
        <v>2.6499999999996362</v>
      </c>
      <c r="AA341" s="10">
        <f t="shared" si="139"/>
        <v>33.649999999999636</v>
      </c>
      <c r="AB341" s="10">
        <f t="shared" si="140"/>
        <v>36.299999999999272</v>
      </c>
      <c r="AC341" s="11">
        <f t="shared" si="149"/>
        <v>92.221428571428604</v>
      </c>
      <c r="AD341" s="12">
        <f t="shared" si="148"/>
        <v>8.5311614365865332E-3</v>
      </c>
      <c r="AE341" s="12">
        <f t="shared" si="150"/>
        <v>12.455495697416339</v>
      </c>
      <c r="AF341" s="10"/>
      <c r="AG341" s="10"/>
      <c r="AH341" s="13">
        <f t="shared" si="144"/>
        <v>0</v>
      </c>
      <c r="AI341" s="6"/>
      <c r="AJ341" s="6"/>
      <c r="AK341" s="6">
        <f t="shared" si="145"/>
        <v>0</v>
      </c>
    </row>
    <row r="342" spans="1:37" x14ac:dyDescent="0.35">
      <c r="A342" s="2">
        <v>43270</v>
      </c>
      <c r="B342" t="s">
        <v>10</v>
      </c>
      <c r="C342" s="3">
        <v>43279</v>
      </c>
      <c r="D342">
        <v>10760</v>
      </c>
      <c r="E342">
        <v>10760</v>
      </c>
      <c r="F342">
        <v>10704.55</v>
      </c>
      <c r="G342">
        <v>10719.85</v>
      </c>
      <c r="H342">
        <v>24744450</v>
      </c>
      <c r="I342">
        <v>-138300</v>
      </c>
      <c r="J342">
        <v>10710.45</v>
      </c>
      <c r="K342" s="51">
        <f t="shared" si="141"/>
        <v>-0.64645584637057907</v>
      </c>
      <c r="L342">
        <f t="shared" si="135"/>
        <v>10700</v>
      </c>
      <c r="M342">
        <f t="shared" si="136"/>
        <v>10800</v>
      </c>
      <c r="N342">
        <v>12.38</v>
      </c>
      <c r="O342">
        <f t="shared" si="137"/>
        <v>9</v>
      </c>
      <c r="P342" s="54">
        <f t="shared" si="142"/>
        <v>-0.64855442130653529</v>
      </c>
      <c r="Q342" s="54">
        <f t="shared" si="143"/>
        <v>12.003906587867293</v>
      </c>
      <c r="R342" s="53">
        <f t="shared" si="146"/>
        <v>9950</v>
      </c>
      <c r="S342" s="53">
        <f t="shared" si="147"/>
        <v>11450</v>
      </c>
      <c r="T342" s="53">
        <f t="shared" si="152"/>
        <v>0</v>
      </c>
      <c r="U342" s="16"/>
      <c r="V342" s="16">
        <v>10150</v>
      </c>
      <c r="W342" s="16">
        <v>11300</v>
      </c>
      <c r="X342" s="16">
        <f t="shared" si="151"/>
        <v>0</v>
      </c>
      <c r="Y342" s="10">
        <f t="shared" si="134"/>
        <v>55.450000000000728</v>
      </c>
      <c r="Z342" s="10">
        <f t="shared" si="138"/>
        <v>29.600000000000364</v>
      </c>
      <c r="AA342" s="10">
        <f t="shared" si="139"/>
        <v>85.050000000001091</v>
      </c>
      <c r="AB342" s="10">
        <f t="shared" si="140"/>
        <v>85.050000000001091</v>
      </c>
      <c r="AC342" s="11">
        <f t="shared" si="149"/>
        <v>90.539285714285796</v>
      </c>
      <c r="AD342" s="12">
        <f t="shared" si="148"/>
        <v>8.4144317578332527E-3</v>
      </c>
      <c r="AE342" s="12">
        <f t="shared" si="150"/>
        <v>12.28507036643655</v>
      </c>
      <c r="AF342" s="10"/>
      <c r="AG342" s="10"/>
      <c r="AH342" s="13">
        <f t="shared" si="144"/>
        <v>0</v>
      </c>
      <c r="AI342" s="6"/>
      <c r="AJ342" s="6"/>
      <c r="AK342" s="6">
        <f t="shared" si="145"/>
        <v>0</v>
      </c>
    </row>
    <row r="343" spans="1:37" x14ac:dyDescent="0.35">
      <c r="A343" s="2">
        <v>43271</v>
      </c>
      <c r="B343" t="s">
        <v>10</v>
      </c>
      <c r="C343" s="3">
        <v>43279</v>
      </c>
      <c r="D343">
        <v>10725.2</v>
      </c>
      <c r="E343">
        <v>10796.9</v>
      </c>
      <c r="F343">
        <v>10725.2</v>
      </c>
      <c r="G343">
        <v>10790.65</v>
      </c>
      <c r="H343">
        <v>24572400</v>
      </c>
      <c r="I343">
        <v>-172050</v>
      </c>
      <c r="J343">
        <v>10772.05</v>
      </c>
      <c r="K343" s="51">
        <f t="shared" si="141"/>
        <v>0.66045700266327667</v>
      </c>
      <c r="L343">
        <f t="shared" si="135"/>
        <v>10800</v>
      </c>
      <c r="M343">
        <f t="shared" si="136"/>
        <v>10700</v>
      </c>
      <c r="N343">
        <v>12.92</v>
      </c>
      <c r="O343">
        <f t="shared" si="137"/>
        <v>8</v>
      </c>
      <c r="P343" s="54">
        <f t="shared" si="142"/>
        <v>0.65828554120397342</v>
      </c>
      <c r="Q343" s="54">
        <f t="shared" si="143"/>
        <v>12.527442531946633</v>
      </c>
      <c r="R343" s="53">
        <f t="shared" si="146"/>
        <v>9950</v>
      </c>
      <c r="S343" s="53">
        <f t="shared" si="147"/>
        <v>11450</v>
      </c>
      <c r="T343" s="53">
        <f t="shared" si="152"/>
        <v>0</v>
      </c>
      <c r="U343" s="16"/>
      <c r="V343" s="16">
        <v>10150</v>
      </c>
      <c r="W343" s="16">
        <v>11300</v>
      </c>
      <c r="X343" s="16">
        <f t="shared" si="151"/>
        <v>0</v>
      </c>
      <c r="Y343" s="10">
        <f t="shared" si="134"/>
        <v>71.699999999998909</v>
      </c>
      <c r="Z343" s="10">
        <f t="shared" si="138"/>
        <v>77.049999999999272</v>
      </c>
      <c r="AA343" s="10">
        <f t="shared" si="139"/>
        <v>5.3500000000003638</v>
      </c>
      <c r="AB343" s="10">
        <f t="shared" si="140"/>
        <v>77.049999999999272</v>
      </c>
      <c r="AC343" s="11">
        <f t="shared" si="149"/>
        <v>85.596428571428604</v>
      </c>
      <c r="AD343" s="12">
        <f t="shared" si="148"/>
        <v>7.980870153603532E-3</v>
      </c>
      <c r="AE343" s="12">
        <f t="shared" si="150"/>
        <v>11.652070424261156</v>
      </c>
      <c r="AF343" s="10"/>
      <c r="AG343" s="10"/>
      <c r="AH343" s="13">
        <f t="shared" si="144"/>
        <v>0</v>
      </c>
      <c r="AI343" s="6"/>
      <c r="AJ343" s="6"/>
      <c r="AK343" s="6">
        <f t="shared" si="145"/>
        <v>0</v>
      </c>
    </row>
    <row r="344" spans="1:37" x14ac:dyDescent="0.35">
      <c r="A344" s="2">
        <v>43272</v>
      </c>
      <c r="B344" t="s">
        <v>10</v>
      </c>
      <c r="C344" s="3">
        <v>43279</v>
      </c>
      <c r="D344">
        <v>10799.8</v>
      </c>
      <c r="E344">
        <v>10805.95</v>
      </c>
      <c r="F344">
        <v>10716.65</v>
      </c>
      <c r="G344">
        <v>10737.15</v>
      </c>
      <c r="H344">
        <v>24651375</v>
      </c>
      <c r="I344">
        <v>78975</v>
      </c>
      <c r="J344">
        <v>10741.1</v>
      </c>
      <c r="K344" s="51">
        <f t="shared" si="141"/>
        <v>-0.49579960428704484</v>
      </c>
      <c r="L344">
        <f t="shared" si="135"/>
        <v>10700</v>
      </c>
      <c r="M344">
        <f t="shared" si="136"/>
        <v>10800</v>
      </c>
      <c r="N344">
        <v>12.172499999999999</v>
      </c>
      <c r="O344">
        <f t="shared" si="137"/>
        <v>7</v>
      </c>
      <c r="P344" s="54">
        <f t="shared" si="142"/>
        <v>-0.49703276822832265</v>
      </c>
      <c r="Q344" s="54">
        <f t="shared" si="143"/>
        <v>11.802304578740609</v>
      </c>
      <c r="R344" s="53">
        <f t="shared" si="146"/>
        <v>9950</v>
      </c>
      <c r="S344" s="53">
        <f t="shared" si="147"/>
        <v>11450</v>
      </c>
      <c r="T344" s="53">
        <f t="shared" si="152"/>
        <v>0</v>
      </c>
      <c r="U344" s="16"/>
      <c r="V344" s="16">
        <v>10150</v>
      </c>
      <c r="W344" s="16">
        <v>11300</v>
      </c>
      <c r="X344" s="16">
        <f t="shared" si="151"/>
        <v>0</v>
      </c>
      <c r="Y344" s="10">
        <f t="shared" si="134"/>
        <v>89.300000000001091</v>
      </c>
      <c r="Z344" s="10">
        <f t="shared" si="138"/>
        <v>15.300000000001091</v>
      </c>
      <c r="AA344" s="10">
        <f t="shared" si="139"/>
        <v>74</v>
      </c>
      <c r="AB344" s="10">
        <f t="shared" si="140"/>
        <v>89.300000000001091</v>
      </c>
      <c r="AC344" s="11">
        <f t="shared" si="149"/>
        <v>86.68571428571444</v>
      </c>
      <c r="AD344" s="12">
        <f t="shared" si="148"/>
        <v>8.0266036672636942E-3</v>
      </c>
      <c r="AE344" s="12">
        <f t="shared" si="150"/>
        <v>11.718841354204994</v>
      </c>
      <c r="AF344" s="10"/>
      <c r="AG344" s="10"/>
      <c r="AH344" s="13">
        <f t="shared" si="144"/>
        <v>0</v>
      </c>
      <c r="AI344" s="6"/>
      <c r="AJ344" s="6"/>
      <c r="AK344" s="6">
        <f t="shared" si="145"/>
        <v>0</v>
      </c>
    </row>
    <row r="345" spans="1:37" x14ac:dyDescent="0.35">
      <c r="A345" s="2">
        <v>43273</v>
      </c>
      <c r="B345" t="s">
        <v>10</v>
      </c>
      <c r="C345" s="3">
        <v>43279</v>
      </c>
      <c r="D345">
        <v>10730.05</v>
      </c>
      <c r="E345">
        <v>10849</v>
      </c>
      <c r="F345">
        <v>10712.1</v>
      </c>
      <c r="G345">
        <v>10833.95</v>
      </c>
      <c r="H345">
        <v>23943675</v>
      </c>
      <c r="I345">
        <v>-707700</v>
      </c>
      <c r="J345">
        <v>10821.85</v>
      </c>
      <c r="K345" s="51">
        <f t="shared" si="141"/>
        <v>0.90154277438613695</v>
      </c>
      <c r="L345">
        <f t="shared" si="135"/>
        <v>10800</v>
      </c>
      <c r="M345">
        <f t="shared" si="136"/>
        <v>10700</v>
      </c>
      <c r="N345">
        <v>12.4475</v>
      </c>
      <c r="O345">
        <f t="shared" si="137"/>
        <v>6</v>
      </c>
      <c r="P345" s="54">
        <f t="shared" si="142"/>
        <v>0.89750313872460907</v>
      </c>
      <c r="Q345" s="54">
        <f t="shared" si="143"/>
        <v>12.070301221926536</v>
      </c>
      <c r="R345" s="53">
        <f t="shared" si="146"/>
        <v>9950</v>
      </c>
      <c r="S345" s="53">
        <f t="shared" si="147"/>
        <v>11450</v>
      </c>
      <c r="T345" s="53">
        <f t="shared" si="152"/>
        <v>0</v>
      </c>
      <c r="U345" s="16"/>
      <c r="V345" s="16">
        <v>10150</v>
      </c>
      <c r="W345" s="16">
        <v>11300</v>
      </c>
      <c r="X345" s="16">
        <f t="shared" si="151"/>
        <v>0</v>
      </c>
      <c r="Y345" s="10">
        <f t="shared" si="134"/>
        <v>136.89999999999964</v>
      </c>
      <c r="Z345" s="10">
        <f t="shared" si="138"/>
        <v>111.85000000000036</v>
      </c>
      <c r="AA345" s="10">
        <f t="shared" si="139"/>
        <v>25.049999999999272</v>
      </c>
      <c r="AB345" s="10">
        <f t="shared" si="140"/>
        <v>136.89999999999964</v>
      </c>
      <c r="AC345" s="11">
        <f t="shared" si="149"/>
        <v>86.139285714285762</v>
      </c>
      <c r="AD345" s="12">
        <f t="shared" si="148"/>
        <v>8.0278550159864834E-3</v>
      </c>
      <c r="AE345" s="12">
        <f t="shared" si="150"/>
        <v>11.720668323340266</v>
      </c>
      <c r="AF345" s="10"/>
      <c r="AG345" s="10"/>
      <c r="AH345" s="13">
        <f t="shared" si="144"/>
        <v>0</v>
      </c>
      <c r="AI345" s="6"/>
      <c r="AJ345" s="6"/>
      <c r="AK345" s="6">
        <f t="shared" si="145"/>
        <v>0</v>
      </c>
    </row>
    <row r="346" spans="1:37" x14ac:dyDescent="0.35">
      <c r="A346" s="2">
        <v>43276</v>
      </c>
      <c r="B346" t="s">
        <v>10</v>
      </c>
      <c r="C346" s="3">
        <v>43279</v>
      </c>
      <c r="D346">
        <v>10784.95</v>
      </c>
      <c r="E346">
        <v>10819.9</v>
      </c>
      <c r="F346">
        <v>10746.55</v>
      </c>
      <c r="G346">
        <v>10757.65</v>
      </c>
      <c r="H346">
        <v>22933650</v>
      </c>
      <c r="I346">
        <v>-1010025</v>
      </c>
      <c r="K346" s="51">
        <f t="shared" si="141"/>
        <v>-0.70426760322874937</v>
      </c>
      <c r="L346">
        <f t="shared" si="135"/>
        <v>10800</v>
      </c>
      <c r="M346">
        <f t="shared" si="136"/>
        <v>10800</v>
      </c>
      <c r="N346">
        <v>12.022500000000001</v>
      </c>
      <c r="O346">
        <f t="shared" si="137"/>
        <v>3</v>
      </c>
      <c r="P346" s="54">
        <f t="shared" si="142"/>
        <v>-0.70675927308769815</v>
      </c>
      <c r="Q346" s="54">
        <f t="shared" si="143"/>
        <v>11.657531745408448</v>
      </c>
      <c r="R346" s="53">
        <f t="shared" si="146"/>
        <v>9950</v>
      </c>
      <c r="S346" s="53">
        <f t="shared" si="147"/>
        <v>11450</v>
      </c>
      <c r="T346" s="53">
        <f t="shared" si="152"/>
        <v>0</v>
      </c>
      <c r="U346" s="16"/>
      <c r="V346" s="16">
        <v>10150</v>
      </c>
      <c r="W346" s="16">
        <v>11300</v>
      </c>
      <c r="X346" s="16">
        <f t="shared" si="151"/>
        <v>0</v>
      </c>
      <c r="Y346" s="10">
        <f t="shared" si="134"/>
        <v>73.350000000000364</v>
      </c>
      <c r="Z346" s="10">
        <f t="shared" si="138"/>
        <v>14.050000000001091</v>
      </c>
      <c r="AA346" s="10">
        <f t="shared" si="139"/>
        <v>87.400000000001455</v>
      </c>
      <c r="AB346" s="10">
        <f t="shared" si="140"/>
        <v>87.400000000001455</v>
      </c>
      <c r="AC346" s="11">
        <f t="shared" si="149"/>
        <v>86.81071428571444</v>
      </c>
      <c r="AD346" s="12">
        <f t="shared" si="148"/>
        <v>8.0492458737142433E-3</v>
      </c>
      <c r="AE346" s="12">
        <f t="shared" si="150"/>
        <v>11.751898975622796</v>
      </c>
      <c r="AF346" s="10"/>
      <c r="AG346" s="10"/>
      <c r="AH346" s="13">
        <f t="shared" si="144"/>
        <v>0</v>
      </c>
      <c r="AI346" s="6"/>
      <c r="AJ346" s="6"/>
      <c r="AK346" s="6">
        <f t="shared" si="145"/>
        <v>0</v>
      </c>
    </row>
    <row r="347" spans="1:37" x14ac:dyDescent="0.35">
      <c r="A347" s="2">
        <v>43277</v>
      </c>
      <c r="B347" t="s">
        <v>10</v>
      </c>
      <c r="C347" s="3">
        <v>43279</v>
      </c>
      <c r="D347">
        <v>10733.95</v>
      </c>
      <c r="E347">
        <v>10806.65</v>
      </c>
      <c r="F347">
        <v>10726.4</v>
      </c>
      <c r="G347">
        <v>10766.9</v>
      </c>
      <c r="H347">
        <v>20433375</v>
      </c>
      <c r="I347">
        <v>-2500275</v>
      </c>
      <c r="J347">
        <v>10769.15</v>
      </c>
      <c r="K347" s="51">
        <f t="shared" si="141"/>
        <v>8.5985322073129353E-2</v>
      </c>
      <c r="L347">
        <f t="shared" si="135"/>
        <v>10800</v>
      </c>
      <c r="M347">
        <f t="shared" si="136"/>
        <v>10700</v>
      </c>
      <c r="N347">
        <v>12.5825</v>
      </c>
      <c r="O347">
        <f t="shared" si="137"/>
        <v>2</v>
      </c>
      <c r="P347" s="54">
        <f t="shared" si="142"/>
        <v>8.5948375872391125E-2</v>
      </c>
      <c r="Q347" s="54">
        <f t="shared" si="143"/>
        <v>12.199204527443536</v>
      </c>
      <c r="R347" s="53">
        <f t="shared" si="146"/>
        <v>9950</v>
      </c>
      <c r="S347" s="53">
        <f t="shared" si="147"/>
        <v>11450</v>
      </c>
      <c r="T347" s="53">
        <f t="shared" si="152"/>
        <v>0</v>
      </c>
      <c r="U347" s="16"/>
      <c r="V347" s="16">
        <v>10150</v>
      </c>
      <c r="W347" s="16">
        <v>11300</v>
      </c>
      <c r="X347" s="16">
        <f t="shared" si="151"/>
        <v>0</v>
      </c>
      <c r="Y347" s="10">
        <f t="shared" si="134"/>
        <v>80.25</v>
      </c>
      <c r="Z347" s="10">
        <f t="shared" si="138"/>
        <v>49</v>
      </c>
      <c r="AA347" s="10">
        <f t="shared" si="139"/>
        <v>31.25</v>
      </c>
      <c r="AB347" s="10">
        <f t="shared" si="140"/>
        <v>80.25</v>
      </c>
      <c r="AC347" s="11">
        <f t="shared" si="149"/>
        <v>83.542857142857301</v>
      </c>
      <c r="AD347" s="12">
        <f t="shared" si="148"/>
        <v>7.7830488443543424E-3</v>
      </c>
      <c r="AE347" s="12">
        <f t="shared" si="150"/>
        <v>11.36325131275734</v>
      </c>
      <c r="AF347" s="10"/>
      <c r="AG347" s="10"/>
      <c r="AH347" s="13">
        <f t="shared" si="144"/>
        <v>0</v>
      </c>
      <c r="AI347" s="6"/>
      <c r="AJ347" s="6"/>
      <c r="AK347" s="6">
        <f t="shared" si="145"/>
        <v>0</v>
      </c>
    </row>
    <row r="348" spans="1:37" x14ac:dyDescent="0.35">
      <c r="A348" s="2">
        <v>43278</v>
      </c>
      <c r="B348" t="s">
        <v>10</v>
      </c>
      <c r="C348" s="3">
        <v>43279</v>
      </c>
      <c r="D348">
        <v>10811.85</v>
      </c>
      <c r="E348">
        <v>10811.85</v>
      </c>
      <c r="F348">
        <v>10651.5</v>
      </c>
      <c r="G348">
        <v>10673.45</v>
      </c>
      <c r="H348">
        <v>16691400</v>
      </c>
      <c r="I348">
        <v>-3741975</v>
      </c>
      <c r="J348">
        <v>10671.4</v>
      </c>
      <c r="K348" s="51">
        <f t="shared" si="141"/>
        <v>-0.86793784654820705</v>
      </c>
      <c r="L348">
        <f t="shared" si="135"/>
        <v>10700</v>
      </c>
      <c r="M348">
        <f t="shared" si="136"/>
        <v>10800</v>
      </c>
      <c r="N348">
        <v>12.797499999999999</v>
      </c>
      <c r="O348">
        <f t="shared" si="137"/>
        <v>1</v>
      </c>
      <c r="P348" s="54">
        <f t="shared" si="142"/>
        <v>-0.87172636432431005</v>
      </c>
      <c r="Q348" s="54">
        <f t="shared" si="143"/>
        <v>12.409473811820366</v>
      </c>
      <c r="R348" s="53">
        <f t="shared" si="146"/>
        <v>9950</v>
      </c>
      <c r="S348" s="53">
        <f t="shared" si="147"/>
        <v>11450</v>
      </c>
      <c r="T348" s="53">
        <f t="shared" si="152"/>
        <v>0</v>
      </c>
      <c r="U348" s="16"/>
      <c r="V348" s="16">
        <v>10150</v>
      </c>
      <c r="W348" s="16">
        <v>11300</v>
      </c>
      <c r="X348" s="16">
        <f t="shared" si="151"/>
        <v>0</v>
      </c>
      <c r="Y348" s="10">
        <f t="shared" si="134"/>
        <v>160.35000000000036</v>
      </c>
      <c r="Z348" s="10">
        <f t="shared" si="138"/>
        <v>44.950000000000728</v>
      </c>
      <c r="AA348" s="10">
        <f t="shared" si="139"/>
        <v>115.39999999999964</v>
      </c>
      <c r="AB348" s="10">
        <f t="shared" si="140"/>
        <v>160.35000000000036</v>
      </c>
      <c r="AC348" s="11">
        <f t="shared" si="149"/>
        <v>85.867857142857375</v>
      </c>
      <c r="AD348" s="12">
        <f t="shared" si="148"/>
        <v>7.9420133596801081E-3</v>
      </c>
      <c r="AE348" s="12">
        <f t="shared" si="150"/>
        <v>11.595339505132959</v>
      </c>
      <c r="AF348" s="10"/>
      <c r="AG348" s="10"/>
      <c r="AH348" s="13">
        <f t="shared" si="144"/>
        <v>0</v>
      </c>
      <c r="AI348" s="6"/>
      <c r="AJ348" s="6"/>
      <c r="AK348" s="6">
        <f t="shared" si="145"/>
        <v>0</v>
      </c>
    </row>
    <row r="349" spans="1:37" x14ac:dyDescent="0.35">
      <c r="A349" s="2">
        <v>43279</v>
      </c>
      <c r="B349" t="s">
        <v>10</v>
      </c>
      <c r="C349" s="3">
        <v>43279</v>
      </c>
      <c r="D349">
        <v>10660</v>
      </c>
      <c r="E349">
        <v>10677.55</v>
      </c>
      <c r="F349">
        <v>10556.95</v>
      </c>
      <c r="G349">
        <v>10590.4</v>
      </c>
      <c r="H349">
        <v>10754400</v>
      </c>
      <c r="I349">
        <v>-5937000</v>
      </c>
      <c r="J349">
        <v>10589.1</v>
      </c>
      <c r="K349" s="51">
        <f t="shared" si="141"/>
        <v>-0.77809892771316758</v>
      </c>
      <c r="L349">
        <f t="shared" si="135"/>
        <v>10600</v>
      </c>
      <c r="M349">
        <f t="shared" si="136"/>
        <v>10700</v>
      </c>
      <c r="N349">
        <v>13.51</v>
      </c>
      <c r="O349">
        <f t="shared" si="137"/>
        <v>0</v>
      </c>
      <c r="P349" s="54">
        <f t="shared" si="142"/>
        <v>-0.78114191265310495</v>
      </c>
      <c r="Q349" s="54">
        <f t="shared" si="143"/>
        <v>13.099828432512473</v>
      </c>
      <c r="R349" s="53">
        <f t="shared" si="146"/>
        <v>9950</v>
      </c>
      <c r="S349" s="53">
        <f t="shared" si="147"/>
        <v>11450</v>
      </c>
      <c r="T349" s="53">
        <f t="shared" si="152"/>
        <v>0</v>
      </c>
      <c r="U349" s="16"/>
      <c r="V349" s="16">
        <v>10150</v>
      </c>
      <c r="W349" s="16">
        <v>11300</v>
      </c>
      <c r="X349" s="16">
        <f t="shared" si="151"/>
        <v>0</v>
      </c>
      <c r="Y349" s="10">
        <f t="shared" si="134"/>
        <v>120.59999999999854</v>
      </c>
      <c r="Z349" s="10">
        <f t="shared" si="138"/>
        <v>4.0999999999985448</v>
      </c>
      <c r="AA349" s="10">
        <f t="shared" si="139"/>
        <v>116.5</v>
      </c>
      <c r="AB349" s="10">
        <f t="shared" si="140"/>
        <v>120.59999999999854</v>
      </c>
      <c r="AC349" s="11">
        <f t="shared" si="149"/>
        <v>89.182142857142935</v>
      </c>
      <c r="AD349" s="12">
        <f t="shared" si="148"/>
        <v>8.3660546770302942E-3</v>
      </c>
      <c r="AE349" s="12">
        <f t="shared" si="150"/>
        <v>12.214439828464229</v>
      </c>
      <c r="AF349" s="10"/>
      <c r="AG349" s="10"/>
      <c r="AH349" s="13">
        <f t="shared" si="144"/>
        <v>0</v>
      </c>
      <c r="AI349" s="6"/>
      <c r="AJ349" s="6"/>
      <c r="AK349" s="6">
        <f t="shared" si="145"/>
        <v>0</v>
      </c>
    </row>
    <row r="350" spans="1:37" x14ac:dyDescent="0.35">
      <c r="A350" s="2">
        <v>43280</v>
      </c>
      <c r="B350" t="s">
        <v>10</v>
      </c>
      <c r="C350" s="3">
        <v>43307</v>
      </c>
      <c r="D350">
        <v>10591.05</v>
      </c>
      <c r="E350">
        <v>10706.75</v>
      </c>
      <c r="F350">
        <v>10591.05</v>
      </c>
      <c r="G350">
        <v>10694.8</v>
      </c>
      <c r="H350">
        <v>19782000</v>
      </c>
      <c r="I350">
        <v>993375</v>
      </c>
      <c r="J350">
        <v>10714.3</v>
      </c>
      <c r="K350" s="51">
        <f t="shared" si="141"/>
        <v>0.98579845898171592</v>
      </c>
      <c r="L350">
        <f t="shared" si="135"/>
        <v>10700</v>
      </c>
      <c r="M350">
        <f t="shared" si="136"/>
        <v>10600</v>
      </c>
      <c r="N350">
        <v>13.9475</v>
      </c>
      <c r="O350">
        <f t="shared" si="137"/>
        <v>27</v>
      </c>
      <c r="P350" s="54">
        <f t="shared" si="142"/>
        <v>0.98097116497388726</v>
      </c>
      <c r="Q350" s="54">
        <f t="shared" si="143"/>
        <v>13.524737673633105</v>
      </c>
      <c r="R350" s="53">
        <v>9900</v>
      </c>
      <c r="S350" s="53">
        <v>11500</v>
      </c>
      <c r="T350" s="53">
        <f t="shared" si="152"/>
        <v>0</v>
      </c>
      <c r="U350" s="17">
        <v>8.5294727264249968</v>
      </c>
      <c r="V350" s="16">
        <f>MROUND((D350-2*D350*U350*SQRT(O350/365)/100),50)</f>
        <v>10100</v>
      </c>
      <c r="W350" s="16">
        <f>MROUND((D350+2*D350*U350*SQRT(O350/365)/100),50)</f>
        <v>11100</v>
      </c>
      <c r="X350" s="16">
        <f t="shared" si="151"/>
        <v>0</v>
      </c>
      <c r="Y350" s="10">
        <f t="shared" si="134"/>
        <v>115.70000000000073</v>
      </c>
      <c r="Z350" s="10">
        <f t="shared" si="138"/>
        <v>116.35000000000036</v>
      </c>
      <c r="AA350" s="10">
        <f t="shared" si="139"/>
        <v>0.6499999999996362</v>
      </c>
      <c r="AB350" s="10">
        <f t="shared" si="140"/>
        <v>116.35000000000036</v>
      </c>
      <c r="AC350" s="11">
        <f t="shared" si="149"/>
        <v>91.28571428571442</v>
      </c>
      <c r="AD350" s="12">
        <f t="shared" si="148"/>
        <v>8.6191373174250366E-3</v>
      </c>
      <c r="AE350" s="12">
        <f t="shared" si="150"/>
        <v>12.583940483440553</v>
      </c>
      <c r="AF350" s="10">
        <f>MROUND((M350-2*M350*AE350*SQRT(O350/365)/100),50)</f>
        <v>9850</v>
      </c>
      <c r="AG350" s="10">
        <f>MROUND((M350+2*M350*AE350*SQRT(O350/365)/100),50)</f>
        <v>11350</v>
      </c>
      <c r="AH350" s="13">
        <f t="shared" ref="AH350:AH369" si="153">IF(AND(M350&gt;=9850,M350&lt;=11350),0,1)</f>
        <v>0</v>
      </c>
      <c r="AI350" s="6">
        <f>MROUND((M350-2*M350*N350*SQRT(O350/365)/100),50)</f>
        <v>9800</v>
      </c>
      <c r="AJ350" s="6">
        <f>MROUND((M350+2*M350*N350*SQRT(O350/365)/100),50)</f>
        <v>11400</v>
      </c>
      <c r="AK350" s="6">
        <f t="shared" ref="AK350:AK369" si="154">IF(AND(M350&gt;=9800,M350&lt;=11400),0,1)</f>
        <v>0</v>
      </c>
    </row>
    <row r="351" spans="1:37" x14ac:dyDescent="0.35">
      <c r="A351" s="2">
        <v>43283</v>
      </c>
      <c r="B351" t="s">
        <v>10</v>
      </c>
      <c r="C351" s="3">
        <v>43307</v>
      </c>
      <c r="D351">
        <v>10698.75</v>
      </c>
      <c r="E351">
        <v>10705</v>
      </c>
      <c r="F351">
        <v>10595</v>
      </c>
      <c r="G351">
        <v>10658.25</v>
      </c>
      <c r="H351">
        <v>19809750</v>
      </c>
      <c r="I351">
        <v>27750</v>
      </c>
      <c r="J351">
        <v>10657.3</v>
      </c>
      <c r="K351" s="51">
        <f t="shared" si="141"/>
        <v>-0.34175487152634249</v>
      </c>
      <c r="L351">
        <f t="shared" si="135"/>
        <v>10700</v>
      </c>
      <c r="M351">
        <f t="shared" si="136"/>
        <v>10700</v>
      </c>
      <c r="N351">
        <v>12.9375</v>
      </c>
      <c r="O351">
        <f t="shared" si="137"/>
        <v>24</v>
      </c>
      <c r="P351" s="54">
        <f t="shared" si="142"/>
        <v>-0.34234018743166672</v>
      </c>
      <c r="Q351" s="54">
        <f t="shared" si="143"/>
        <v>12.543651927697764</v>
      </c>
      <c r="R351" s="53">
        <f t="shared" si="146"/>
        <v>9900</v>
      </c>
      <c r="S351" s="53">
        <f t="shared" si="147"/>
        <v>11500</v>
      </c>
      <c r="T351" s="53">
        <f t="shared" si="152"/>
        <v>0</v>
      </c>
      <c r="U351" s="16"/>
      <c r="V351" s="16">
        <v>10100</v>
      </c>
      <c r="W351" s="16">
        <v>11100</v>
      </c>
      <c r="X351" s="16">
        <f t="shared" si="151"/>
        <v>0</v>
      </c>
      <c r="Y351" s="10">
        <f t="shared" si="134"/>
        <v>110</v>
      </c>
      <c r="Z351" s="10">
        <f t="shared" si="138"/>
        <v>10.200000000000728</v>
      </c>
      <c r="AA351" s="10">
        <f t="shared" si="139"/>
        <v>99.799999999999272</v>
      </c>
      <c r="AB351" s="10">
        <f t="shared" si="140"/>
        <v>110</v>
      </c>
      <c r="AC351" s="11">
        <f t="shared" si="149"/>
        <v>94.167857142857301</v>
      </c>
      <c r="AD351" s="12">
        <f t="shared" si="148"/>
        <v>8.8017625557057881E-3</v>
      </c>
      <c r="AE351" s="12">
        <f t="shared" si="150"/>
        <v>12.85057333133045</v>
      </c>
      <c r="AF351" s="10"/>
      <c r="AG351" s="10"/>
      <c r="AH351" s="13">
        <f t="shared" si="153"/>
        <v>0</v>
      </c>
      <c r="AI351" s="6"/>
      <c r="AJ351" s="6"/>
      <c r="AK351" s="6">
        <f t="shared" si="154"/>
        <v>0</v>
      </c>
    </row>
    <row r="352" spans="1:37" x14ac:dyDescent="0.35">
      <c r="A352" s="2">
        <v>43284</v>
      </c>
      <c r="B352" t="s">
        <v>10</v>
      </c>
      <c r="C352" s="3">
        <v>43307</v>
      </c>
      <c r="D352">
        <v>10645</v>
      </c>
      <c r="E352">
        <v>10733.1</v>
      </c>
      <c r="F352">
        <v>10630.4</v>
      </c>
      <c r="G352">
        <v>10723.95</v>
      </c>
      <c r="H352">
        <v>20321400</v>
      </c>
      <c r="I352">
        <v>511650</v>
      </c>
      <c r="J352">
        <v>10699.9</v>
      </c>
      <c r="K352" s="51">
        <f t="shared" si="141"/>
        <v>0.61642389698121858</v>
      </c>
      <c r="L352">
        <f t="shared" si="135"/>
        <v>10700</v>
      </c>
      <c r="M352">
        <f t="shared" si="136"/>
        <v>10600</v>
      </c>
      <c r="N352">
        <v>13.37</v>
      </c>
      <c r="O352">
        <f t="shared" si="137"/>
        <v>23</v>
      </c>
      <c r="P352" s="54">
        <f t="shared" si="142"/>
        <v>0.61453177655117486</v>
      </c>
      <c r="Q352" s="54">
        <f t="shared" si="143"/>
        <v>12.963569915662253</v>
      </c>
      <c r="R352" s="53">
        <f t="shared" ref="R352:R369" si="155">R351</f>
        <v>9900</v>
      </c>
      <c r="S352" s="53">
        <f t="shared" ref="S352:S369" si="156">S351</f>
        <v>11500</v>
      </c>
      <c r="T352" s="53">
        <f t="shared" si="152"/>
        <v>0</v>
      </c>
      <c r="U352" s="16"/>
      <c r="V352" s="16">
        <v>10100</v>
      </c>
      <c r="W352" s="16">
        <v>11100</v>
      </c>
      <c r="X352" s="16">
        <f t="shared" si="151"/>
        <v>0</v>
      </c>
      <c r="Y352" s="10">
        <f t="shared" si="134"/>
        <v>102.70000000000073</v>
      </c>
      <c r="Z352" s="10">
        <f t="shared" si="138"/>
        <v>74.850000000000364</v>
      </c>
      <c r="AA352" s="10">
        <f t="shared" si="139"/>
        <v>27.850000000000364</v>
      </c>
      <c r="AB352" s="10">
        <f t="shared" si="140"/>
        <v>102.70000000000073</v>
      </c>
      <c r="AC352" s="11">
        <f t="shared" si="149"/>
        <v>98.503571428571632</v>
      </c>
      <c r="AD352" s="12">
        <f t="shared" si="148"/>
        <v>9.2535060055022669E-3</v>
      </c>
      <c r="AE352" s="12">
        <f t="shared" si="150"/>
        <v>13.51011876803331</v>
      </c>
      <c r="AF352" s="10"/>
      <c r="AG352" s="10"/>
      <c r="AH352" s="13">
        <f t="shared" si="153"/>
        <v>0</v>
      </c>
      <c r="AI352" s="6"/>
      <c r="AJ352" s="6"/>
      <c r="AK352" s="6">
        <f t="shared" si="154"/>
        <v>0</v>
      </c>
    </row>
    <row r="353" spans="1:37" x14ac:dyDescent="0.35">
      <c r="A353" s="2">
        <v>43285</v>
      </c>
      <c r="B353" t="s">
        <v>10</v>
      </c>
      <c r="C353" s="3">
        <v>43307</v>
      </c>
      <c r="D353">
        <v>10716.1</v>
      </c>
      <c r="E353">
        <v>10776.9</v>
      </c>
      <c r="F353">
        <v>10671</v>
      </c>
      <c r="G353">
        <v>10771.35</v>
      </c>
      <c r="H353">
        <v>21177975</v>
      </c>
      <c r="I353">
        <v>856575</v>
      </c>
      <c r="J353">
        <v>10769.9</v>
      </c>
      <c r="K353" s="51">
        <f t="shared" si="141"/>
        <v>0.44200131481403432</v>
      </c>
      <c r="L353">
        <f t="shared" si="135"/>
        <v>10800</v>
      </c>
      <c r="M353">
        <f t="shared" si="136"/>
        <v>10700</v>
      </c>
      <c r="N353">
        <v>13</v>
      </c>
      <c r="O353">
        <f t="shared" si="137"/>
        <v>22</v>
      </c>
      <c r="P353" s="54">
        <f t="shared" si="142"/>
        <v>0.44102735788289493</v>
      </c>
      <c r="Q353" s="54">
        <f t="shared" si="143"/>
        <v>12.60443058245092</v>
      </c>
      <c r="R353" s="53">
        <f t="shared" si="155"/>
        <v>9900</v>
      </c>
      <c r="S353" s="53">
        <f t="shared" si="156"/>
        <v>11500</v>
      </c>
      <c r="T353" s="53">
        <f t="shared" si="152"/>
        <v>0</v>
      </c>
      <c r="U353" s="16"/>
      <c r="V353" s="16">
        <v>10100</v>
      </c>
      <c r="W353" s="16">
        <v>11100</v>
      </c>
      <c r="X353" s="16">
        <f t="shared" si="151"/>
        <v>0</v>
      </c>
      <c r="Y353" s="10">
        <f t="shared" si="134"/>
        <v>105.89999999999964</v>
      </c>
      <c r="Z353" s="10">
        <f t="shared" si="138"/>
        <v>52.949999999998909</v>
      </c>
      <c r="AA353" s="10">
        <f t="shared" si="139"/>
        <v>52.950000000000728</v>
      </c>
      <c r="AB353" s="10">
        <f t="shared" si="140"/>
        <v>105.89999999999964</v>
      </c>
      <c r="AC353" s="11">
        <f t="shared" si="149"/>
        <v>100.75714285714301</v>
      </c>
      <c r="AD353" s="12">
        <f t="shared" si="148"/>
        <v>9.4024078589359013E-3</v>
      </c>
      <c r="AE353" s="12">
        <f t="shared" si="150"/>
        <v>13.727515474046417</v>
      </c>
      <c r="AF353" s="10"/>
      <c r="AG353" s="10"/>
      <c r="AH353" s="13">
        <f t="shared" si="153"/>
        <v>0</v>
      </c>
      <c r="AI353" s="6"/>
      <c r="AJ353" s="6"/>
      <c r="AK353" s="6">
        <f t="shared" si="154"/>
        <v>0</v>
      </c>
    </row>
    <row r="354" spans="1:37" x14ac:dyDescent="0.35">
      <c r="A354" s="2">
        <v>43286</v>
      </c>
      <c r="B354" t="s">
        <v>10</v>
      </c>
      <c r="C354" s="3">
        <v>43307</v>
      </c>
      <c r="D354">
        <v>10759.95</v>
      </c>
      <c r="E354">
        <v>10791</v>
      </c>
      <c r="F354">
        <v>10731.2</v>
      </c>
      <c r="G354">
        <v>10751.75</v>
      </c>
      <c r="H354">
        <v>21299775</v>
      </c>
      <c r="I354">
        <v>121800</v>
      </c>
      <c r="K354" s="51">
        <f t="shared" si="141"/>
        <v>-0.18196419204649708</v>
      </c>
      <c r="L354">
        <f t="shared" si="135"/>
        <v>10800</v>
      </c>
      <c r="M354">
        <f t="shared" si="136"/>
        <v>10800</v>
      </c>
      <c r="N354">
        <v>12.657500000000001</v>
      </c>
      <c r="O354">
        <f t="shared" si="137"/>
        <v>21</v>
      </c>
      <c r="P354" s="54">
        <f t="shared" si="142"/>
        <v>-0.18212994799053916</v>
      </c>
      <c r="Q354" s="54">
        <f t="shared" si="143"/>
        <v>12.271982649681236</v>
      </c>
      <c r="R354" s="53">
        <f t="shared" si="155"/>
        <v>9900</v>
      </c>
      <c r="S354" s="53">
        <f t="shared" si="156"/>
        <v>11500</v>
      </c>
      <c r="T354" s="53">
        <f t="shared" si="152"/>
        <v>0</v>
      </c>
      <c r="U354" s="16"/>
      <c r="V354" s="16">
        <v>10100</v>
      </c>
      <c r="W354" s="16">
        <v>11100</v>
      </c>
      <c r="X354" s="16">
        <f t="shared" si="151"/>
        <v>0</v>
      </c>
      <c r="Y354" s="10">
        <f t="shared" si="134"/>
        <v>59.799999999999272</v>
      </c>
      <c r="Z354" s="10">
        <f t="shared" si="138"/>
        <v>19.649999999999636</v>
      </c>
      <c r="AA354" s="10">
        <f t="shared" si="139"/>
        <v>40.149999999999636</v>
      </c>
      <c r="AB354" s="10">
        <f t="shared" si="140"/>
        <v>59.799999999999272</v>
      </c>
      <c r="AC354" s="11">
        <f t="shared" si="149"/>
        <v>97.710714285714332</v>
      </c>
      <c r="AD354" s="12">
        <f t="shared" si="148"/>
        <v>9.0809635998043044E-3</v>
      </c>
      <c r="AE354" s="12">
        <f t="shared" si="150"/>
        <v>13.258206855714285</v>
      </c>
      <c r="AF354" s="10"/>
      <c r="AG354" s="10"/>
      <c r="AH354" s="13">
        <f t="shared" si="153"/>
        <v>0</v>
      </c>
      <c r="AI354" s="6"/>
      <c r="AJ354" s="6"/>
      <c r="AK354" s="6">
        <f t="shared" si="154"/>
        <v>0</v>
      </c>
    </row>
    <row r="355" spans="1:37" x14ac:dyDescent="0.35">
      <c r="A355" s="2">
        <v>43287</v>
      </c>
      <c r="B355" t="s">
        <v>10</v>
      </c>
      <c r="C355" s="3">
        <v>43307</v>
      </c>
      <c r="D355">
        <v>10728</v>
      </c>
      <c r="E355">
        <v>10816.7</v>
      </c>
      <c r="F355">
        <v>10718.25</v>
      </c>
      <c r="G355">
        <v>10778.4</v>
      </c>
      <c r="H355">
        <v>21618375</v>
      </c>
      <c r="I355">
        <v>318600</v>
      </c>
      <c r="J355">
        <v>10772.65</v>
      </c>
      <c r="K355" s="51">
        <f t="shared" si="141"/>
        <v>0.24786662636314677</v>
      </c>
      <c r="L355">
        <f t="shared" si="135"/>
        <v>10800</v>
      </c>
      <c r="M355">
        <f t="shared" si="136"/>
        <v>10700</v>
      </c>
      <c r="N355">
        <v>12.574999999999999</v>
      </c>
      <c r="O355">
        <f t="shared" si="137"/>
        <v>20</v>
      </c>
      <c r="P355" s="54">
        <f t="shared" si="142"/>
        <v>0.24755994371226109</v>
      </c>
      <c r="Q355" s="54">
        <f t="shared" si="143"/>
        <v>12.192065643505362</v>
      </c>
      <c r="R355" s="53">
        <f t="shared" si="155"/>
        <v>9900</v>
      </c>
      <c r="S355" s="53">
        <f t="shared" si="156"/>
        <v>11500</v>
      </c>
      <c r="T355" s="53">
        <f t="shared" si="152"/>
        <v>0</v>
      </c>
      <c r="U355" s="16"/>
      <c r="V355" s="16">
        <v>10100</v>
      </c>
      <c r="W355" s="16">
        <v>11100</v>
      </c>
      <c r="X355" s="16">
        <f t="shared" si="151"/>
        <v>0</v>
      </c>
      <c r="Y355" s="10">
        <f t="shared" si="134"/>
        <v>98.450000000000728</v>
      </c>
      <c r="Z355" s="10">
        <f t="shared" si="138"/>
        <v>64.950000000000728</v>
      </c>
      <c r="AA355" s="10">
        <f t="shared" si="139"/>
        <v>33.5</v>
      </c>
      <c r="AB355" s="10">
        <f t="shared" si="140"/>
        <v>98.450000000000728</v>
      </c>
      <c r="AC355" s="11">
        <f t="shared" si="149"/>
        <v>102.15000000000016</v>
      </c>
      <c r="AD355" s="12">
        <f t="shared" si="148"/>
        <v>9.5218120805369271E-3</v>
      </c>
      <c r="AE355" s="12">
        <f t="shared" si="150"/>
        <v>13.901845637583914</v>
      </c>
      <c r="AF355" s="10"/>
      <c r="AG355" s="10"/>
      <c r="AH355" s="13">
        <f t="shared" si="153"/>
        <v>0</v>
      </c>
      <c r="AI355" s="6"/>
      <c r="AJ355" s="6"/>
      <c r="AK355" s="6">
        <f t="shared" si="154"/>
        <v>0</v>
      </c>
    </row>
    <row r="356" spans="1:37" x14ac:dyDescent="0.35">
      <c r="A356" s="2">
        <v>43290</v>
      </c>
      <c r="B356" t="s">
        <v>10</v>
      </c>
      <c r="C356" s="3">
        <v>43307</v>
      </c>
      <c r="D356">
        <v>10812.25</v>
      </c>
      <c r="E356">
        <v>10866</v>
      </c>
      <c r="F356">
        <v>10801.25</v>
      </c>
      <c r="G356">
        <v>10859.85</v>
      </c>
      <c r="H356">
        <v>22643325</v>
      </c>
      <c r="I356">
        <v>1024950</v>
      </c>
      <c r="J356">
        <v>10852.9</v>
      </c>
      <c r="K356" s="51">
        <f t="shared" si="141"/>
        <v>0.75567802271209761</v>
      </c>
      <c r="L356">
        <f t="shared" si="135"/>
        <v>10900</v>
      </c>
      <c r="M356">
        <f t="shared" si="136"/>
        <v>10800</v>
      </c>
      <c r="N356">
        <v>12.442500000000001</v>
      </c>
      <c r="O356">
        <f t="shared" si="137"/>
        <v>17</v>
      </c>
      <c r="P356" s="54">
        <f t="shared" si="142"/>
        <v>0.75283707962032764</v>
      </c>
      <c r="Q356" s="54">
        <f t="shared" si="143"/>
        <v>12.064860699366033</v>
      </c>
      <c r="R356" s="53">
        <f t="shared" si="155"/>
        <v>9900</v>
      </c>
      <c r="S356" s="53">
        <f t="shared" si="156"/>
        <v>11500</v>
      </c>
      <c r="T356" s="53">
        <f t="shared" si="152"/>
        <v>0</v>
      </c>
      <c r="U356" s="16"/>
      <c r="V356" s="16">
        <v>10100</v>
      </c>
      <c r="W356" s="16">
        <v>11100</v>
      </c>
      <c r="X356" s="16">
        <f t="shared" si="151"/>
        <v>0</v>
      </c>
      <c r="Y356" s="10">
        <f t="shared" si="134"/>
        <v>64.75</v>
      </c>
      <c r="Z356" s="10">
        <f t="shared" si="138"/>
        <v>87.600000000000364</v>
      </c>
      <c r="AA356" s="10">
        <f t="shared" si="139"/>
        <v>22.850000000000364</v>
      </c>
      <c r="AB356" s="10">
        <f t="shared" si="140"/>
        <v>87.600000000000364</v>
      </c>
      <c r="AC356" s="11">
        <f t="shared" si="149"/>
        <v>102.33214285714295</v>
      </c>
      <c r="AD356" s="12">
        <f t="shared" si="148"/>
        <v>9.464463257614554E-3</v>
      </c>
      <c r="AE356" s="12">
        <f t="shared" si="150"/>
        <v>13.818116356117249</v>
      </c>
      <c r="AF356" s="10"/>
      <c r="AG356" s="10"/>
      <c r="AH356" s="13">
        <f t="shared" si="153"/>
        <v>0</v>
      </c>
      <c r="AI356" s="6"/>
      <c r="AJ356" s="6"/>
      <c r="AK356" s="6">
        <f t="shared" si="154"/>
        <v>0</v>
      </c>
    </row>
    <row r="357" spans="1:37" x14ac:dyDescent="0.35">
      <c r="A357" s="2">
        <v>43291</v>
      </c>
      <c r="B357" t="s">
        <v>10</v>
      </c>
      <c r="C357" s="3">
        <v>43307</v>
      </c>
      <c r="D357">
        <v>10886.65</v>
      </c>
      <c r="E357">
        <v>10959.2</v>
      </c>
      <c r="F357">
        <v>10881.5</v>
      </c>
      <c r="G357">
        <v>10947.85</v>
      </c>
      <c r="H357">
        <v>23581350</v>
      </c>
      <c r="I357">
        <v>938025</v>
      </c>
      <c r="K357" s="51">
        <f t="shared" si="141"/>
        <v>0.81032426783058698</v>
      </c>
      <c r="L357">
        <f t="shared" si="135"/>
        <v>10900</v>
      </c>
      <c r="M357">
        <f t="shared" si="136"/>
        <v>10900</v>
      </c>
      <c r="N357">
        <v>12.39</v>
      </c>
      <c r="O357">
        <f t="shared" si="137"/>
        <v>16</v>
      </c>
      <c r="P357" s="54">
        <f t="shared" si="142"/>
        <v>0.80705876962401391</v>
      </c>
      <c r="Q357" s="54">
        <f t="shared" si="143"/>
        <v>12.014177234894515</v>
      </c>
      <c r="R357" s="53">
        <f t="shared" si="155"/>
        <v>9900</v>
      </c>
      <c r="S357" s="53">
        <f t="shared" si="156"/>
        <v>11500</v>
      </c>
      <c r="T357" s="53">
        <f t="shared" si="152"/>
        <v>0</v>
      </c>
      <c r="U357" s="16"/>
      <c r="V357" s="16">
        <v>10100</v>
      </c>
      <c r="W357" s="16">
        <v>11100</v>
      </c>
      <c r="X357" s="16">
        <f t="shared" si="151"/>
        <v>0</v>
      </c>
      <c r="Y357" s="10">
        <f t="shared" si="134"/>
        <v>77.700000000000728</v>
      </c>
      <c r="Z357" s="10">
        <f t="shared" si="138"/>
        <v>99.350000000000364</v>
      </c>
      <c r="AA357" s="10">
        <f t="shared" si="139"/>
        <v>21.649999999999636</v>
      </c>
      <c r="AB357" s="10">
        <f t="shared" si="140"/>
        <v>99.350000000000364</v>
      </c>
      <c r="AC357" s="11">
        <f t="shared" si="149"/>
        <v>103.92500000000018</v>
      </c>
      <c r="AD357" s="12">
        <f t="shared" si="148"/>
        <v>9.546095447176146E-3</v>
      </c>
      <c r="AE357" s="12">
        <f t="shared" si="150"/>
        <v>13.937299352877174</v>
      </c>
      <c r="AF357" s="10"/>
      <c r="AG357" s="10"/>
      <c r="AH357" s="13">
        <f t="shared" si="153"/>
        <v>0</v>
      </c>
      <c r="AI357" s="6"/>
      <c r="AJ357" s="6"/>
      <c r="AK357" s="6">
        <f t="shared" si="154"/>
        <v>0</v>
      </c>
    </row>
    <row r="358" spans="1:37" x14ac:dyDescent="0.35">
      <c r="A358" s="2">
        <v>43292</v>
      </c>
      <c r="B358" t="s">
        <v>10</v>
      </c>
      <c r="C358" s="3">
        <v>43307</v>
      </c>
      <c r="D358">
        <v>10936.9</v>
      </c>
      <c r="E358">
        <v>10967</v>
      </c>
      <c r="F358">
        <v>10918</v>
      </c>
      <c r="G358">
        <v>10938.6</v>
      </c>
      <c r="H358">
        <v>24323550</v>
      </c>
      <c r="I358">
        <v>742200</v>
      </c>
      <c r="J358">
        <v>10948.3</v>
      </c>
      <c r="K358" s="51">
        <f t="shared" si="141"/>
        <v>-8.4491475495188553E-2</v>
      </c>
      <c r="L358">
        <f t="shared" si="135"/>
        <v>10900</v>
      </c>
      <c r="M358">
        <f t="shared" si="136"/>
        <v>10900</v>
      </c>
      <c r="N358">
        <v>12.395</v>
      </c>
      <c r="O358">
        <f t="shared" si="137"/>
        <v>15</v>
      </c>
      <c r="P358" s="54">
        <f t="shared" si="142"/>
        <v>-8.4527189660654756E-2</v>
      </c>
      <c r="Q358" s="54">
        <f t="shared" si="143"/>
        <v>12.017416202776182</v>
      </c>
      <c r="R358" s="53">
        <f t="shared" si="155"/>
        <v>9900</v>
      </c>
      <c r="S358" s="53">
        <f t="shared" si="156"/>
        <v>11500</v>
      </c>
      <c r="T358" s="53">
        <f t="shared" si="152"/>
        <v>0</v>
      </c>
      <c r="U358" s="16"/>
      <c r="V358" s="16">
        <v>10100</v>
      </c>
      <c r="W358" s="16">
        <v>11100</v>
      </c>
      <c r="X358" s="16">
        <f t="shared" si="151"/>
        <v>0</v>
      </c>
      <c r="Y358" s="10">
        <f t="shared" si="134"/>
        <v>49</v>
      </c>
      <c r="Z358" s="10">
        <f t="shared" si="138"/>
        <v>19.149999999999636</v>
      </c>
      <c r="AA358" s="10">
        <f t="shared" si="139"/>
        <v>29.850000000000364</v>
      </c>
      <c r="AB358" s="10">
        <f t="shared" si="140"/>
        <v>49</v>
      </c>
      <c r="AC358" s="11">
        <f t="shared" si="149"/>
        <v>101.04642857142868</v>
      </c>
      <c r="AD358" s="12">
        <f t="shared" si="148"/>
        <v>9.2390374394415858E-3</v>
      </c>
      <c r="AE358" s="12">
        <f t="shared" si="150"/>
        <v>13.488994661584716</v>
      </c>
      <c r="AF358" s="10"/>
      <c r="AG358" s="10"/>
      <c r="AH358" s="13">
        <f t="shared" si="153"/>
        <v>0</v>
      </c>
      <c r="AI358" s="6"/>
      <c r="AJ358" s="6"/>
      <c r="AK358" s="6">
        <f t="shared" si="154"/>
        <v>0</v>
      </c>
    </row>
    <row r="359" spans="1:37" x14ac:dyDescent="0.35">
      <c r="A359" s="2">
        <v>43293</v>
      </c>
      <c r="B359" t="s">
        <v>10</v>
      </c>
      <c r="C359" s="3">
        <v>43307</v>
      </c>
      <c r="D359">
        <v>10981</v>
      </c>
      <c r="E359">
        <v>11069</v>
      </c>
      <c r="F359">
        <v>10976</v>
      </c>
      <c r="G359">
        <v>11016.25</v>
      </c>
      <c r="H359">
        <v>25162950</v>
      </c>
      <c r="I359">
        <v>839400</v>
      </c>
      <c r="K359" s="51">
        <f t="shared" si="141"/>
        <v>0.70987146435558146</v>
      </c>
      <c r="L359">
        <f t="shared" si="135"/>
        <v>11000</v>
      </c>
      <c r="M359">
        <f t="shared" si="136"/>
        <v>11000</v>
      </c>
      <c r="N359">
        <v>12.775</v>
      </c>
      <c r="O359">
        <f t="shared" si="137"/>
        <v>14</v>
      </c>
      <c r="P359" s="54">
        <f t="shared" si="142"/>
        <v>0.70736373763953253</v>
      </c>
      <c r="Q359" s="54">
        <f t="shared" si="143"/>
        <v>12.387033918878226</v>
      </c>
      <c r="R359" s="53">
        <f t="shared" si="155"/>
        <v>9900</v>
      </c>
      <c r="S359" s="53">
        <f t="shared" si="156"/>
        <v>11500</v>
      </c>
      <c r="T359" s="53">
        <f t="shared" si="152"/>
        <v>0</v>
      </c>
      <c r="U359" s="16"/>
      <c r="V359" s="16">
        <v>10100</v>
      </c>
      <c r="W359" s="16">
        <v>11100</v>
      </c>
      <c r="X359" s="16">
        <f t="shared" si="151"/>
        <v>0</v>
      </c>
      <c r="Y359" s="10">
        <f t="shared" si="134"/>
        <v>93</v>
      </c>
      <c r="Z359" s="10">
        <f t="shared" si="138"/>
        <v>130.39999999999964</v>
      </c>
      <c r="AA359" s="10">
        <f t="shared" si="139"/>
        <v>37.399999999999636</v>
      </c>
      <c r="AB359" s="10">
        <f t="shared" si="140"/>
        <v>130.39999999999964</v>
      </c>
      <c r="AC359" s="11">
        <f t="shared" si="149"/>
        <v>100.58214285714295</v>
      </c>
      <c r="AD359" s="12">
        <f t="shared" si="148"/>
        <v>9.1596523865898321E-3</v>
      </c>
      <c r="AE359" s="12">
        <f t="shared" si="150"/>
        <v>13.373092484421155</v>
      </c>
      <c r="AF359" s="10"/>
      <c r="AG359" s="10"/>
      <c r="AH359" s="13">
        <f t="shared" si="153"/>
        <v>0</v>
      </c>
      <c r="AI359" s="6"/>
      <c r="AJ359" s="6"/>
      <c r="AK359" s="6">
        <f t="shared" si="154"/>
        <v>0</v>
      </c>
    </row>
    <row r="360" spans="1:37" x14ac:dyDescent="0.35">
      <c r="A360" s="2">
        <v>43294</v>
      </c>
      <c r="B360" t="s">
        <v>10</v>
      </c>
      <c r="C360" s="3">
        <v>43307</v>
      </c>
      <c r="D360">
        <v>11048</v>
      </c>
      <c r="E360">
        <v>11056.3</v>
      </c>
      <c r="F360">
        <v>10993.25</v>
      </c>
      <c r="G360">
        <v>11020</v>
      </c>
      <c r="H360">
        <v>25203825</v>
      </c>
      <c r="I360">
        <v>40875</v>
      </c>
      <c r="K360" s="51">
        <f t="shared" si="141"/>
        <v>3.4040621808691704E-2</v>
      </c>
      <c r="L360">
        <f t="shared" si="135"/>
        <v>11000</v>
      </c>
      <c r="M360">
        <f t="shared" si="136"/>
        <v>11000</v>
      </c>
      <c r="N360">
        <v>12.505000000000001</v>
      </c>
      <c r="O360">
        <f t="shared" si="137"/>
        <v>13</v>
      </c>
      <c r="P360" s="54">
        <f t="shared" si="142"/>
        <v>3.4034829303486447E-2</v>
      </c>
      <c r="Q360" s="54">
        <f t="shared" si="143"/>
        <v>12.124050189692236</v>
      </c>
      <c r="R360" s="53">
        <f t="shared" si="155"/>
        <v>9900</v>
      </c>
      <c r="S360" s="53">
        <f t="shared" si="156"/>
        <v>11500</v>
      </c>
      <c r="T360" s="53">
        <f t="shared" si="152"/>
        <v>0</v>
      </c>
      <c r="U360" s="16"/>
      <c r="V360" s="16">
        <v>10100</v>
      </c>
      <c r="W360" s="16">
        <v>11100</v>
      </c>
      <c r="X360" s="16">
        <f t="shared" si="151"/>
        <v>0</v>
      </c>
      <c r="Y360" s="10">
        <f t="shared" si="134"/>
        <v>63.049999999999272</v>
      </c>
      <c r="Z360" s="10">
        <f t="shared" si="138"/>
        <v>40.049999999999272</v>
      </c>
      <c r="AA360" s="10">
        <f t="shared" si="139"/>
        <v>23</v>
      </c>
      <c r="AB360" s="10">
        <f t="shared" si="140"/>
        <v>63.049999999999272</v>
      </c>
      <c r="AC360" s="11">
        <f t="shared" si="149"/>
        <v>98.842857142857085</v>
      </c>
      <c r="AD360" s="12">
        <f t="shared" si="148"/>
        <v>8.946674252611973E-3</v>
      </c>
      <c r="AE360" s="12">
        <f t="shared" si="150"/>
        <v>13.062144408813481</v>
      </c>
      <c r="AF360" s="10"/>
      <c r="AG360" s="10"/>
      <c r="AH360" s="13">
        <f t="shared" si="153"/>
        <v>0</v>
      </c>
      <c r="AI360" s="6"/>
      <c r="AJ360" s="6"/>
      <c r="AK360" s="6">
        <f t="shared" si="154"/>
        <v>0</v>
      </c>
    </row>
    <row r="361" spans="1:37" x14ac:dyDescent="0.35">
      <c r="A361" s="2">
        <v>43297</v>
      </c>
      <c r="B361" t="s">
        <v>10</v>
      </c>
      <c r="C361" s="3">
        <v>43307</v>
      </c>
      <c r="D361">
        <v>11020.05</v>
      </c>
      <c r="E361">
        <v>11020.1</v>
      </c>
      <c r="F361">
        <v>10931.95</v>
      </c>
      <c r="G361">
        <v>10944.25</v>
      </c>
      <c r="H361">
        <v>24467100</v>
      </c>
      <c r="I361">
        <v>-736725</v>
      </c>
      <c r="J361">
        <v>10936.85</v>
      </c>
      <c r="K361" s="51">
        <f t="shared" si="141"/>
        <v>-0.68738656987295832</v>
      </c>
      <c r="L361">
        <f t="shared" si="135"/>
        <v>10900</v>
      </c>
      <c r="M361">
        <f t="shared" si="136"/>
        <v>11000</v>
      </c>
      <c r="N361">
        <v>12.3025</v>
      </c>
      <c r="O361">
        <f t="shared" si="137"/>
        <v>10</v>
      </c>
      <c r="P361" s="54">
        <f t="shared" si="142"/>
        <v>-0.68975995382327682</v>
      </c>
      <c r="Q361" s="54">
        <f t="shared" si="143"/>
        <v>11.928912859210342</v>
      </c>
      <c r="R361" s="53">
        <f t="shared" si="155"/>
        <v>9900</v>
      </c>
      <c r="S361" s="53">
        <f t="shared" si="156"/>
        <v>11500</v>
      </c>
      <c r="T361" s="53">
        <f t="shared" si="152"/>
        <v>0</v>
      </c>
      <c r="U361" s="16"/>
      <c r="V361" s="16">
        <v>10100</v>
      </c>
      <c r="W361" s="16">
        <v>11100</v>
      </c>
      <c r="X361" s="16">
        <f t="shared" si="151"/>
        <v>0</v>
      </c>
      <c r="Y361" s="10">
        <f t="shared" si="134"/>
        <v>88.149999999999636</v>
      </c>
      <c r="Z361" s="10">
        <f t="shared" si="138"/>
        <v>0.1000000000003638</v>
      </c>
      <c r="AA361" s="10">
        <f t="shared" si="139"/>
        <v>88.049999999999272</v>
      </c>
      <c r="AB361" s="10">
        <f t="shared" si="140"/>
        <v>88.149999999999636</v>
      </c>
      <c r="AC361" s="11">
        <f t="shared" si="149"/>
        <v>99.407142857142773</v>
      </c>
      <c r="AD361" s="12">
        <f t="shared" si="148"/>
        <v>9.0205709463335258E-3</v>
      </c>
      <c r="AE361" s="12">
        <f t="shared" si="150"/>
        <v>13.170033581646948</v>
      </c>
      <c r="AF361" s="10"/>
      <c r="AG361" s="10"/>
      <c r="AH361" s="13">
        <f t="shared" si="153"/>
        <v>0</v>
      </c>
      <c r="AI361" s="6"/>
      <c r="AJ361" s="6"/>
      <c r="AK361" s="6">
        <f t="shared" si="154"/>
        <v>0</v>
      </c>
    </row>
    <row r="362" spans="1:37" x14ac:dyDescent="0.35">
      <c r="A362" s="2">
        <v>43298</v>
      </c>
      <c r="B362" t="s">
        <v>10</v>
      </c>
      <c r="C362" s="3">
        <v>43307</v>
      </c>
      <c r="D362">
        <v>10947.05</v>
      </c>
      <c r="E362">
        <v>11035.4</v>
      </c>
      <c r="F362">
        <v>10938</v>
      </c>
      <c r="G362">
        <v>11023.75</v>
      </c>
      <c r="H362">
        <v>25041375</v>
      </c>
      <c r="I362">
        <v>574275</v>
      </c>
      <c r="K362" s="51">
        <f t="shared" si="141"/>
        <v>0.72640884482719237</v>
      </c>
      <c r="L362">
        <f t="shared" si="135"/>
        <v>11000</v>
      </c>
      <c r="M362">
        <f t="shared" si="136"/>
        <v>10900</v>
      </c>
      <c r="N362">
        <v>12.9475</v>
      </c>
      <c r="O362">
        <f t="shared" si="137"/>
        <v>9</v>
      </c>
      <c r="P362" s="54">
        <f t="shared" si="142"/>
        <v>0.72378320337183055</v>
      </c>
      <c r="Q362" s="54">
        <f t="shared" si="143"/>
        <v>12.554318882461484</v>
      </c>
      <c r="R362" s="53">
        <f t="shared" si="155"/>
        <v>9900</v>
      </c>
      <c r="S362" s="53">
        <f t="shared" si="156"/>
        <v>11500</v>
      </c>
      <c r="T362" s="53">
        <f t="shared" si="152"/>
        <v>0</v>
      </c>
      <c r="U362" s="16"/>
      <c r="V362" s="16">
        <v>10100</v>
      </c>
      <c r="W362" s="16">
        <v>11100</v>
      </c>
      <c r="X362" s="16">
        <f t="shared" si="151"/>
        <v>0</v>
      </c>
      <c r="Y362" s="10">
        <f t="shared" si="134"/>
        <v>97.399999999999636</v>
      </c>
      <c r="Z362" s="10">
        <f t="shared" si="138"/>
        <v>91.149999999999636</v>
      </c>
      <c r="AA362" s="10">
        <f t="shared" si="139"/>
        <v>6.25</v>
      </c>
      <c r="AB362" s="10">
        <f t="shared" si="140"/>
        <v>97.399999999999636</v>
      </c>
      <c r="AC362" s="11">
        <f t="shared" si="149"/>
        <v>94.91071428571415</v>
      </c>
      <c r="AD362" s="12">
        <f t="shared" si="148"/>
        <v>8.6699808885237709E-3</v>
      </c>
      <c r="AE362" s="12">
        <f t="shared" si="150"/>
        <v>12.658172097244705</v>
      </c>
      <c r="AF362" s="10"/>
      <c r="AG362" s="10"/>
      <c r="AH362" s="13">
        <f t="shared" si="153"/>
        <v>0</v>
      </c>
      <c r="AI362" s="6"/>
      <c r="AJ362" s="6"/>
      <c r="AK362" s="6">
        <f t="shared" si="154"/>
        <v>0</v>
      </c>
    </row>
    <row r="363" spans="1:37" x14ac:dyDescent="0.35">
      <c r="A363" s="2">
        <v>43299</v>
      </c>
      <c r="B363" t="s">
        <v>10</v>
      </c>
      <c r="C363" s="3">
        <v>43307</v>
      </c>
      <c r="D363">
        <v>11055.15</v>
      </c>
      <c r="E363">
        <v>11073.75</v>
      </c>
      <c r="F363">
        <v>10955</v>
      </c>
      <c r="G363">
        <v>10978.6</v>
      </c>
      <c r="H363">
        <v>24518700</v>
      </c>
      <c r="I363">
        <v>-522675</v>
      </c>
      <c r="J363">
        <v>10980.45</v>
      </c>
      <c r="K363" s="51">
        <f t="shared" si="141"/>
        <v>-0.4095702460596406</v>
      </c>
      <c r="L363">
        <f t="shared" si="135"/>
        <v>11000</v>
      </c>
      <c r="M363">
        <f t="shared" si="136"/>
        <v>11100</v>
      </c>
      <c r="N363">
        <v>12.824999999999999</v>
      </c>
      <c r="O363">
        <f t="shared" si="137"/>
        <v>8</v>
      </c>
      <c r="P363" s="54">
        <f t="shared" si="142"/>
        <v>-0.41041128220005163</v>
      </c>
      <c r="Q363" s="54">
        <f t="shared" si="143"/>
        <v>12.434705213443277</v>
      </c>
      <c r="R363" s="53">
        <f t="shared" si="155"/>
        <v>9900</v>
      </c>
      <c r="S363" s="53">
        <f t="shared" si="156"/>
        <v>11500</v>
      </c>
      <c r="T363" s="53">
        <f t="shared" si="152"/>
        <v>0</v>
      </c>
      <c r="U363" s="16"/>
      <c r="V363" s="16">
        <v>10100</v>
      </c>
      <c r="W363" s="16">
        <v>11100</v>
      </c>
      <c r="X363" s="16">
        <f t="shared" si="151"/>
        <v>0</v>
      </c>
      <c r="Y363" s="10">
        <f t="shared" si="134"/>
        <v>118.75</v>
      </c>
      <c r="Z363" s="10">
        <f t="shared" si="138"/>
        <v>50</v>
      </c>
      <c r="AA363" s="10">
        <f t="shared" si="139"/>
        <v>68.75</v>
      </c>
      <c r="AB363" s="10">
        <f t="shared" si="140"/>
        <v>118.75</v>
      </c>
      <c r="AC363" s="11">
        <f t="shared" si="149"/>
        <v>94.778571428571396</v>
      </c>
      <c r="AD363" s="12">
        <f t="shared" si="148"/>
        <v>8.5732506052447408E-3</v>
      </c>
      <c r="AE363" s="12">
        <f t="shared" si="150"/>
        <v>12.516945883657321</v>
      </c>
      <c r="AF363" s="10"/>
      <c r="AG363" s="10"/>
      <c r="AH363" s="13">
        <f t="shared" si="153"/>
        <v>0</v>
      </c>
      <c r="AI363" s="6"/>
      <c r="AJ363" s="6"/>
      <c r="AK363" s="6">
        <f t="shared" si="154"/>
        <v>0</v>
      </c>
    </row>
    <row r="364" spans="1:37" x14ac:dyDescent="0.35">
      <c r="A364" s="2">
        <v>43300</v>
      </c>
      <c r="B364" t="s">
        <v>10</v>
      </c>
      <c r="C364" s="3">
        <v>43307</v>
      </c>
      <c r="D364">
        <v>11002.15</v>
      </c>
      <c r="E364">
        <v>11010</v>
      </c>
      <c r="F364">
        <v>10942.2</v>
      </c>
      <c r="G364">
        <v>10973.55</v>
      </c>
      <c r="H364">
        <v>23893725</v>
      </c>
      <c r="I364">
        <v>-624975</v>
      </c>
      <c r="J364">
        <v>10957.1</v>
      </c>
      <c r="K364" s="51">
        <f t="shared" si="141"/>
        <v>-4.5998579053805506E-2</v>
      </c>
      <c r="L364">
        <f t="shared" si="135"/>
        <v>11000</v>
      </c>
      <c r="M364">
        <f t="shared" si="136"/>
        <v>11000</v>
      </c>
      <c r="N364">
        <v>13.682499999999999</v>
      </c>
      <c r="O364">
        <f t="shared" si="137"/>
        <v>7</v>
      </c>
      <c r="P364" s="54">
        <f t="shared" si="142"/>
        <v>-4.6009161645521601E-2</v>
      </c>
      <c r="Q364" s="54">
        <f t="shared" si="143"/>
        <v>13.265680717007225</v>
      </c>
      <c r="R364" s="53">
        <f t="shared" si="155"/>
        <v>9900</v>
      </c>
      <c r="S364" s="53">
        <f t="shared" si="156"/>
        <v>11500</v>
      </c>
      <c r="T364" s="53">
        <f t="shared" si="152"/>
        <v>0</v>
      </c>
      <c r="U364" s="16"/>
      <c r="V364" s="16">
        <v>10100</v>
      </c>
      <c r="W364" s="16">
        <v>11100</v>
      </c>
      <c r="X364" s="16">
        <f t="shared" si="151"/>
        <v>0</v>
      </c>
      <c r="Y364" s="10">
        <f t="shared" si="134"/>
        <v>67.799999999999272</v>
      </c>
      <c r="Z364" s="10">
        <f t="shared" si="138"/>
        <v>31.399999999999636</v>
      </c>
      <c r="AA364" s="10">
        <f t="shared" si="139"/>
        <v>36.399999999999636</v>
      </c>
      <c r="AB364" s="10">
        <f t="shared" si="140"/>
        <v>67.799999999999272</v>
      </c>
      <c r="AC364" s="11">
        <f t="shared" si="149"/>
        <v>91.310714285714184</v>
      </c>
      <c r="AD364" s="12">
        <f t="shared" si="148"/>
        <v>8.2993518799247597E-3</v>
      </c>
      <c r="AE364" s="12">
        <f t="shared" si="150"/>
        <v>12.11705374469015</v>
      </c>
      <c r="AF364" s="10"/>
      <c r="AG364" s="10"/>
      <c r="AH364" s="13">
        <f t="shared" si="153"/>
        <v>0</v>
      </c>
      <c r="AI364" s="6"/>
      <c r="AJ364" s="6"/>
      <c r="AK364" s="6">
        <f t="shared" si="154"/>
        <v>0</v>
      </c>
    </row>
    <row r="365" spans="1:37" x14ac:dyDescent="0.35">
      <c r="A365" s="2">
        <v>43301</v>
      </c>
      <c r="B365" t="s">
        <v>10</v>
      </c>
      <c r="C365" s="3">
        <v>43307</v>
      </c>
      <c r="D365">
        <v>10965.5</v>
      </c>
      <c r="E365">
        <v>11043.1</v>
      </c>
      <c r="F365">
        <v>10956.4</v>
      </c>
      <c r="G365">
        <v>11024.85</v>
      </c>
      <c r="H365">
        <v>24098925</v>
      </c>
      <c r="I365">
        <v>205200</v>
      </c>
      <c r="K365" s="51">
        <f t="shared" si="141"/>
        <v>0.46748773186435655</v>
      </c>
      <c r="L365">
        <f t="shared" si="135"/>
        <v>11000</v>
      </c>
      <c r="M365">
        <f t="shared" si="136"/>
        <v>11000</v>
      </c>
      <c r="N365">
        <v>13.592499999999999</v>
      </c>
      <c r="O365">
        <f t="shared" si="137"/>
        <v>6</v>
      </c>
      <c r="P365" s="54">
        <f t="shared" si="142"/>
        <v>0.46639840163802404</v>
      </c>
      <c r="Q365" s="54">
        <f t="shared" si="143"/>
        <v>13.178912873342133</v>
      </c>
      <c r="R365" s="53">
        <f t="shared" si="155"/>
        <v>9900</v>
      </c>
      <c r="S365" s="53">
        <f t="shared" si="156"/>
        <v>11500</v>
      </c>
      <c r="T365" s="53">
        <f t="shared" si="152"/>
        <v>0</v>
      </c>
      <c r="U365" s="16"/>
      <c r="V365" s="16">
        <v>10100</v>
      </c>
      <c r="W365" s="16">
        <v>11100</v>
      </c>
      <c r="X365" s="16">
        <f t="shared" si="151"/>
        <v>0</v>
      </c>
      <c r="Y365" s="10">
        <f t="shared" si="134"/>
        <v>86.700000000000728</v>
      </c>
      <c r="Z365" s="10">
        <f t="shared" si="138"/>
        <v>69.550000000001091</v>
      </c>
      <c r="AA365" s="10">
        <f t="shared" si="139"/>
        <v>17.149999999999636</v>
      </c>
      <c r="AB365" s="10">
        <f t="shared" si="140"/>
        <v>86.700000000000728</v>
      </c>
      <c r="AC365" s="11">
        <f t="shared" si="149"/>
        <v>89.646428571428515</v>
      </c>
      <c r="AD365" s="12">
        <f t="shared" si="148"/>
        <v>8.1753160887719223E-3</v>
      </c>
      <c r="AE365" s="12">
        <f t="shared" si="150"/>
        <v>11.935961489607006</v>
      </c>
      <c r="AF365" s="10"/>
      <c r="AG365" s="10"/>
      <c r="AH365" s="13">
        <f t="shared" si="153"/>
        <v>0</v>
      </c>
      <c r="AI365" s="6"/>
      <c r="AJ365" s="6"/>
      <c r="AK365" s="6">
        <f t="shared" si="154"/>
        <v>0</v>
      </c>
    </row>
    <row r="366" spans="1:37" x14ac:dyDescent="0.35">
      <c r="A366" s="2">
        <v>43304</v>
      </c>
      <c r="B366" t="s">
        <v>10</v>
      </c>
      <c r="C366" s="3">
        <v>43307</v>
      </c>
      <c r="D366">
        <v>11022</v>
      </c>
      <c r="E366">
        <v>11109</v>
      </c>
      <c r="F366">
        <v>11008.6</v>
      </c>
      <c r="G366">
        <v>11099.4</v>
      </c>
      <c r="H366">
        <v>22482375</v>
      </c>
      <c r="I366">
        <v>-1616550</v>
      </c>
      <c r="K366" s="51">
        <f t="shared" si="141"/>
        <v>0.67619967618606391</v>
      </c>
      <c r="L366">
        <f t="shared" si="135"/>
        <v>11100</v>
      </c>
      <c r="M366">
        <f t="shared" si="136"/>
        <v>11000</v>
      </c>
      <c r="N366">
        <v>13.535</v>
      </c>
      <c r="O366">
        <f t="shared" si="137"/>
        <v>3</v>
      </c>
      <c r="P366" s="54">
        <f t="shared" si="142"/>
        <v>0.67392370050836092</v>
      </c>
      <c r="Q366" s="54">
        <f t="shared" si="143"/>
        <v>13.123707627391216</v>
      </c>
      <c r="R366" s="53">
        <f t="shared" si="155"/>
        <v>9900</v>
      </c>
      <c r="S366" s="53">
        <f t="shared" si="156"/>
        <v>11500</v>
      </c>
      <c r="T366" s="53">
        <f t="shared" si="152"/>
        <v>0</v>
      </c>
      <c r="U366" s="16"/>
      <c r="V366" s="16">
        <v>10100</v>
      </c>
      <c r="W366" s="16">
        <v>11100</v>
      </c>
      <c r="X366" s="16">
        <f t="shared" si="151"/>
        <v>0</v>
      </c>
      <c r="Y366" s="10">
        <f t="shared" si="134"/>
        <v>100.39999999999964</v>
      </c>
      <c r="Z366" s="10">
        <f t="shared" si="138"/>
        <v>84.149999999999636</v>
      </c>
      <c r="AA366" s="10">
        <f t="shared" si="139"/>
        <v>16.25</v>
      </c>
      <c r="AB366" s="10">
        <f t="shared" si="140"/>
        <v>100.39999999999964</v>
      </c>
      <c r="AC366" s="11">
        <f t="shared" si="149"/>
        <v>89.482142857142733</v>
      </c>
      <c r="AD366" s="12">
        <f t="shared" si="148"/>
        <v>8.1185032532337803E-3</v>
      </c>
      <c r="AE366" s="12">
        <f t="shared" si="150"/>
        <v>11.85301474972132</v>
      </c>
      <c r="AF366" s="10"/>
      <c r="AG366" s="10"/>
      <c r="AH366" s="13">
        <f t="shared" si="153"/>
        <v>0</v>
      </c>
      <c r="AI366" s="6"/>
      <c r="AJ366" s="6"/>
      <c r="AK366" s="6">
        <f t="shared" si="154"/>
        <v>0</v>
      </c>
    </row>
    <row r="367" spans="1:37" x14ac:dyDescent="0.35">
      <c r="A367" s="2">
        <v>43305</v>
      </c>
      <c r="B367" t="s">
        <v>10</v>
      </c>
      <c r="C367" s="3">
        <v>43307</v>
      </c>
      <c r="D367">
        <v>11109</v>
      </c>
      <c r="E367">
        <v>11152.05</v>
      </c>
      <c r="F367">
        <v>11098.2</v>
      </c>
      <c r="G367">
        <v>11142</v>
      </c>
      <c r="H367">
        <v>18674175</v>
      </c>
      <c r="I367">
        <v>-3808200</v>
      </c>
      <c r="K367" s="51">
        <f t="shared" si="141"/>
        <v>0.38380452997459652</v>
      </c>
      <c r="L367">
        <f t="shared" si="135"/>
        <v>11100</v>
      </c>
      <c r="M367">
        <f t="shared" si="136"/>
        <v>11100</v>
      </c>
      <c r="N367">
        <v>13.005000000000001</v>
      </c>
      <c r="O367">
        <f t="shared" si="137"/>
        <v>2</v>
      </c>
      <c r="P367" s="54">
        <f t="shared" si="142"/>
        <v>0.38306987953617977</v>
      </c>
      <c r="Q367" s="54">
        <f t="shared" si="143"/>
        <v>12.609164447018545</v>
      </c>
      <c r="R367" s="53">
        <f t="shared" si="155"/>
        <v>9900</v>
      </c>
      <c r="S367" s="53">
        <f t="shared" si="156"/>
        <v>11500</v>
      </c>
      <c r="T367" s="53">
        <f t="shared" si="152"/>
        <v>0</v>
      </c>
      <c r="U367" s="16"/>
      <c r="V367" s="16">
        <v>10100</v>
      </c>
      <c r="W367" s="16">
        <v>11100</v>
      </c>
      <c r="X367" s="16">
        <f t="shared" si="151"/>
        <v>0</v>
      </c>
      <c r="Y367" s="10">
        <f t="shared" si="134"/>
        <v>53.849999999998545</v>
      </c>
      <c r="Z367" s="10">
        <f t="shared" si="138"/>
        <v>52.649999999999636</v>
      </c>
      <c r="AA367" s="10">
        <f t="shared" si="139"/>
        <v>1.1999999999989086</v>
      </c>
      <c r="AB367" s="10">
        <f t="shared" si="140"/>
        <v>53.849999999998545</v>
      </c>
      <c r="AC367" s="11">
        <f t="shared" si="149"/>
        <v>85.764285714285506</v>
      </c>
      <c r="AD367" s="12">
        <f t="shared" si="148"/>
        <v>7.7202525622725275E-3</v>
      </c>
      <c r="AE367" s="12">
        <f t="shared" si="150"/>
        <v>11.271568740917891</v>
      </c>
      <c r="AF367" s="10"/>
      <c r="AG367" s="10"/>
      <c r="AH367" s="13">
        <f t="shared" si="153"/>
        <v>0</v>
      </c>
      <c r="AI367" s="6"/>
      <c r="AJ367" s="6"/>
      <c r="AK367" s="6">
        <f t="shared" si="154"/>
        <v>0</v>
      </c>
    </row>
    <row r="368" spans="1:37" x14ac:dyDescent="0.35">
      <c r="A368" s="2">
        <v>43306</v>
      </c>
      <c r="B368" t="s">
        <v>10</v>
      </c>
      <c r="C368" s="3">
        <v>43307</v>
      </c>
      <c r="D368">
        <v>11158</v>
      </c>
      <c r="E368">
        <v>11170</v>
      </c>
      <c r="F368">
        <v>11118.85</v>
      </c>
      <c r="G368">
        <v>11136.4</v>
      </c>
      <c r="H368">
        <v>14189325</v>
      </c>
      <c r="I368">
        <v>-4484850</v>
      </c>
      <c r="J368">
        <v>11132</v>
      </c>
      <c r="K368" s="51">
        <f t="shared" si="141"/>
        <v>-5.0260276431523643E-2</v>
      </c>
      <c r="L368">
        <f t="shared" si="135"/>
        <v>11100</v>
      </c>
      <c r="M368">
        <f t="shared" si="136"/>
        <v>11200</v>
      </c>
      <c r="N368">
        <v>12.467499999999999</v>
      </c>
      <c r="O368">
        <f t="shared" si="137"/>
        <v>1</v>
      </c>
      <c r="P368" s="54">
        <f t="shared" si="142"/>
        <v>-5.0272911142101862E-2</v>
      </c>
      <c r="Q368" s="54">
        <f t="shared" si="143"/>
        <v>12.087695997043259</v>
      </c>
      <c r="R368" s="53">
        <f t="shared" si="155"/>
        <v>9900</v>
      </c>
      <c r="S368" s="53">
        <f t="shared" si="156"/>
        <v>11500</v>
      </c>
      <c r="T368" s="53">
        <f t="shared" si="152"/>
        <v>0</v>
      </c>
      <c r="U368" s="16"/>
      <c r="V368" s="16">
        <v>10100</v>
      </c>
      <c r="W368" s="16">
        <v>11100</v>
      </c>
      <c r="X368" s="16">
        <f t="shared" si="151"/>
        <v>1</v>
      </c>
      <c r="Y368" s="10">
        <f t="shared" si="134"/>
        <v>51.149999999999636</v>
      </c>
      <c r="Z368" s="10">
        <f t="shared" si="138"/>
        <v>28</v>
      </c>
      <c r="AA368" s="10">
        <f t="shared" si="139"/>
        <v>23.149999999999636</v>
      </c>
      <c r="AB368" s="10">
        <f t="shared" si="140"/>
        <v>51.149999999999636</v>
      </c>
      <c r="AC368" s="11">
        <f t="shared" si="149"/>
        <v>85.146428571428387</v>
      </c>
      <c r="AD368" s="12">
        <f t="shared" si="148"/>
        <v>7.6309758533275127E-3</v>
      </c>
      <c r="AE368" s="12">
        <f t="shared" si="150"/>
        <v>11.141224745858169</v>
      </c>
      <c r="AF368" s="10"/>
      <c r="AG368" s="10"/>
      <c r="AH368" s="13">
        <f t="shared" si="153"/>
        <v>0</v>
      </c>
      <c r="AI368" s="6"/>
      <c r="AJ368" s="6"/>
      <c r="AK368" s="6">
        <f t="shared" si="154"/>
        <v>0</v>
      </c>
    </row>
    <row r="369" spans="1:37" x14ac:dyDescent="0.35">
      <c r="A369" s="2">
        <v>43307</v>
      </c>
      <c r="B369" t="s">
        <v>10</v>
      </c>
      <c r="C369" s="3">
        <v>43307</v>
      </c>
      <c r="D369">
        <v>11149.3</v>
      </c>
      <c r="E369">
        <v>11181</v>
      </c>
      <c r="F369">
        <v>11126.55</v>
      </c>
      <c r="G369">
        <v>11161.9</v>
      </c>
      <c r="H369">
        <v>7741200</v>
      </c>
      <c r="I369">
        <v>-6448125</v>
      </c>
      <c r="K369" s="51">
        <f t="shared" si="141"/>
        <v>0.22897884415071298</v>
      </c>
      <c r="L369">
        <f t="shared" si="135"/>
        <v>11200</v>
      </c>
      <c r="M369">
        <f t="shared" si="136"/>
        <v>11100</v>
      </c>
      <c r="N369">
        <v>12.2075</v>
      </c>
      <c r="O369">
        <f t="shared" si="137"/>
        <v>0</v>
      </c>
      <c r="P369" s="54">
        <f t="shared" si="142"/>
        <v>0.22871708709804039</v>
      </c>
      <c r="Q369" s="54">
        <f t="shared" si="143"/>
        <v>11.83574296634376</v>
      </c>
      <c r="R369" s="53">
        <f t="shared" si="155"/>
        <v>9900</v>
      </c>
      <c r="S369" s="53">
        <f t="shared" si="156"/>
        <v>11500</v>
      </c>
      <c r="T369" s="53">
        <f t="shared" si="152"/>
        <v>0</v>
      </c>
      <c r="U369" s="16"/>
      <c r="V369" s="16">
        <v>10100</v>
      </c>
      <c r="W369" s="16">
        <v>11100</v>
      </c>
      <c r="X369" s="16">
        <f t="shared" si="151"/>
        <v>0</v>
      </c>
      <c r="Y369" s="10">
        <f t="shared" si="134"/>
        <v>54.450000000000728</v>
      </c>
      <c r="Z369" s="10">
        <f t="shared" si="138"/>
        <v>44.600000000000364</v>
      </c>
      <c r="AA369" s="10">
        <f t="shared" si="139"/>
        <v>9.8500000000003638</v>
      </c>
      <c r="AB369" s="10">
        <f t="shared" si="140"/>
        <v>54.450000000000728</v>
      </c>
      <c r="AC369" s="11">
        <f t="shared" si="149"/>
        <v>82.003571428571249</v>
      </c>
      <c r="AD369" s="12">
        <f t="shared" si="148"/>
        <v>7.3550421487063094E-3</v>
      </c>
      <c r="AE369" s="12">
        <f t="shared" si="150"/>
        <v>10.738361537111212</v>
      </c>
      <c r="AF369" s="10"/>
      <c r="AG369" s="10"/>
      <c r="AH369" s="13">
        <f t="shared" si="153"/>
        <v>0</v>
      </c>
      <c r="AI369" s="6"/>
      <c r="AJ369" s="6"/>
      <c r="AK369" s="6">
        <f t="shared" si="154"/>
        <v>0</v>
      </c>
    </row>
    <row r="370" spans="1:37" x14ac:dyDescent="0.35">
      <c r="A370" s="2">
        <v>43308</v>
      </c>
      <c r="B370" t="s">
        <v>10</v>
      </c>
      <c r="C370" s="3">
        <v>43342</v>
      </c>
      <c r="D370">
        <v>11234.3</v>
      </c>
      <c r="E370">
        <v>11312.85</v>
      </c>
      <c r="F370">
        <v>11225.25</v>
      </c>
      <c r="G370">
        <v>11306.7</v>
      </c>
      <c r="H370">
        <v>22790325</v>
      </c>
      <c r="I370">
        <v>1972875</v>
      </c>
      <c r="J370">
        <v>11278.35</v>
      </c>
      <c r="K370" s="51">
        <f t="shared" si="141"/>
        <v>1.2972701780162974</v>
      </c>
      <c r="L370">
        <f t="shared" si="135"/>
        <v>11300</v>
      </c>
      <c r="M370">
        <f t="shared" si="136"/>
        <v>11200</v>
      </c>
      <c r="N370">
        <v>12.0275</v>
      </c>
      <c r="O370">
        <f t="shared" si="137"/>
        <v>34</v>
      </c>
      <c r="P370" s="54">
        <f t="shared" si="142"/>
        <v>1.2889277006271627</v>
      </c>
      <c r="Q370" s="54">
        <f t="shared" si="143"/>
        <v>11.665367158904456</v>
      </c>
      <c r="R370" s="53">
        <f t="shared" ref="R370:R393" si="157">MROUND((G370-2*G370*Q370*SQRT(O370/365)/100),50)</f>
        <v>10500</v>
      </c>
      <c r="S370" s="53">
        <f>MROUND((G370+2*G370*Q370*SQRT(O370/365)/100),50)</f>
        <v>12100</v>
      </c>
      <c r="T370" s="53">
        <f t="shared" si="152"/>
        <v>0</v>
      </c>
      <c r="U370" s="17">
        <v>7.9625488023581896</v>
      </c>
      <c r="V370" s="16">
        <f>MROUND((D370-2*D370*U370*SQRT(O370/365)/100),50)</f>
        <v>10700</v>
      </c>
      <c r="W370" s="16">
        <f>MROUND((D370+2*D370*U370*SQRT(O370/365)/100),50)</f>
        <v>11800</v>
      </c>
      <c r="X370" s="16">
        <f t="shared" si="151"/>
        <v>0</v>
      </c>
      <c r="Y370" s="10">
        <f t="shared" si="134"/>
        <v>87.600000000000364</v>
      </c>
      <c r="Z370" s="10">
        <f t="shared" si="138"/>
        <v>150.95000000000073</v>
      </c>
      <c r="AA370" s="10">
        <f t="shared" si="139"/>
        <v>63.350000000000364</v>
      </c>
      <c r="AB370" s="10">
        <f t="shared" si="140"/>
        <v>150.95000000000073</v>
      </c>
      <c r="AC370" s="11">
        <f t="shared" si="149"/>
        <v>86.528571428571269</v>
      </c>
      <c r="AD370" s="12">
        <f t="shared" si="148"/>
        <v>7.7021773878720766E-3</v>
      </c>
      <c r="AE370" s="12">
        <f t="shared" si="150"/>
        <v>11.245178986293231</v>
      </c>
      <c r="AF370" s="10">
        <f>MROUND((M370-2*M370*AE370*SQRT(O370/365)/100),50)</f>
        <v>10450</v>
      </c>
      <c r="AG370" s="10">
        <f>MROUND((M370+2*M370*AE370*SQRT(O370/365)/100),50)</f>
        <v>11950</v>
      </c>
      <c r="AH370" s="13">
        <f t="shared" ref="AH370:AH392" si="158">IF(AND(M370&gt;=10450,M370&lt;=11950),0,1)</f>
        <v>0</v>
      </c>
      <c r="AI370" s="6">
        <f>MROUND((M370-2*M370*N370*SQRT(O370/365)/100),50)</f>
        <v>10400</v>
      </c>
      <c r="AJ370" s="6">
        <f>MROUND((M370+2*M370*N370*SQRT(O370/365)/100),50)</f>
        <v>12000</v>
      </c>
      <c r="AK370" s="6">
        <f t="shared" ref="AK370:AK392" si="159">IF(AND(M370&gt;=10400,M370&lt;=12000),0,1)</f>
        <v>0</v>
      </c>
    </row>
    <row r="371" spans="1:37" x14ac:dyDescent="0.35">
      <c r="A371" s="2">
        <v>43311</v>
      </c>
      <c r="B371" t="s">
        <v>10</v>
      </c>
      <c r="C371" s="3">
        <v>43342</v>
      </c>
      <c r="D371">
        <v>11325.15</v>
      </c>
      <c r="E371">
        <v>11345.2</v>
      </c>
      <c r="F371">
        <v>11285</v>
      </c>
      <c r="G371">
        <v>11338.5</v>
      </c>
      <c r="H371">
        <v>23789175</v>
      </c>
      <c r="I371">
        <v>998850</v>
      </c>
      <c r="K371" s="51">
        <f t="shared" si="141"/>
        <v>0.28124917084559836</v>
      </c>
      <c r="L371">
        <f t="shared" si="135"/>
        <v>11300</v>
      </c>
      <c r="M371">
        <f t="shared" si="136"/>
        <v>11300</v>
      </c>
      <c r="N371">
        <v>12.31</v>
      </c>
      <c r="O371">
        <f t="shared" si="137"/>
        <v>31</v>
      </c>
      <c r="P371" s="54">
        <f t="shared" si="142"/>
        <v>0.28085440537495288</v>
      </c>
      <c r="Q371" s="54">
        <f t="shared" si="143"/>
        <v>11.935186079480332</v>
      </c>
      <c r="R371" s="53">
        <f t="shared" ref="R371:R389" si="160">R370</f>
        <v>10500</v>
      </c>
      <c r="S371" s="53">
        <f t="shared" ref="S371:S389" si="161">S370</f>
        <v>12100</v>
      </c>
      <c r="T371" s="53">
        <f t="shared" si="152"/>
        <v>0</v>
      </c>
      <c r="U371" s="16"/>
      <c r="V371" s="16">
        <v>10700</v>
      </c>
      <c r="W371" s="16">
        <v>11800</v>
      </c>
      <c r="X371" s="16">
        <f t="shared" si="151"/>
        <v>0</v>
      </c>
      <c r="Y371" s="10">
        <f t="shared" si="134"/>
        <v>60.200000000000728</v>
      </c>
      <c r="Z371" s="10">
        <f t="shared" si="138"/>
        <v>38.5</v>
      </c>
      <c r="AA371" s="10">
        <f t="shared" si="139"/>
        <v>21.700000000000728</v>
      </c>
      <c r="AB371" s="10">
        <f t="shared" si="140"/>
        <v>60.200000000000728</v>
      </c>
      <c r="AC371" s="11">
        <f t="shared" si="149"/>
        <v>83.732142857142733</v>
      </c>
      <c r="AD371" s="12">
        <f t="shared" si="148"/>
        <v>7.3934687714637543E-3</v>
      </c>
      <c r="AE371" s="12">
        <f t="shared" si="150"/>
        <v>10.794464406337081</v>
      </c>
      <c r="AF371" s="10"/>
      <c r="AG371" s="10"/>
      <c r="AH371" s="13">
        <f t="shared" si="158"/>
        <v>0</v>
      </c>
      <c r="AI371" s="6"/>
      <c r="AJ371" s="6"/>
      <c r="AK371" s="6">
        <f t="shared" si="159"/>
        <v>0</v>
      </c>
    </row>
    <row r="372" spans="1:37" x14ac:dyDescent="0.35">
      <c r="A372" s="2">
        <v>43312</v>
      </c>
      <c r="B372" t="s">
        <v>10</v>
      </c>
      <c r="C372" s="3">
        <v>43342</v>
      </c>
      <c r="D372">
        <v>11330</v>
      </c>
      <c r="E372">
        <v>11379.5</v>
      </c>
      <c r="F372">
        <v>11290.6</v>
      </c>
      <c r="G372">
        <v>11371.6</v>
      </c>
      <c r="H372">
        <v>25036275</v>
      </c>
      <c r="I372">
        <v>1247100</v>
      </c>
      <c r="K372" s="51">
        <f t="shared" si="141"/>
        <v>0.29192573973629993</v>
      </c>
      <c r="L372">
        <f t="shared" si="135"/>
        <v>11400</v>
      </c>
      <c r="M372">
        <f t="shared" si="136"/>
        <v>11300</v>
      </c>
      <c r="N372">
        <v>12.585000000000001</v>
      </c>
      <c r="O372">
        <f t="shared" si="137"/>
        <v>30</v>
      </c>
      <c r="P372" s="54">
        <f t="shared" si="142"/>
        <v>0.29150046400712171</v>
      </c>
      <c r="Q372" s="54">
        <f t="shared" si="143"/>
        <v>12.201819120575054</v>
      </c>
      <c r="R372" s="53">
        <f t="shared" si="160"/>
        <v>10500</v>
      </c>
      <c r="S372" s="53">
        <f t="shared" si="161"/>
        <v>12100</v>
      </c>
      <c r="T372" s="53">
        <f t="shared" si="152"/>
        <v>0</v>
      </c>
      <c r="U372" s="16"/>
      <c r="V372" s="16">
        <v>10700</v>
      </c>
      <c r="W372" s="16">
        <v>11800</v>
      </c>
      <c r="X372" s="16">
        <f t="shared" si="151"/>
        <v>0</v>
      </c>
      <c r="Y372" s="10">
        <f t="shared" si="134"/>
        <v>88.899999999999636</v>
      </c>
      <c r="Z372" s="10">
        <f t="shared" si="138"/>
        <v>41</v>
      </c>
      <c r="AA372" s="10">
        <f t="shared" si="139"/>
        <v>47.899999999999636</v>
      </c>
      <c r="AB372" s="10">
        <f t="shared" si="140"/>
        <v>88.899999999999636</v>
      </c>
      <c r="AC372" s="11">
        <f t="shared" si="149"/>
        <v>86.582142857142699</v>
      </c>
      <c r="AD372" s="12">
        <f t="shared" si="148"/>
        <v>7.6418484428193026E-3</v>
      </c>
      <c r="AE372" s="12">
        <f t="shared" si="150"/>
        <v>11.157098726516182</v>
      </c>
      <c r="AF372" s="10"/>
      <c r="AG372" s="10"/>
      <c r="AH372" s="13">
        <f t="shared" si="158"/>
        <v>0</v>
      </c>
      <c r="AI372" s="6"/>
      <c r="AJ372" s="6"/>
      <c r="AK372" s="6">
        <f t="shared" si="159"/>
        <v>0</v>
      </c>
    </row>
    <row r="373" spans="1:37" x14ac:dyDescent="0.35">
      <c r="A373" s="2">
        <v>43313</v>
      </c>
      <c r="B373" t="s">
        <v>10</v>
      </c>
      <c r="C373" s="3">
        <v>43342</v>
      </c>
      <c r="D373">
        <v>11379.95</v>
      </c>
      <c r="E373">
        <v>11402.75</v>
      </c>
      <c r="F373">
        <v>11341</v>
      </c>
      <c r="G373">
        <v>11374.3</v>
      </c>
      <c r="H373">
        <v>25881600</v>
      </c>
      <c r="I373">
        <v>845325</v>
      </c>
      <c r="J373">
        <v>11346.2</v>
      </c>
      <c r="K373" s="51">
        <f t="shared" si="141"/>
        <v>2.374336065284488E-2</v>
      </c>
      <c r="L373">
        <f t="shared" si="135"/>
        <v>11400</v>
      </c>
      <c r="M373">
        <f t="shared" si="136"/>
        <v>11400</v>
      </c>
      <c r="N373">
        <v>12.48</v>
      </c>
      <c r="O373">
        <f t="shared" si="137"/>
        <v>29</v>
      </c>
      <c r="P373" s="54">
        <f t="shared" si="142"/>
        <v>2.3740542363093198E-2</v>
      </c>
      <c r="Q373" s="54">
        <f t="shared" si="143"/>
        <v>12.09981032152162</v>
      </c>
      <c r="R373" s="53">
        <f t="shared" si="160"/>
        <v>10500</v>
      </c>
      <c r="S373" s="53">
        <f t="shared" si="161"/>
        <v>12100</v>
      </c>
      <c r="T373" s="53">
        <f t="shared" si="152"/>
        <v>0</v>
      </c>
      <c r="U373" s="16"/>
      <c r="V373" s="16">
        <v>10700</v>
      </c>
      <c r="W373" s="16">
        <v>11800</v>
      </c>
      <c r="X373" s="16">
        <f t="shared" si="151"/>
        <v>0</v>
      </c>
      <c r="Y373" s="10">
        <f t="shared" si="134"/>
        <v>61.75</v>
      </c>
      <c r="Z373" s="10">
        <f t="shared" si="138"/>
        <v>31.149999999999636</v>
      </c>
      <c r="AA373" s="10">
        <f t="shared" si="139"/>
        <v>30.600000000000364</v>
      </c>
      <c r="AB373" s="10">
        <f t="shared" si="140"/>
        <v>61.75</v>
      </c>
      <c r="AC373" s="11">
        <f t="shared" si="149"/>
        <v>81.678571428571303</v>
      </c>
      <c r="AD373" s="12">
        <f t="shared" si="148"/>
        <v>7.1774103953507083E-3</v>
      </c>
      <c r="AE373" s="12">
        <f t="shared" si="150"/>
        <v>10.479019177212034</v>
      </c>
      <c r="AF373" s="10"/>
      <c r="AG373" s="10"/>
      <c r="AH373" s="13">
        <f t="shared" si="158"/>
        <v>0</v>
      </c>
      <c r="AI373" s="6"/>
      <c r="AJ373" s="6"/>
      <c r="AK373" s="6">
        <f t="shared" si="159"/>
        <v>0</v>
      </c>
    </row>
    <row r="374" spans="1:37" x14ac:dyDescent="0.35">
      <c r="A374" s="2">
        <v>43314</v>
      </c>
      <c r="B374" t="s">
        <v>10</v>
      </c>
      <c r="C374" s="3">
        <v>43342</v>
      </c>
      <c r="D374">
        <v>11343.9</v>
      </c>
      <c r="E374">
        <v>11343.9</v>
      </c>
      <c r="F374">
        <v>11274</v>
      </c>
      <c r="G374">
        <v>11282.3</v>
      </c>
      <c r="H374">
        <v>25469475</v>
      </c>
      <c r="I374">
        <v>-412125</v>
      </c>
      <c r="K374" s="51">
        <f t="shared" si="141"/>
        <v>-0.80884098362097012</v>
      </c>
      <c r="L374">
        <f t="shared" si="135"/>
        <v>11300</v>
      </c>
      <c r="M374">
        <f t="shared" si="136"/>
        <v>11300</v>
      </c>
      <c r="N374">
        <v>12.53</v>
      </c>
      <c r="O374">
        <f t="shared" si="137"/>
        <v>28</v>
      </c>
      <c r="P374" s="54">
        <f t="shared" si="142"/>
        <v>-0.81212984876977146</v>
      </c>
      <c r="Q374" s="54">
        <f t="shared" si="143"/>
        <v>12.149914373915388</v>
      </c>
      <c r="R374" s="53">
        <f t="shared" si="160"/>
        <v>10500</v>
      </c>
      <c r="S374" s="53">
        <f t="shared" si="161"/>
        <v>12100</v>
      </c>
      <c r="T374" s="53">
        <f t="shared" si="152"/>
        <v>0</v>
      </c>
      <c r="U374" s="16"/>
      <c r="V374" s="16">
        <v>10700</v>
      </c>
      <c r="W374" s="16">
        <v>11800</v>
      </c>
      <c r="X374" s="16">
        <f t="shared" si="151"/>
        <v>0</v>
      </c>
      <c r="Y374" s="10">
        <f t="shared" si="134"/>
        <v>69.899999999999636</v>
      </c>
      <c r="Z374" s="10">
        <f t="shared" si="138"/>
        <v>30.399999999999636</v>
      </c>
      <c r="AA374" s="10">
        <f t="shared" si="139"/>
        <v>100.29999999999927</v>
      </c>
      <c r="AB374" s="10">
        <f t="shared" si="140"/>
        <v>100.29999999999927</v>
      </c>
      <c r="AC374" s="11">
        <f t="shared" si="149"/>
        <v>84.33928571428558</v>
      </c>
      <c r="AD374" s="12">
        <f t="shared" si="148"/>
        <v>7.434769851134582E-3</v>
      </c>
      <c r="AE374" s="12">
        <f t="shared" si="150"/>
        <v>10.85476398265649</v>
      </c>
      <c r="AF374" s="10"/>
      <c r="AG374" s="10"/>
      <c r="AH374" s="13">
        <f t="shared" si="158"/>
        <v>0</v>
      </c>
      <c r="AI374" s="6"/>
      <c r="AJ374" s="6"/>
      <c r="AK374" s="6">
        <f t="shared" si="159"/>
        <v>0</v>
      </c>
    </row>
    <row r="375" spans="1:37" x14ac:dyDescent="0.35">
      <c r="A375" s="2">
        <v>43315</v>
      </c>
      <c r="B375" t="s">
        <v>10</v>
      </c>
      <c r="C375" s="3">
        <v>43342</v>
      </c>
      <c r="D375">
        <v>11306</v>
      </c>
      <c r="E375">
        <v>11406.9</v>
      </c>
      <c r="F375">
        <v>11302.2</v>
      </c>
      <c r="G375">
        <v>11395.75</v>
      </c>
      <c r="H375">
        <v>26217000</v>
      </c>
      <c r="I375">
        <v>747525</v>
      </c>
      <c r="K375" s="51">
        <f t="shared" si="141"/>
        <v>1.0055573774850939</v>
      </c>
      <c r="L375">
        <f t="shared" si="135"/>
        <v>11400</v>
      </c>
      <c r="M375">
        <f t="shared" si="136"/>
        <v>11300</v>
      </c>
      <c r="N375">
        <v>12.555</v>
      </c>
      <c r="O375">
        <f t="shared" si="137"/>
        <v>27</v>
      </c>
      <c r="P375" s="54">
        <f t="shared" si="142"/>
        <v>1.0005352878884821</v>
      </c>
      <c r="Q375" s="54">
        <f t="shared" si="143"/>
        <v>12.174991078096877</v>
      </c>
      <c r="R375" s="53">
        <f t="shared" si="160"/>
        <v>10500</v>
      </c>
      <c r="S375" s="53">
        <f t="shared" si="161"/>
        <v>12100</v>
      </c>
      <c r="T375" s="53">
        <f t="shared" si="152"/>
        <v>0</v>
      </c>
      <c r="U375" s="16"/>
      <c r="V375" s="16">
        <v>10700</v>
      </c>
      <c r="W375" s="16">
        <v>11800</v>
      </c>
      <c r="X375" s="16">
        <f t="shared" si="151"/>
        <v>0</v>
      </c>
      <c r="Y375" s="10">
        <f t="shared" si="134"/>
        <v>104.69999999999891</v>
      </c>
      <c r="Z375" s="10">
        <f t="shared" si="138"/>
        <v>124.60000000000036</v>
      </c>
      <c r="AA375" s="10">
        <f t="shared" si="139"/>
        <v>19.900000000001455</v>
      </c>
      <c r="AB375" s="10">
        <f t="shared" si="140"/>
        <v>124.60000000000036</v>
      </c>
      <c r="AC375" s="11">
        <f t="shared" si="149"/>
        <v>86.942857142857065</v>
      </c>
      <c r="AD375" s="12">
        <f t="shared" si="148"/>
        <v>7.689974981678495E-3</v>
      </c>
      <c r="AE375" s="12">
        <f t="shared" si="150"/>
        <v>11.227363473250604</v>
      </c>
      <c r="AF375" s="10"/>
      <c r="AG375" s="10"/>
      <c r="AH375" s="13">
        <f t="shared" si="158"/>
        <v>0</v>
      </c>
      <c r="AI375" s="6"/>
      <c r="AJ375" s="6"/>
      <c r="AK375" s="6">
        <f t="shared" si="159"/>
        <v>0</v>
      </c>
    </row>
    <row r="376" spans="1:37" x14ac:dyDescent="0.35">
      <c r="A376" s="2">
        <v>43318</v>
      </c>
      <c r="B376" t="s">
        <v>10</v>
      </c>
      <c r="C376" s="3">
        <v>43342</v>
      </c>
      <c r="D376">
        <v>11420.15</v>
      </c>
      <c r="E376">
        <v>11447.4</v>
      </c>
      <c r="F376">
        <v>11386.55</v>
      </c>
      <c r="G376">
        <v>11414.25</v>
      </c>
      <c r="H376">
        <v>26354775</v>
      </c>
      <c r="I376">
        <v>137775</v>
      </c>
      <c r="K376" s="51">
        <f t="shared" si="141"/>
        <v>0.16234122370181867</v>
      </c>
      <c r="L376">
        <f t="shared" si="135"/>
        <v>11400</v>
      </c>
      <c r="M376">
        <f t="shared" si="136"/>
        <v>11400</v>
      </c>
      <c r="N376">
        <v>12.077500000000001</v>
      </c>
      <c r="O376">
        <f t="shared" si="137"/>
        <v>24</v>
      </c>
      <c r="P376" s="54">
        <f t="shared" si="142"/>
        <v>0.16220959277877256</v>
      </c>
      <c r="Q376" s="54">
        <f t="shared" si="143"/>
        <v>11.709638106795589</v>
      </c>
      <c r="R376" s="53">
        <f t="shared" si="160"/>
        <v>10500</v>
      </c>
      <c r="S376" s="53">
        <f t="shared" si="161"/>
        <v>12100</v>
      </c>
      <c r="T376" s="53">
        <f t="shared" si="152"/>
        <v>0</v>
      </c>
      <c r="U376" s="16"/>
      <c r="V376" s="16">
        <v>10700</v>
      </c>
      <c r="W376" s="16">
        <v>11800</v>
      </c>
      <c r="X376" s="16">
        <f t="shared" si="151"/>
        <v>0</v>
      </c>
      <c r="Y376" s="10">
        <f t="shared" si="134"/>
        <v>60.850000000000364</v>
      </c>
      <c r="Z376" s="10">
        <f t="shared" si="138"/>
        <v>51.649999999999636</v>
      </c>
      <c r="AA376" s="10">
        <f t="shared" si="139"/>
        <v>9.2000000000007276</v>
      </c>
      <c r="AB376" s="10">
        <f t="shared" si="140"/>
        <v>60.850000000000364</v>
      </c>
      <c r="AC376" s="11">
        <f t="shared" si="149"/>
        <v>84.332142857142827</v>
      </c>
      <c r="AD376" s="12">
        <f t="shared" si="148"/>
        <v>7.3845039563528352E-3</v>
      </c>
      <c r="AE376" s="12">
        <f t="shared" si="150"/>
        <v>10.781375776275139</v>
      </c>
      <c r="AF376" s="10"/>
      <c r="AG376" s="10"/>
      <c r="AH376" s="13">
        <f t="shared" si="158"/>
        <v>0</v>
      </c>
      <c r="AI376" s="6"/>
      <c r="AJ376" s="6"/>
      <c r="AK376" s="6">
        <f t="shared" si="159"/>
        <v>0</v>
      </c>
    </row>
    <row r="377" spans="1:37" x14ac:dyDescent="0.35">
      <c r="A377" s="2">
        <v>43319</v>
      </c>
      <c r="B377" t="s">
        <v>10</v>
      </c>
      <c r="C377" s="3">
        <v>43342</v>
      </c>
      <c r="D377">
        <v>11432.25</v>
      </c>
      <c r="E377">
        <v>11445.05</v>
      </c>
      <c r="F377">
        <v>11376.2</v>
      </c>
      <c r="G377">
        <v>11418.35</v>
      </c>
      <c r="H377">
        <v>26678700</v>
      </c>
      <c r="I377">
        <v>323925</v>
      </c>
      <c r="K377" s="51">
        <f t="shared" si="141"/>
        <v>3.5920012265373225E-2</v>
      </c>
      <c r="L377">
        <f t="shared" si="135"/>
        <v>11400</v>
      </c>
      <c r="M377">
        <f t="shared" si="136"/>
        <v>11400</v>
      </c>
      <c r="N377">
        <v>12.5625</v>
      </c>
      <c r="O377">
        <f t="shared" si="137"/>
        <v>23</v>
      </c>
      <c r="P377" s="54">
        <f t="shared" si="142"/>
        <v>3.5913562573419711E-2</v>
      </c>
      <c r="Q377" s="54">
        <f t="shared" si="143"/>
        <v>12.179798818619238</v>
      </c>
      <c r="R377" s="53">
        <f t="shared" si="160"/>
        <v>10500</v>
      </c>
      <c r="S377" s="53">
        <f t="shared" si="161"/>
        <v>12100</v>
      </c>
      <c r="T377" s="53">
        <f t="shared" si="152"/>
        <v>0</v>
      </c>
      <c r="U377" s="16"/>
      <c r="V377" s="16">
        <v>10700</v>
      </c>
      <c r="W377" s="16">
        <v>11800</v>
      </c>
      <c r="X377" s="16">
        <f t="shared" si="151"/>
        <v>0</v>
      </c>
      <c r="Y377" s="10">
        <f t="shared" si="134"/>
        <v>68.849999999998545</v>
      </c>
      <c r="Z377" s="10">
        <f t="shared" si="138"/>
        <v>30.799999999999272</v>
      </c>
      <c r="AA377" s="10">
        <f t="shared" si="139"/>
        <v>38.049999999999272</v>
      </c>
      <c r="AB377" s="10">
        <f t="shared" si="140"/>
        <v>68.849999999998545</v>
      </c>
      <c r="AC377" s="11">
        <f t="shared" si="149"/>
        <v>80.767857142857011</v>
      </c>
      <c r="AD377" s="12">
        <f t="shared" si="148"/>
        <v>7.0649134809733002E-3</v>
      </c>
      <c r="AE377" s="12">
        <f t="shared" si="150"/>
        <v>10.314773682221018</v>
      </c>
      <c r="AF377" s="10"/>
      <c r="AG377" s="10"/>
      <c r="AH377" s="13">
        <f t="shared" si="158"/>
        <v>0</v>
      </c>
      <c r="AI377" s="6"/>
      <c r="AJ377" s="6"/>
      <c r="AK377" s="6">
        <f t="shared" si="159"/>
        <v>0</v>
      </c>
    </row>
    <row r="378" spans="1:37" x14ac:dyDescent="0.35">
      <c r="A378" s="2">
        <v>43320</v>
      </c>
      <c r="B378" t="s">
        <v>10</v>
      </c>
      <c r="C378" s="3">
        <v>43342</v>
      </c>
      <c r="D378">
        <v>11428.25</v>
      </c>
      <c r="E378">
        <v>11476.6</v>
      </c>
      <c r="F378">
        <v>11398.95</v>
      </c>
      <c r="G378">
        <v>11467.65</v>
      </c>
      <c r="H378">
        <v>27559425</v>
      </c>
      <c r="I378">
        <v>880725</v>
      </c>
      <c r="J378">
        <v>11450</v>
      </c>
      <c r="K378" s="51">
        <f t="shared" si="141"/>
        <v>0.43176115638423479</v>
      </c>
      <c r="L378">
        <f t="shared" si="135"/>
        <v>11500</v>
      </c>
      <c r="M378">
        <f t="shared" si="136"/>
        <v>11400</v>
      </c>
      <c r="N378">
        <v>12.577500000000001</v>
      </c>
      <c r="O378">
        <f t="shared" si="137"/>
        <v>22</v>
      </c>
      <c r="P378" s="54">
        <f t="shared" si="142"/>
        <v>0.43083174217617426</v>
      </c>
      <c r="Q378" s="54">
        <f t="shared" si="143"/>
        <v>12.194795317446044</v>
      </c>
      <c r="R378" s="53">
        <f t="shared" si="160"/>
        <v>10500</v>
      </c>
      <c r="S378" s="53">
        <f t="shared" si="161"/>
        <v>12100</v>
      </c>
      <c r="T378" s="53">
        <f t="shared" si="152"/>
        <v>0</v>
      </c>
      <c r="U378" s="16"/>
      <c r="V378" s="16">
        <v>10700</v>
      </c>
      <c r="W378" s="16">
        <v>11800</v>
      </c>
      <c r="X378" s="16">
        <f t="shared" si="151"/>
        <v>0</v>
      </c>
      <c r="Y378" s="10">
        <f t="shared" si="134"/>
        <v>77.649999999999636</v>
      </c>
      <c r="Z378" s="10">
        <f t="shared" si="138"/>
        <v>58.25</v>
      </c>
      <c r="AA378" s="10">
        <f t="shared" si="139"/>
        <v>19.399999999999636</v>
      </c>
      <c r="AB378" s="10">
        <f t="shared" si="140"/>
        <v>77.649999999999636</v>
      </c>
      <c r="AC378" s="11">
        <f t="shared" si="149"/>
        <v>81.471428571428461</v>
      </c>
      <c r="AD378" s="12">
        <f t="shared" si="148"/>
        <v>7.1289505017328517E-3</v>
      </c>
      <c r="AE378" s="12">
        <f t="shared" si="150"/>
        <v>10.408267732529964</v>
      </c>
      <c r="AF378" s="10"/>
      <c r="AG378" s="10"/>
      <c r="AH378" s="13">
        <f t="shared" si="158"/>
        <v>0</v>
      </c>
      <c r="AI378" s="6"/>
      <c r="AJ378" s="6"/>
      <c r="AK378" s="6">
        <f t="shared" si="159"/>
        <v>0</v>
      </c>
    </row>
    <row r="379" spans="1:37" x14ac:dyDescent="0.35">
      <c r="A379" s="2">
        <v>43321</v>
      </c>
      <c r="B379" t="s">
        <v>10</v>
      </c>
      <c r="C379" s="3">
        <v>43342</v>
      </c>
      <c r="D379">
        <v>11498</v>
      </c>
      <c r="E379">
        <v>11504.7</v>
      </c>
      <c r="F379">
        <v>11467</v>
      </c>
      <c r="G379">
        <v>11487.55</v>
      </c>
      <c r="H379">
        <v>28166700</v>
      </c>
      <c r="I379">
        <v>607275</v>
      </c>
      <c r="K379" s="51">
        <f t="shared" si="141"/>
        <v>0.17353163028170232</v>
      </c>
      <c r="L379">
        <f t="shared" si="135"/>
        <v>11500</v>
      </c>
      <c r="M379">
        <f t="shared" si="136"/>
        <v>11500</v>
      </c>
      <c r="N379">
        <v>12.54</v>
      </c>
      <c r="O379">
        <f t="shared" si="137"/>
        <v>21</v>
      </c>
      <c r="P379" s="54">
        <f t="shared" si="142"/>
        <v>0.17338123810830552</v>
      </c>
      <c r="Q379" s="54">
        <f t="shared" si="143"/>
        <v>12.15805525827316</v>
      </c>
      <c r="R379" s="53">
        <f t="shared" si="160"/>
        <v>10500</v>
      </c>
      <c r="S379" s="53">
        <f t="shared" si="161"/>
        <v>12100</v>
      </c>
      <c r="T379" s="53">
        <f t="shared" si="152"/>
        <v>0</v>
      </c>
      <c r="U379" s="16"/>
      <c r="V379" s="16">
        <v>10700</v>
      </c>
      <c r="W379" s="16">
        <v>11800</v>
      </c>
      <c r="X379" s="16">
        <f t="shared" si="151"/>
        <v>0</v>
      </c>
      <c r="Y379" s="10">
        <f t="shared" si="134"/>
        <v>37.700000000000728</v>
      </c>
      <c r="Z379" s="10">
        <f t="shared" si="138"/>
        <v>37.050000000001091</v>
      </c>
      <c r="AA379" s="10">
        <f t="shared" si="139"/>
        <v>0.6499999999996362</v>
      </c>
      <c r="AB379" s="10">
        <f t="shared" si="140"/>
        <v>37.700000000000728</v>
      </c>
      <c r="AC379" s="11">
        <f t="shared" si="149"/>
        <v>77.971428571428461</v>
      </c>
      <c r="AD379" s="12">
        <f t="shared" si="148"/>
        <v>6.7813035807469529E-3</v>
      </c>
      <c r="AE379" s="12">
        <f t="shared" si="150"/>
        <v>9.9007032278905509</v>
      </c>
      <c r="AF379" s="10"/>
      <c r="AG379" s="10"/>
      <c r="AH379" s="13">
        <f t="shared" si="158"/>
        <v>0</v>
      </c>
      <c r="AI379" s="6"/>
      <c r="AJ379" s="6"/>
      <c r="AK379" s="6">
        <f t="shared" si="159"/>
        <v>0</v>
      </c>
    </row>
    <row r="380" spans="1:37" x14ac:dyDescent="0.35">
      <c r="A380" s="2">
        <v>43322</v>
      </c>
      <c r="B380" t="s">
        <v>10</v>
      </c>
      <c r="C380" s="3">
        <v>43342</v>
      </c>
      <c r="D380">
        <v>11465</v>
      </c>
      <c r="E380">
        <v>11485.45</v>
      </c>
      <c r="F380">
        <v>11430.2</v>
      </c>
      <c r="G380">
        <v>11439.25</v>
      </c>
      <c r="H380">
        <v>28330350</v>
      </c>
      <c r="I380">
        <v>163650</v>
      </c>
      <c r="J380">
        <v>11429.5</v>
      </c>
      <c r="K380" s="51">
        <f t="shared" si="141"/>
        <v>-0.42045518844313434</v>
      </c>
      <c r="L380">
        <f t="shared" si="135"/>
        <v>11400</v>
      </c>
      <c r="M380">
        <f t="shared" si="136"/>
        <v>11500</v>
      </c>
      <c r="N380">
        <v>12.6775</v>
      </c>
      <c r="O380">
        <f t="shared" si="137"/>
        <v>20</v>
      </c>
      <c r="P380" s="54">
        <f t="shared" si="142"/>
        <v>-0.42134158674826949</v>
      </c>
      <c r="Q380" s="54">
        <f t="shared" si="143"/>
        <v>12.291725574505941</v>
      </c>
      <c r="R380" s="53">
        <f t="shared" si="160"/>
        <v>10500</v>
      </c>
      <c r="S380" s="53">
        <f t="shared" si="161"/>
        <v>12100</v>
      </c>
      <c r="T380" s="53">
        <f t="shared" si="152"/>
        <v>0</v>
      </c>
      <c r="U380" s="16"/>
      <c r="V380" s="16">
        <v>10700</v>
      </c>
      <c r="W380" s="16">
        <v>11800</v>
      </c>
      <c r="X380" s="16">
        <f t="shared" si="151"/>
        <v>0</v>
      </c>
      <c r="Y380" s="10">
        <f t="shared" si="134"/>
        <v>55.25</v>
      </c>
      <c r="Z380" s="10">
        <f t="shared" si="138"/>
        <v>2.0999999999985448</v>
      </c>
      <c r="AA380" s="10">
        <f t="shared" si="139"/>
        <v>57.349999999998545</v>
      </c>
      <c r="AB380" s="10">
        <f t="shared" si="140"/>
        <v>57.349999999998545</v>
      </c>
      <c r="AC380" s="11">
        <f t="shared" si="149"/>
        <v>74.896428571428387</v>
      </c>
      <c r="AD380" s="12">
        <f t="shared" si="148"/>
        <v>6.5326147903557253E-3</v>
      </c>
      <c r="AE380" s="12">
        <f t="shared" si="150"/>
        <v>9.537617593919359</v>
      </c>
      <c r="AF380" s="10"/>
      <c r="AG380" s="10"/>
      <c r="AH380" s="13">
        <f t="shared" si="158"/>
        <v>0</v>
      </c>
      <c r="AI380" s="6"/>
      <c r="AJ380" s="6"/>
      <c r="AK380" s="6">
        <f t="shared" si="159"/>
        <v>0</v>
      </c>
    </row>
    <row r="381" spans="1:37" x14ac:dyDescent="0.35">
      <c r="A381" s="2">
        <v>43325</v>
      </c>
      <c r="B381" t="s">
        <v>10</v>
      </c>
      <c r="C381" s="3">
        <v>43342</v>
      </c>
      <c r="D381">
        <v>11374</v>
      </c>
      <c r="E381">
        <v>11427.7</v>
      </c>
      <c r="F381">
        <v>11354.05</v>
      </c>
      <c r="G381">
        <v>11381.15</v>
      </c>
      <c r="H381">
        <v>28053525</v>
      </c>
      <c r="I381">
        <v>-276825</v>
      </c>
      <c r="K381" s="51">
        <f t="shared" si="141"/>
        <v>-0.50790043053522183</v>
      </c>
      <c r="L381">
        <f t="shared" si="135"/>
        <v>11400</v>
      </c>
      <c r="M381">
        <f t="shared" si="136"/>
        <v>11400</v>
      </c>
      <c r="N381">
        <v>12.85</v>
      </c>
      <c r="O381">
        <f t="shared" si="137"/>
        <v>17</v>
      </c>
      <c r="P381" s="54">
        <f t="shared" si="142"/>
        <v>-0.50919462879068789</v>
      </c>
      <c r="Q381" s="54">
        <f t="shared" si="143"/>
        <v>12.459161558877041</v>
      </c>
      <c r="R381" s="53">
        <f t="shared" si="160"/>
        <v>10500</v>
      </c>
      <c r="S381" s="53">
        <f t="shared" si="161"/>
        <v>12100</v>
      </c>
      <c r="T381" s="53">
        <f t="shared" si="152"/>
        <v>0</v>
      </c>
      <c r="U381" s="16"/>
      <c r="V381" s="16">
        <v>10700</v>
      </c>
      <c r="W381" s="16">
        <v>11800</v>
      </c>
      <c r="X381" s="16">
        <f t="shared" si="151"/>
        <v>0</v>
      </c>
      <c r="Y381" s="10">
        <f t="shared" si="134"/>
        <v>73.650000000001455</v>
      </c>
      <c r="Z381" s="10">
        <f t="shared" si="138"/>
        <v>11.549999999999272</v>
      </c>
      <c r="AA381" s="10">
        <f t="shared" si="139"/>
        <v>85.200000000000728</v>
      </c>
      <c r="AB381" s="10">
        <f t="shared" si="140"/>
        <v>85.200000000000728</v>
      </c>
      <c r="AC381" s="11">
        <f t="shared" si="149"/>
        <v>77.135714285714258</v>
      </c>
      <c r="AD381" s="12">
        <f t="shared" si="148"/>
        <v>6.7817578939435783E-3</v>
      </c>
      <c r="AE381" s="12">
        <f t="shared" si="150"/>
        <v>9.9013665251576235</v>
      </c>
      <c r="AF381" s="10"/>
      <c r="AG381" s="10"/>
      <c r="AH381" s="13">
        <f t="shared" si="158"/>
        <v>0</v>
      </c>
      <c r="AI381" s="6"/>
      <c r="AJ381" s="6"/>
      <c r="AK381" s="6">
        <f t="shared" si="159"/>
        <v>0</v>
      </c>
    </row>
    <row r="382" spans="1:37" x14ac:dyDescent="0.35">
      <c r="A382" s="2">
        <v>43326</v>
      </c>
      <c r="B382" t="s">
        <v>10</v>
      </c>
      <c r="C382" s="3">
        <v>43342</v>
      </c>
      <c r="D382">
        <v>11394.75</v>
      </c>
      <c r="E382">
        <v>11478.15</v>
      </c>
      <c r="F382">
        <v>11390.2</v>
      </c>
      <c r="G382">
        <v>11463.45</v>
      </c>
      <c r="H382">
        <v>28432875</v>
      </c>
      <c r="I382">
        <v>379350</v>
      </c>
      <c r="J382">
        <v>11435.1</v>
      </c>
      <c r="K382" s="51">
        <f t="shared" si="141"/>
        <v>0.72312551895020349</v>
      </c>
      <c r="L382">
        <f t="shared" si="135"/>
        <v>11500</v>
      </c>
      <c r="M382">
        <f t="shared" si="136"/>
        <v>11400</v>
      </c>
      <c r="N382">
        <v>13.4</v>
      </c>
      <c r="O382">
        <f t="shared" si="137"/>
        <v>16</v>
      </c>
      <c r="P382" s="54">
        <f t="shared" si="142"/>
        <v>0.72052350273494881</v>
      </c>
      <c r="Q382" s="54">
        <f t="shared" si="143"/>
        <v>12.992980768364109</v>
      </c>
      <c r="R382" s="53">
        <f t="shared" si="160"/>
        <v>10500</v>
      </c>
      <c r="S382" s="53">
        <f t="shared" si="161"/>
        <v>12100</v>
      </c>
      <c r="T382" s="53">
        <f t="shared" si="152"/>
        <v>0</v>
      </c>
      <c r="U382" s="16"/>
      <c r="V382" s="16">
        <v>10700</v>
      </c>
      <c r="W382" s="16">
        <v>11800</v>
      </c>
      <c r="X382" s="16">
        <f t="shared" si="151"/>
        <v>0</v>
      </c>
      <c r="Y382" s="10">
        <f t="shared" si="134"/>
        <v>87.949999999998909</v>
      </c>
      <c r="Z382" s="10">
        <f t="shared" si="138"/>
        <v>97</v>
      </c>
      <c r="AA382" s="10">
        <f t="shared" si="139"/>
        <v>9.0500000000010914</v>
      </c>
      <c r="AB382" s="10">
        <f t="shared" si="140"/>
        <v>97</v>
      </c>
      <c r="AC382" s="11">
        <f t="shared" si="149"/>
        <v>80.410714285714292</v>
      </c>
      <c r="AD382" s="12">
        <f t="shared" si="148"/>
        <v>7.0568212804769121E-3</v>
      </c>
      <c r="AE382" s="12">
        <f t="shared" si="150"/>
        <v>10.302959069496291</v>
      </c>
      <c r="AF382" s="10"/>
      <c r="AG382" s="10"/>
      <c r="AH382" s="13">
        <f t="shared" si="158"/>
        <v>0</v>
      </c>
      <c r="AI382" s="6"/>
      <c r="AJ382" s="6"/>
      <c r="AK382" s="6">
        <f t="shared" si="159"/>
        <v>0</v>
      </c>
    </row>
    <row r="383" spans="1:37" x14ac:dyDescent="0.35">
      <c r="A383" s="2">
        <v>43328</v>
      </c>
      <c r="B383" t="s">
        <v>10</v>
      </c>
      <c r="C383" s="3">
        <v>43342</v>
      </c>
      <c r="D383">
        <v>11419.9</v>
      </c>
      <c r="E383">
        <v>11460</v>
      </c>
      <c r="F383">
        <v>11377</v>
      </c>
      <c r="G383">
        <v>11410.9</v>
      </c>
      <c r="H383">
        <v>28740075</v>
      </c>
      <c r="I383">
        <v>307200</v>
      </c>
      <c r="J383">
        <v>11385.05</v>
      </c>
      <c r="K383" s="51">
        <f t="shared" si="141"/>
        <v>-0.45841347936267957</v>
      </c>
      <c r="L383">
        <f t="shared" si="135"/>
        <v>11400</v>
      </c>
      <c r="M383">
        <f t="shared" si="136"/>
        <v>11400</v>
      </c>
      <c r="N383">
        <v>13.282500000000001</v>
      </c>
      <c r="O383">
        <f t="shared" si="137"/>
        <v>14</v>
      </c>
      <c r="P383" s="54">
        <f t="shared" si="142"/>
        <v>-0.45946741611171404</v>
      </c>
      <c r="Q383" s="54">
        <f t="shared" si="143"/>
        <v>12.878353330041389</v>
      </c>
      <c r="R383" s="53">
        <f t="shared" si="160"/>
        <v>10500</v>
      </c>
      <c r="S383" s="53">
        <f t="shared" si="161"/>
        <v>12100</v>
      </c>
      <c r="T383" s="53">
        <f t="shared" si="152"/>
        <v>0</v>
      </c>
      <c r="U383" s="16"/>
      <c r="V383" s="16">
        <v>10700</v>
      </c>
      <c r="W383" s="16">
        <v>11800</v>
      </c>
      <c r="X383" s="16">
        <f t="shared" si="151"/>
        <v>0</v>
      </c>
      <c r="Y383" s="10">
        <f t="shared" si="134"/>
        <v>83</v>
      </c>
      <c r="Z383" s="10">
        <f t="shared" si="138"/>
        <v>3.4500000000007276</v>
      </c>
      <c r="AA383" s="10">
        <f t="shared" si="139"/>
        <v>86.450000000000728</v>
      </c>
      <c r="AB383" s="10">
        <f t="shared" si="140"/>
        <v>86.450000000000728</v>
      </c>
      <c r="AC383" s="11">
        <f t="shared" si="149"/>
        <v>82.696428571428569</v>
      </c>
      <c r="AD383" s="12">
        <f t="shared" si="148"/>
        <v>7.2414319364818057E-3</v>
      </c>
      <c r="AE383" s="12">
        <f t="shared" si="150"/>
        <v>10.572490627263436</v>
      </c>
      <c r="AF383" s="10"/>
      <c r="AG383" s="10"/>
      <c r="AH383" s="13">
        <f t="shared" si="158"/>
        <v>0</v>
      </c>
      <c r="AI383" s="6"/>
      <c r="AJ383" s="6"/>
      <c r="AK383" s="6">
        <f t="shared" si="159"/>
        <v>0</v>
      </c>
    </row>
    <row r="384" spans="1:37" x14ac:dyDescent="0.35">
      <c r="A384" s="2">
        <v>43329</v>
      </c>
      <c r="B384" t="s">
        <v>10</v>
      </c>
      <c r="C384" s="3">
        <v>43342</v>
      </c>
      <c r="D384">
        <v>11439.75</v>
      </c>
      <c r="E384">
        <v>11507.45</v>
      </c>
      <c r="F384">
        <v>11420</v>
      </c>
      <c r="G384">
        <v>11488.45</v>
      </c>
      <c r="H384">
        <v>29561625</v>
      </c>
      <c r="I384">
        <v>821550</v>
      </c>
      <c r="J384">
        <v>11470.75</v>
      </c>
      <c r="K384" s="51">
        <f t="shared" si="141"/>
        <v>0.67961335214576502</v>
      </c>
      <c r="L384">
        <f t="shared" si="135"/>
        <v>11500</v>
      </c>
      <c r="M384">
        <f t="shared" si="136"/>
        <v>11400</v>
      </c>
      <c r="N384">
        <v>13.645</v>
      </c>
      <c r="O384">
        <f t="shared" si="137"/>
        <v>13</v>
      </c>
      <c r="P384" s="54">
        <f t="shared" si="142"/>
        <v>0.6773143907581769</v>
      </c>
      <c r="Q384" s="54">
        <f t="shared" si="143"/>
        <v>13.230358603871464</v>
      </c>
      <c r="R384" s="53">
        <f t="shared" si="160"/>
        <v>10500</v>
      </c>
      <c r="S384" s="53">
        <f t="shared" si="161"/>
        <v>12100</v>
      </c>
      <c r="T384" s="53">
        <f t="shared" si="152"/>
        <v>0</v>
      </c>
      <c r="U384" s="16"/>
      <c r="V384" s="16">
        <v>10700</v>
      </c>
      <c r="W384" s="16">
        <v>11800</v>
      </c>
      <c r="X384" s="16">
        <f t="shared" si="151"/>
        <v>0</v>
      </c>
      <c r="Y384" s="10">
        <f t="shared" si="134"/>
        <v>87.450000000000728</v>
      </c>
      <c r="Z384" s="10">
        <f t="shared" si="138"/>
        <v>96.550000000001091</v>
      </c>
      <c r="AA384" s="10">
        <f t="shared" si="139"/>
        <v>9.1000000000003638</v>
      </c>
      <c r="AB384" s="10">
        <f t="shared" si="140"/>
        <v>96.550000000001091</v>
      </c>
      <c r="AC384" s="11">
        <f t="shared" si="149"/>
        <v>78.810714285714312</v>
      </c>
      <c r="AD384" s="12">
        <f t="shared" si="148"/>
        <v>6.8891990022259498E-3</v>
      </c>
      <c r="AE384" s="12">
        <f t="shared" si="150"/>
        <v>10.058230543249886</v>
      </c>
      <c r="AF384" s="10"/>
      <c r="AG384" s="10"/>
      <c r="AH384" s="13">
        <f t="shared" si="158"/>
        <v>0</v>
      </c>
      <c r="AI384" s="6"/>
      <c r="AJ384" s="6"/>
      <c r="AK384" s="6">
        <f t="shared" si="159"/>
        <v>0</v>
      </c>
    </row>
    <row r="385" spans="1:37" x14ac:dyDescent="0.35">
      <c r="A385" s="2">
        <v>43332</v>
      </c>
      <c r="B385" t="s">
        <v>10</v>
      </c>
      <c r="C385" s="3">
        <v>43342</v>
      </c>
      <c r="D385">
        <v>11518.95</v>
      </c>
      <c r="E385">
        <v>11585.35</v>
      </c>
      <c r="F385">
        <v>11510.05</v>
      </c>
      <c r="G385">
        <v>11578.95</v>
      </c>
      <c r="H385">
        <v>30010500</v>
      </c>
      <c r="I385">
        <v>448875</v>
      </c>
      <c r="K385" s="51">
        <f t="shared" si="141"/>
        <v>0.78774769442352977</v>
      </c>
      <c r="L385">
        <f t="shared" si="135"/>
        <v>11600</v>
      </c>
      <c r="M385">
        <f t="shared" si="136"/>
        <v>11500</v>
      </c>
      <c r="N385">
        <v>13.16</v>
      </c>
      <c r="O385">
        <f t="shared" si="137"/>
        <v>10</v>
      </c>
      <c r="P385" s="54">
        <f t="shared" si="142"/>
        <v>0.78466116107378525</v>
      </c>
      <c r="Q385" s="54">
        <f t="shared" si="143"/>
        <v>12.760540959859885</v>
      </c>
      <c r="R385" s="53">
        <f t="shared" si="160"/>
        <v>10500</v>
      </c>
      <c r="S385" s="53">
        <f t="shared" si="161"/>
        <v>12100</v>
      </c>
      <c r="T385" s="53">
        <f t="shared" si="152"/>
        <v>0</v>
      </c>
      <c r="U385" s="16"/>
      <c r="V385" s="16">
        <v>10700</v>
      </c>
      <c r="W385" s="16">
        <v>11800</v>
      </c>
      <c r="X385" s="16">
        <f t="shared" si="151"/>
        <v>0</v>
      </c>
      <c r="Y385" s="10">
        <f t="shared" si="134"/>
        <v>75.300000000001091</v>
      </c>
      <c r="Z385" s="10">
        <f t="shared" si="138"/>
        <v>96.899999999999636</v>
      </c>
      <c r="AA385" s="10">
        <f t="shared" si="139"/>
        <v>21.599999999998545</v>
      </c>
      <c r="AB385" s="10">
        <f t="shared" si="140"/>
        <v>96.899999999999636</v>
      </c>
      <c r="AC385" s="11">
        <f t="shared" si="149"/>
        <v>81.432142857142807</v>
      </c>
      <c r="AD385" s="12">
        <f t="shared" si="148"/>
        <v>7.0694067477628433E-3</v>
      </c>
      <c r="AE385" s="12">
        <f t="shared" si="150"/>
        <v>10.321333851733751</v>
      </c>
      <c r="AF385" s="10"/>
      <c r="AG385" s="10"/>
      <c r="AH385" s="13">
        <f t="shared" si="158"/>
        <v>0</v>
      </c>
      <c r="AI385" s="6"/>
      <c r="AJ385" s="6"/>
      <c r="AK385" s="6">
        <f t="shared" si="159"/>
        <v>0</v>
      </c>
    </row>
    <row r="386" spans="1:37" x14ac:dyDescent="0.35">
      <c r="A386" s="2">
        <v>43333</v>
      </c>
      <c r="B386" t="s">
        <v>10</v>
      </c>
      <c r="C386" s="3">
        <v>43342</v>
      </c>
      <c r="D386">
        <v>11578.95</v>
      </c>
      <c r="E386">
        <v>11592.35</v>
      </c>
      <c r="F386">
        <v>11553</v>
      </c>
      <c r="G386">
        <v>11586.55</v>
      </c>
      <c r="H386">
        <v>30169950</v>
      </c>
      <c r="I386">
        <v>159450</v>
      </c>
      <c r="J386">
        <v>11570.9</v>
      </c>
      <c r="K386" s="51">
        <f t="shared" si="141"/>
        <v>6.563634871899908E-2</v>
      </c>
      <c r="L386">
        <f t="shared" si="135"/>
        <v>11600</v>
      </c>
      <c r="M386">
        <f t="shared" si="136"/>
        <v>11600</v>
      </c>
      <c r="N386">
        <v>13.032500000000001</v>
      </c>
      <c r="O386">
        <f t="shared" si="137"/>
        <v>9</v>
      </c>
      <c r="P386" s="54">
        <f t="shared" si="142"/>
        <v>6.5614817488679478E-2</v>
      </c>
      <c r="Q386" s="54">
        <f t="shared" si="143"/>
        <v>12.635487770294285</v>
      </c>
      <c r="R386" s="53">
        <f t="shared" si="160"/>
        <v>10500</v>
      </c>
      <c r="S386" s="53">
        <f t="shared" si="161"/>
        <v>12100</v>
      </c>
      <c r="T386" s="53">
        <f t="shared" si="152"/>
        <v>0</v>
      </c>
      <c r="U386" s="16"/>
      <c r="V386" s="16">
        <v>10700</v>
      </c>
      <c r="W386" s="16">
        <v>11800</v>
      </c>
      <c r="X386" s="16">
        <f t="shared" si="151"/>
        <v>0</v>
      </c>
      <c r="Y386" s="10">
        <f t="shared" ref="Y386:Y449" si="162">E386-F386</f>
        <v>39.350000000000364</v>
      </c>
      <c r="Z386" s="10">
        <f t="shared" si="138"/>
        <v>13.399999999999636</v>
      </c>
      <c r="AA386" s="10">
        <f t="shared" si="139"/>
        <v>25.950000000000728</v>
      </c>
      <c r="AB386" s="10">
        <f t="shared" si="140"/>
        <v>39.350000000000364</v>
      </c>
      <c r="AC386" s="11">
        <f t="shared" si="149"/>
        <v>77.892857142857139</v>
      </c>
      <c r="AD386" s="12">
        <f t="shared" si="148"/>
        <v>6.7271088607220118E-3</v>
      </c>
      <c r="AE386" s="12">
        <f t="shared" si="150"/>
        <v>9.8215789366541379</v>
      </c>
      <c r="AF386" s="10"/>
      <c r="AG386" s="10"/>
      <c r="AH386" s="13">
        <f t="shared" si="158"/>
        <v>0</v>
      </c>
      <c r="AI386" s="6"/>
      <c r="AJ386" s="6"/>
      <c r="AK386" s="6">
        <f t="shared" si="159"/>
        <v>0</v>
      </c>
    </row>
    <row r="387" spans="1:37" x14ac:dyDescent="0.35">
      <c r="A387" s="2">
        <v>43335</v>
      </c>
      <c r="B387" t="s">
        <v>10</v>
      </c>
      <c r="C387" s="3">
        <v>43342</v>
      </c>
      <c r="D387">
        <v>11614.95</v>
      </c>
      <c r="E387">
        <v>11622</v>
      </c>
      <c r="F387">
        <v>11553.3</v>
      </c>
      <c r="G387">
        <v>11595.4</v>
      </c>
      <c r="H387">
        <v>30267300</v>
      </c>
      <c r="I387">
        <v>97350</v>
      </c>
      <c r="K387" s="51">
        <f t="shared" si="141"/>
        <v>7.638166667386205E-2</v>
      </c>
      <c r="L387">
        <f t="shared" ref="L387:L450" si="163">MROUND(G387,100)</f>
        <v>11600</v>
      </c>
      <c r="M387">
        <f t="shared" ref="M387:M450" si="164">MROUND(D387,100)</f>
        <v>11600</v>
      </c>
      <c r="N387">
        <v>12.9025</v>
      </c>
      <c r="O387">
        <f t="shared" ref="O387:O450" si="165">C387-A387</f>
        <v>7</v>
      </c>
      <c r="P387" s="54">
        <f t="shared" si="142"/>
        <v>7.635251072439786E-2</v>
      </c>
      <c r="Q387" s="54">
        <f t="shared" si="143"/>
        <v>12.509451852793294</v>
      </c>
      <c r="R387" s="53">
        <f t="shared" si="160"/>
        <v>10500</v>
      </c>
      <c r="S387" s="53">
        <f t="shared" si="161"/>
        <v>12100</v>
      </c>
      <c r="T387" s="53">
        <f t="shared" si="152"/>
        <v>0</v>
      </c>
      <c r="U387" s="16"/>
      <c r="V387" s="16">
        <v>10700</v>
      </c>
      <c r="W387" s="16">
        <v>11800</v>
      </c>
      <c r="X387" s="16">
        <f t="shared" si="151"/>
        <v>0</v>
      </c>
      <c r="Y387" s="10">
        <f t="shared" si="162"/>
        <v>68.700000000000728</v>
      </c>
      <c r="Z387" s="10">
        <f t="shared" ref="Z387:Z450" si="166">ABS(G386-E387)</f>
        <v>35.450000000000728</v>
      </c>
      <c r="AA387" s="10">
        <f t="shared" ref="AA387:AA450" si="167">ABS(G386-F387)</f>
        <v>33.25</v>
      </c>
      <c r="AB387" s="10">
        <f t="shared" ref="AB387:AB450" si="168">MAX(Y387,Z387,AA387)</f>
        <v>68.700000000000728</v>
      </c>
      <c r="AC387" s="11">
        <f t="shared" si="149"/>
        <v>78.389285714285762</v>
      </c>
      <c r="AD387" s="12">
        <f t="shared" si="148"/>
        <v>6.7489989809930958E-3</v>
      </c>
      <c r="AE387" s="12">
        <f t="shared" si="150"/>
        <v>9.8535385122499193</v>
      </c>
      <c r="AF387" s="10"/>
      <c r="AG387" s="10"/>
      <c r="AH387" s="13">
        <f t="shared" si="158"/>
        <v>0</v>
      </c>
      <c r="AI387" s="6"/>
      <c r="AJ387" s="6"/>
      <c r="AK387" s="6">
        <f t="shared" si="159"/>
        <v>0</v>
      </c>
    </row>
    <row r="388" spans="1:37" x14ac:dyDescent="0.35">
      <c r="A388" s="2">
        <v>43336</v>
      </c>
      <c r="B388" t="s">
        <v>10</v>
      </c>
      <c r="C388" s="3">
        <v>43342</v>
      </c>
      <c r="D388">
        <v>11580</v>
      </c>
      <c r="E388">
        <v>11605.75</v>
      </c>
      <c r="F388">
        <v>11541</v>
      </c>
      <c r="G388">
        <v>11571.6</v>
      </c>
      <c r="H388">
        <v>29527350</v>
      </c>
      <c r="I388">
        <v>-739950</v>
      </c>
      <c r="K388" s="51">
        <f t="shared" ref="K388:K451" si="169">((G388-G387)/G387)*100</f>
        <v>-0.20525380754436479</v>
      </c>
      <c r="L388">
        <f t="shared" si="163"/>
        <v>11600</v>
      </c>
      <c r="M388">
        <f t="shared" si="164"/>
        <v>11600</v>
      </c>
      <c r="N388">
        <v>12.7575</v>
      </c>
      <c r="O388">
        <f t="shared" si="165"/>
        <v>6</v>
      </c>
      <c r="P388" s="54">
        <f t="shared" ref="P388:P451" si="170">(LN(G388)-LN(G387))*100</f>
        <v>-0.20546474185518804</v>
      </c>
      <c r="Q388" s="54">
        <f t="shared" ref="Q388:Q451" si="171">SQRT(0.94*(N388)^2+0.06*(P388)^2)</f>
        <v>12.368957547853769</v>
      </c>
      <c r="R388" s="53">
        <f t="shared" si="160"/>
        <v>10500</v>
      </c>
      <c r="S388" s="53">
        <f t="shared" si="161"/>
        <v>12100</v>
      </c>
      <c r="T388" s="53">
        <f t="shared" si="152"/>
        <v>0</v>
      </c>
      <c r="U388" s="16"/>
      <c r="V388" s="16">
        <v>10700</v>
      </c>
      <c r="W388" s="16">
        <v>11800</v>
      </c>
      <c r="X388" s="16">
        <f t="shared" si="151"/>
        <v>0</v>
      </c>
      <c r="Y388" s="10">
        <f t="shared" si="162"/>
        <v>64.75</v>
      </c>
      <c r="Z388" s="10">
        <f t="shared" si="166"/>
        <v>10.350000000000364</v>
      </c>
      <c r="AA388" s="10">
        <f t="shared" si="167"/>
        <v>54.399999999999636</v>
      </c>
      <c r="AB388" s="10">
        <f t="shared" si="168"/>
        <v>64.75</v>
      </c>
      <c r="AC388" s="11">
        <f t="shared" si="149"/>
        <v>75.850000000000108</v>
      </c>
      <c r="AD388" s="12">
        <f t="shared" si="148"/>
        <v>6.5500863557858471E-3</v>
      </c>
      <c r="AE388" s="12">
        <f t="shared" si="150"/>
        <v>9.5631260794473363</v>
      </c>
      <c r="AF388" s="10"/>
      <c r="AG388" s="10"/>
      <c r="AH388" s="13">
        <f t="shared" si="158"/>
        <v>0</v>
      </c>
      <c r="AI388" s="6"/>
      <c r="AJ388" s="6"/>
      <c r="AK388" s="6">
        <f t="shared" si="159"/>
        <v>0</v>
      </c>
    </row>
    <row r="389" spans="1:37" x14ac:dyDescent="0.35">
      <c r="A389" s="2">
        <v>43339</v>
      </c>
      <c r="B389" t="s">
        <v>10</v>
      </c>
      <c r="C389" s="3">
        <v>43342</v>
      </c>
      <c r="D389">
        <v>11616.2</v>
      </c>
      <c r="E389">
        <v>11712.9</v>
      </c>
      <c r="F389">
        <v>11614</v>
      </c>
      <c r="G389">
        <v>11705.35</v>
      </c>
      <c r="H389">
        <v>27169500</v>
      </c>
      <c r="I389">
        <v>-2357850</v>
      </c>
      <c r="K389" s="51">
        <f t="shared" si="169"/>
        <v>1.1558470738705104</v>
      </c>
      <c r="L389">
        <f t="shared" si="163"/>
        <v>11700</v>
      </c>
      <c r="M389">
        <f t="shared" si="164"/>
        <v>11600</v>
      </c>
      <c r="N389">
        <v>12.407500000000001</v>
      </c>
      <c r="O389">
        <f t="shared" si="165"/>
        <v>3</v>
      </c>
      <c r="P389" s="54">
        <f t="shared" si="170"/>
        <v>1.1492181925012446</v>
      </c>
      <c r="Q389" s="54">
        <f t="shared" si="171"/>
        <v>12.032810769817607</v>
      </c>
      <c r="R389" s="53">
        <f t="shared" si="160"/>
        <v>10500</v>
      </c>
      <c r="S389" s="53">
        <f t="shared" si="161"/>
        <v>12100</v>
      </c>
      <c r="T389" s="53">
        <f t="shared" si="152"/>
        <v>0</v>
      </c>
      <c r="U389" s="16"/>
      <c r="V389" s="16">
        <v>10700</v>
      </c>
      <c r="W389" s="16">
        <v>11800</v>
      </c>
      <c r="X389" s="16">
        <f t="shared" si="151"/>
        <v>0</v>
      </c>
      <c r="Y389" s="10">
        <f t="shared" si="162"/>
        <v>98.899999999999636</v>
      </c>
      <c r="Z389" s="10">
        <f t="shared" si="166"/>
        <v>141.29999999999927</v>
      </c>
      <c r="AA389" s="10">
        <f t="shared" si="167"/>
        <v>42.399999999999636</v>
      </c>
      <c r="AB389" s="10">
        <f t="shared" si="168"/>
        <v>141.29999999999927</v>
      </c>
      <c r="AC389" s="11">
        <f t="shared" si="149"/>
        <v>77.042857142857173</v>
      </c>
      <c r="AD389" s="12">
        <f t="shared" si="148"/>
        <v>6.632363177532857E-3</v>
      </c>
      <c r="AE389" s="12">
        <f t="shared" si="150"/>
        <v>9.6832502391979709</v>
      </c>
      <c r="AF389" s="10"/>
      <c r="AG389" s="10"/>
      <c r="AH389" s="13">
        <f t="shared" si="158"/>
        <v>0</v>
      </c>
      <c r="AI389" s="6"/>
      <c r="AJ389" s="6"/>
      <c r="AK389" s="6">
        <f t="shared" si="159"/>
        <v>0</v>
      </c>
    </row>
    <row r="390" spans="1:37" x14ac:dyDescent="0.35">
      <c r="A390" s="2">
        <v>43340</v>
      </c>
      <c r="B390" t="s">
        <v>10</v>
      </c>
      <c r="C390" s="3">
        <v>43342</v>
      </c>
      <c r="D390">
        <v>11735</v>
      </c>
      <c r="E390">
        <v>11761.7</v>
      </c>
      <c r="F390">
        <v>11715.05</v>
      </c>
      <c r="G390">
        <v>11752.45</v>
      </c>
      <c r="H390">
        <v>21851700</v>
      </c>
      <c r="I390">
        <v>-5317800</v>
      </c>
      <c r="J390">
        <v>11738.5</v>
      </c>
      <c r="K390" s="51">
        <f t="shared" si="169"/>
        <v>0.40238010824110654</v>
      </c>
      <c r="L390">
        <f t="shared" si="163"/>
        <v>11800</v>
      </c>
      <c r="M390">
        <f t="shared" si="164"/>
        <v>11700</v>
      </c>
      <c r="N390">
        <v>12.237500000000001</v>
      </c>
      <c r="O390">
        <f t="shared" si="165"/>
        <v>2</v>
      </c>
      <c r="P390" s="54">
        <f t="shared" si="170"/>
        <v>0.40157272459300231</v>
      </c>
      <c r="Q390" s="54">
        <f t="shared" si="171"/>
        <v>11.865104193145049</v>
      </c>
      <c r="R390" s="53">
        <f t="shared" ref="R390:R392" si="172">R389</f>
        <v>10500</v>
      </c>
      <c r="S390" s="53">
        <f t="shared" ref="S390:S392" si="173">S389</f>
        <v>12100</v>
      </c>
      <c r="T390" s="53">
        <f t="shared" si="152"/>
        <v>0</v>
      </c>
      <c r="U390" s="16"/>
      <c r="V390" s="16">
        <v>10700</v>
      </c>
      <c r="W390" s="16">
        <v>11800</v>
      </c>
      <c r="X390" s="16">
        <f t="shared" si="151"/>
        <v>0</v>
      </c>
      <c r="Y390" s="10">
        <f t="shared" si="162"/>
        <v>46.650000000001455</v>
      </c>
      <c r="Z390" s="10">
        <f t="shared" si="166"/>
        <v>56.350000000000364</v>
      </c>
      <c r="AA390" s="10">
        <f t="shared" si="167"/>
        <v>9.6999999999989086</v>
      </c>
      <c r="AB390" s="10">
        <f t="shared" si="168"/>
        <v>56.350000000000364</v>
      </c>
      <c r="AC390" s="11">
        <f t="shared" si="149"/>
        <v>76.721428571428604</v>
      </c>
      <c r="AD390" s="12">
        <f t="shared" si="148"/>
        <v>6.5378294479274479E-3</v>
      </c>
      <c r="AE390" s="12">
        <f t="shared" si="150"/>
        <v>9.5452309939740747</v>
      </c>
      <c r="AF390" s="10"/>
      <c r="AG390" s="10"/>
      <c r="AH390" s="13">
        <f t="shared" si="158"/>
        <v>0</v>
      </c>
      <c r="AI390" s="6"/>
      <c r="AJ390" s="6"/>
      <c r="AK390" s="6">
        <f t="shared" si="159"/>
        <v>0</v>
      </c>
    </row>
    <row r="391" spans="1:37" x14ac:dyDescent="0.35">
      <c r="A391" s="2">
        <v>43341</v>
      </c>
      <c r="B391" t="s">
        <v>10</v>
      </c>
      <c r="C391" s="3">
        <v>43342</v>
      </c>
      <c r="D391">
        <v>11751.95</v>
      </c>
      <c r="E391">
        <v>11763.85</v>
      </c>
      <c r="F391">
        <v>11693.3</v>
      </c>
      <c r="G391">
        <v>11707.1</v>
      </c>
      <c r="H391">
        <v>16203375</v>
      </c>
      <c r="I391">
        <v>-5648325</v>
      </c>
      <c r="J391">
        <v>11691.9</v>
      </c>
      <c r="K391" s="51">
        <f t="shared" si="169"/>
        <v>-0.38587698735157655</v>
      </c>
      <c r="L391">
        <f t="shared" si="163"/>
        <v>11700</v>
      </c>
      <c r="M391">
        <f t="shared" si="164"/>
        <v>11800</v>
      </c>
      <c r="N391">
        <v>12.425000000000001</v>
      </c>
      <c r="O391">
        <f t="shared" si="165"/>
        <v>1</v>
      </c>
      <c r="P391" s="54">
        <f t="shared" si="170"/>
        <v>-0.38662341340813811</v>
      </c>
      <c r="Q391" s="54">
        <f t="shared" si="171"/>
        <v>12.046856692093076</v>
      </c>
      <c r="R391" s="53">
        <f t="shared" si="172"/>
        <v>10500</v>
      </c>
      <c r="S391" s="53">
        <f t="shared" si="173"/>
        <v>12100</v>
      </c>
      <c r="T391" s="53">
        <f t="shared" si="152"/>
        <v>0</v>
      </c>
      <c r="U391" s="16"/>
      <c r="V391" s="16">
        <v>10700</v>
      </c>
      <c r="W391" s="16">
        <v>11800</v>
      </c>
      <c r="X391" s="16">
        <f t="shared" si="151"/>
        <v>0</v>
      </c>
      <c r="Y391" s="10">
        <f t="shared" si="162"/>
        <v>70.550000000001091</v>
      </c>
      <c r="Z391" s="10">
        <f t="shared" si="166"/>
        <v>11.399999999999636</v>
      </c>
      <c r="AA391" s="10">
        <f t="shared" si="167"/>
        <v>59.150000000001455</v>
      </c>
      <c r="AB391" s="10">
        <f t="shared" si="168"/>
        <v>70.550000000001091</v>
      </c>
      <c r="AC391" s="11">
        <f t="shared" si="149"/>
        <v>76.842857142857355</v>
      </c>
      <c r="AD391" s="12">
        <f t="shared" si="148"/>
        <v>6.5387324778319643E-3</v>
      </c>
      <c r="AE391" s="12">
        <f t="shared" si="150"/>
        <v>9.5465494176346688</v>
      </c>
      <c r="AF391" s="10"/>
      <c r="AG391" s="10"/>
      <c r="AH391" s="13">
        <f t="shared" si="158"/>
        <v>0</v>
      </c>
      <c r="AI391" s="6"/>
      <c r="AJ391" s="6"/>
      <c r="AK391" s="6">
        <f t="shared" si="159"/>
        <v>0</v>
      </c>
    </row>
    <row r="392" spans="1:37" x14ac:dyDescent="0.35">
      <c r="A392" s="2">
        <v>43342</v>
      </c>
      <c r="B392" t="s">
        <v>10</v>
      </c>
      <c r="C392" s="3">
        <v>43342</v>
      </c>
      <c r="D392">
        <v>11715</v>
      </c>
      <c r="E392">
        <v>11715</v>
      </c>
      <c r="F392">
        <v>11642.1</v>
      </c>
      <c r="G392">
        <v>11676.85</v>
      </c>
      <c r="H392">
        <v>11208450</v>
      </c>
      <c r="I392">
        <v>-4994925</v>
      </c>
      <c r="K392" s="51">
        <f t="shared" si="169"/>
        <v>-0.2583902076517669</v>
      </c>
      <c r="L392">
        <f t="shared" si="163"/>
        <v>11700</v>
      </c>
      <c r="M392">
        <f t="shared" si="164"/>
        <v>11700</v>
      </c>
      <c r="N392">
        <v>12.435</v>
      </c>
      <c r="O392">
        <f t="shared" si="165"/>
        <v>0</v>
      </c>
      <c r="P392" s="54">
        <f t="shared" si="170"/>
        <v>-0.25872461131708491</v>
      </c>
      <c r="Q392" s="54">
        <f t="shared" si="171"/>
        <v>12.056346370500064</v>
      </c>
      <c r="R392" s="53">
        <f t="shared" si="172"/>
        <v>10500</v>
      </c>
      <c r="S392" s="53">
        <f t="shared" si="173"/>
        <v>12100</v>
      </c>
      <c r="T392" s="53">
        <f t="shared" si="152"/>
        <v>0</v>
      </c>
      <c r="U392" s="16"/>
      <c r="V392" s="16">
        <v>10700</v>
      </c>
      <c r="W392" s="16">
        <v>11800</v>
      </c>
      <c r="X392" s="16">
        <f t="shared" si="151"/>
        <v>0</v>
      </c>
      <c r="Y392" s="10">
        <f t="shared" si="162"/>
        <v>72.899999999999636</v>
      </c>
      <c r="Z392" s="10">
        <f t="shared" si="166"/>
        <v>7.8999999999996362</v>
      </c>
      <c r="AA392" s="10">
        <f t="shared" si="167"/>
        <v>65</v>
      </c>
      <c r="AB392" s="10">
        <f t="shared" si="168"/>
        <v>72.899999999999636</v>
      </c>
      <c r="AC392" s="11">
        <f t="shared" si="149"/>
        <v>76.503571428571632</v>
      </c>
      <c r="AD392" s="12">
        <f t="shared" si="148"/>
        <v>6.5303944881409844E-3</v>
      </c>
      <c r="AE392" s="12">
        <f t="shared" si="150"/>
        <v>9.5343759526858367</v>
      </c>
      <c r="AF392" s="10"/>
      <c r="AG392" s="10"/>
      <c r="AH392" s="13">
        <f t="shared" si="158"/>
        <v>0</v>
      </c>
      <c r="AI392" s="6"/>
      <c r="AJ392" s="6"/>
      <c r="AK392" s="6">
        <f t="shared" si="159"/>
        <v>0</v>
      </c>
    </row>
    <row r="393" spans="1:37" x14ac:dyDescent="0.35">
      <c r="A393" s="2">
        <v>43343</v>
      </c>
      <c r="B393" t="s">
        <v>10</v>
      </c>
      <c r="C393" s="3">
        <v>43370</v>
      </c>
      <c r="D393">
        <v>11709</v>
      </c>
      <c r="E393">
        <v>11793</v>
      </c>
      <c r="F393">
        <v>11686.35</v>
      </c>
      <c r="G393">
        <v>11735.3</v>
      </c>
      <c r="H393">
        <v>25285125</v>
      </c>
      <c r="I393">
        <v>1538550</v>
      </c>
      <c r="J393">
        <v>11680.5</v>
      </c>
      <c r="K393" s="51">
        <f t="shared" si="169"/>
        <v>0.50056307994021421</v>
      </c>
      <c r="L393">
        <f t="shared" si="163"/>
        <v>11700</v>
      </c>
      <c r="M393">
        <f t="shared" si="164"/>
        <v>11700</v>
      </c>
      <c r="N393">
        <v>12.4125</v>
      </c>
      <c r="O393">
        <f t="shared" si="165"/>
        <v>27</v>
      </c>
      <c r="P393" s="54">
        <f t="shared" si="170"/>
        <v>0.49931442808173188</v>
      </c>
      <c r="Q393" s="54">
        <f t="shared" si="171"/>
        <v>12.034986737378876</v>
      </c>
      <c r="R393" s="53">
        <f t="shared" si="157"/>
        <v>10950</v>
      </c>
      <c r="S393" s="53">
        <f>MROUND((G393+2*G393*Q393*SQRT(O393/365)/100),50)</f>
        <v>12500</v>
      </c>
      <c r="T393" s="53">
        <f t="shared" si="152"/>
        <v>0</v>
      </c>
      <c r="U393" s="17">
        <v>9.1943445379530448</v>
      </c>
      <c r="V393" s="16">
        <f>MROUND((D393-2*D393*U393*SQRT(O393/365)/100),50)</f>
        <v>11100</v>
      </c>
      <c r="W393" s="16">
        <f>MROUND((D393+2*D393*U393*SQRT(O393/365)/100),50)</f>
        <v>12300</v>
      </c>
      <c r="X393" s="16">
        <f t="shared" si="151"/>
        <v>0</v>
      </c>
      <c r="Y393" s="10">
        <f t="shared" si="162"/>
        <v>106.64999999999964</v>
      </c>
      <c r="Z393" s="10">
        <f t="shared" si="166"/>
        <v>116.14999999999964</v>
      </c>
      <c r="AA393" s="10">
        <f t="shared" si="167"/>
        <v>9.5</v>
      </c>
      <c r="AB393" s="10">
        <f t="shared" si="168"/>
        <v>116.14999999999964</v>
      </c>
      <c r="AC393" s="11">
        <f t="shared" si="149"/>
        <v>82.107142857142989</v>
      </c>
      <c r="AD393" s="12">
        <f t="shared" si="148"/>
        <v>7.0123104327562552E-3</v>
      </c>
      <c r="AE393" s="12">
        <f t="shared" si="150"/>
        <v>10.237973231824133</v>
      </c>
      <c r="AF393" s="10">
        <f>MROUND((M393-2*M393*AE393*SQRT(O393/365)/100),50)</f>
        <v>11050</v>
      </c>
      <c r="AG393" s="10">
        <f>MROUND((M393+2*M393*AE393*SQRT(O393/365)/100),50)</f>
        <v>12350</v>
      </c>
      <c r="AH393" s="13">
        <f t="shared" ref="AH393:AH410" si="174">IF(AND(M393&gt;=11050,M393&lt;=12350),0,1)</f>
        <v>0</v>
      </c>
      <c r="AI393" s="6">
        <f>MROUND((M393-2*M393*N393*SQRT(O393/365)/100),50)</f>
        <v>10900</v>
      </c>
      <c r="AJ393" s="6">
        <f>MROUND((M393+2*M393*N393*SQRT(O393/365)/100),50)</f>
        <v>12500</v>
      </c>
      <c r="AK393" s="6">
        <f t="shared" ref="AK393:AK410" si="175">IF(AND(M393&gt;=10900,M393&lt;=12500),0,1)</f>
        <v>0</v>
      </c>
    </row>
    <row r="394" spans="1:37" x14ac:dyDescent="0.35">
      <c r="A394" s="2">
        <v>43346</v>
      </c>
      <c r="B394" t="s">
        <v>10</v>
      </c>
      <c r="C394" s="3">
        <v>43370</v>
      </c>
      <c r="D394">
        <v>11755.15</v>
      </c>
      <c r="E394">
        <v>11775.05</v>
      </c>
      <c r="F394">
        <v>11620</v>
      </c>
      <c r="G394">
        <v>11641.75</v>
      </c>
      <c r="H394">
        <v>25400175</v>
      </c>
      <c r="I394">
        <v>115050</v>
      </c>
      <c r="K394" s="51">
        <f t="shared" si="169"/>
        <v>-0.79716752021677573</v>
      </c>
      <c r="L394">
        <f t="shared" si="163"/>
        <v>11600</v>
      </c>
      <c r="M394">
        <f t="shared" si="164"/>
        <v>11800</v>
      </c>
      <c r="N394">
        <v>12.5975</v>
      </c>
      <c r="O394">
        <f t="shared" si="165"/>
        <v>24</v>
      </c>
      <c r="P394" s="54">
        <f t="shared" si="170"/>
        <v>-0.80036188812790954</v>
      </c>
      <c r="Q394" s="54">
        <f t="shared" si="171"/>
        <v>12.215302723392412</v>
      </c>
      <c r="R394" s="53">
        <f t="shared" ref="R394" si="176">R393</f>
        <v>10950</v>
      </c>
      <c r="S394" s="53">
        <f t="shared" ref="S394" si="177">S393</f>
        <v>12500</v>
      </c>
      <c r="T394" s="53">
        <f t="shared" si="152"/>
        <v>0</v>
      </c>
      <c r="U394" s="16"/>
      <c r="V394" s="16">
        <v>11100</v>
      </c>
      <c r="W394" s="16">
        <v>12300</v>
      </c>
      <c r="X394" s="16">
        <f t="shared" si="151"/>
        <v>0</v>
      </c>
      <c r="Y394" s="10">
        <f t="shared" si="162"/>
        <v>155.04999999999927</v>
      </c>
      <c r="Z394" s="10">
        <f t="shared" si="166"/>
        <v>39.75</v>
      </c>
      <c r="AA394" s="10">
        <f t="shared" si="167"/>
        <v>115.29999999999927</v>
      </c>
      <c r="AB394" s="10">
        <f t="shared" si="168"/>
        <v>155.04999999999927</v>
      </c>
      <c r="AC394" s="11">
        <f t="shared" si="149"/>
        <v>89.085714285714474</v>
      </c>
      <c r="AD394" s="12">
        <f t="shared" si="148"/>
        <v>7.5784413032342823E-3</v>
      </c>
      <c r="AE394" s="12">
        <f t="shared" si="150"/>
        <v>11.064524302722052</v>
      </c>
      <c r="AF394" s="10"/>
      <c r="AG394" s="10"/>
      <c r="AH394" s="13">
        <f t="shared" si="174"/>
        <v>0</v>
      </c>
      <c r="AI394" s="6"/>
      <c r="AJ394" s="6"/>
      <c r="AK394" s="6">
        <f t="shared" si="175"/>
        <v>0</v>
      </c>
    </row>
    <row r="395" spans="1:37" x14ac:dyDescent="0.35">
      <c r="A395" s="2">
        <v>43347</v>
      </c>
      <c r="B395" t="s">
        <v>10</v>
      </c>
      <c r="C395" s="3">
        <v>43370</v>
      </c>
      <c r="D395">
        <v>11633.15</v>
      </c>
      <c r="E395">
        <v>11649.6</v>
      </c>
      <c r="F395">
        <v>11550</v>
      </c>
      <c r="G395">
        <v>11573.1</v>
      </c>
      <c r="H395">
        <v>25474350</v>
      </c>
      <c r="I395">
        <v>74175</v>
      </c>
      <c r="J395">
        <v>11520.3</v>
      </c>
      <c r="K395" s="51">
        <f t="shared" si="169"/>
        <v>-0.58968797646401638</v>
      </c>
      <c r="L395">
        <f t="shared" si="163"/>
        <v>11600</v>
      </c>
      <c r="M395">
        <f t="shared" si="164"/>
        <v>11600</v>
      </c>
      <c r="N395">
        <v>13.3925</v>
      </c>
      <c r="O395">
        <f t="shared" si="165"/>
        <v>23</v>
      </c>
      <c r="P395" s="54">
        <f t="shared" si="170"/>
        <v>-0.59143350149550855</v>
      </c>
      <c r="Q395" s="54">
        <f t="shared" si="171"/>
        <v>12.985318651854543</v>
      </c>
      <c r="R395" s="53">
        <f t="shared" ref="R395:R410" si="178">R394</f>
        <v>10950</v>
      </c>
      <c r="S395" s="53">
        <f t="shared" ref="S395:S410" si="179">S394</f>
        <v>12500</v>
      </c>
      <c r="T395" s="53">
        <f t="shared" si="152"/>
        <v>0</v>
      </c>
      <c r="U395" s="16"/>
      <c r="V395" s="16">
        <v>11100</v>
      </c>
      <c r="W395" s="16">
        <v>12300</v>
      </c>
      <c r="X395" s="16">
        <f t="shared" si="151"/>
        <v>0</v>
      </c>
      <c r="Y395" s="10">
        <f t="shared" si="162"/>
        <v>99.600000000000364</v>
      </c>
      <c r="Z395" s="10">
        <f t="shared" si="166"/>
        <v>7.8500000000003638</v>
      </c>
      <c r="AA395" s="10">
        <f t="shared" si="167"/>
        <v>91.75</v>
      </c>
      <c r="AB395" s="10">
        <f t="shared" si="168"/>
        <v>99.600000000000364</v>
      </c>
      <c r="AC395" s="11">
        <f t="shared" si="149"/>
        <v>90.11428571428587</v>
      </c>
      <c r="AD395" s="12">
        <f t="shared" si="148"/>
        <v>7.7463357486395237E-3</v>
      </c>
      <c r="AE395" s="12">
        <f t="shared" si="150"/>
        <v>11.309650193013704</v>
      </c>
      <c r="AF395" s="10"/>
      <c r="AG395" s="10"/>
      <c r="AH395" s="13">
        <f t="shared" si="174"/>
        <v>0</v>
      </c>
      <c r="AI395" s="6"/>
      <c r="AJ395" s="6"/>
      <c r="AK395" s="6">
        <f t="shared" si="175"/>
        <v>0</v>
      </c>
    </row>
    <row r="396" spans="1:37" x14ac:dyDescent="0.35">
      <c r="A396" s="2">
        <v>43348</v>
      </c>
      <c r="B396" t="s">
        <v>10</v>
      </c>
      <c r="C396" s="3">
        <v>43370</v>
      </c>
      <c r="D396">
        <v>11554.95</v>
      </c>
      <c r="E396">
        <v>11579</v>
      </c>
      <c r="F396">
        <v>11437</v>
      </c>
      <c r="G396">
        <v>11518.25</v>
      </c>
      <c r="H396">
        <v>26843850</v>
      </c>
      <c r="I396">
        <v>1369500</v>
      </c>
      <c r="J396">
        <v>11476.95</v>
      </c>
      <c r="K396" s="51">
        <f t="shared" si="169"/>
        <v>-0.47394388711754287</v>
      </c>
      <c r="L396">
        <f t="shared" si="163"/>
        <v>11500</v>
      </c>
      <c r="M396">
        <f t="shared" si="164"/>
        <v>11600</v>
      </c>
      <c r="N396">
        <v>13.782500000000001</v>
      </c>
      <c r="O396">
        <f t="shared" si="165"/>
        <v>22</v>
      </c>
      <c r="P396" s="54">
        <f t="shared" si="170"/>
        <v>-0.475070562440294</v>
      </c>
      <c r="Q396" s="54">
        <f t="shared" si="171"/>
        <v>13.363136211135387</v>
      </c>
      <c r="R396" s="53">
        <f t="shared" si="178"/>
        <v>10950</v>
      </c>
      <c r="S396" s="53">
        <f t="shared" si="179"/>
        <v>12500</v>
      </c>
      <c r="T396" s="53">
        <f t="shared" si="152"/>
        <v>0</v>
      </c>
      <c r="U396" s="16"/>
      <c r="V396" s="16">
        <v>11100</v>
      </c>
      <c r="W396" s="16">
        <v>12300</v>
      </c>
      <c r="X396" s="16">
        <f t="shared" si="151"/>
        <v>0</v>
      </c>
      <c r="Y396" s="10">
        <f t="shared" si="162"/>
        <v>142</v>
      </c>
      <c r="Z396" s="10">
        <f t="shared" si="166"/>
        <v>5.8999999999996362</v>
      </c>
      <c r="AA396" s="10">
        <f t="shared" si="167"/>
        <v>136.10000000000036</v>
      </c>
      <c r="AB396" s="10">
        <f t="shared" si="168"/>
        <v>142</v>
      </c>
      <c r="AC396" s="11">
        <f t="shared" si="149"/>
        <v>93.328571428571578</v>
      </c>
      <c r="AD396" s="12">
        <f t="shared" si="148"/>
        <v>8.0769342514309082E-3</v>
      </c>
      <c r="AE396" s="12">
        <f t="shared" si="150"/>
        <v>11.792324007089126</v>
      </c>
      <c r="AF396" s="10"/>
      <c r="AG396" s="10"/>
      <c r="AH396" s="13">
        <f t="shared" si="174"/>
        <v>0</v>
      </c>
      <c r="AI396" s="6"/>
      <c r="AJ396" s="6"/>
      <c r="AK396" s="6">
        <f t="shared" si="175"/>
        <v>0</v>
      </c>
    </row>
    <row r="397" spans="1:37" x14ac:dyDescent="0.35">
      <c r="A397" s="2">
        <v>43349</v>
      </c>
      <c r="B397" t="s">
        <v>10</v>
      </c>
      <c r="C397" s="3">
        <v>43370</v>
      </c>
      <c r="D397">
        <v>11547.85</v>
      </c>
      <c r="E397">
        <v>11603</v>
      </c>
      <c r="F397">
        <v>11470.25</v>
      </c>
      <c r="G397">
        <v>11567.15</v>
      </c>
      <c r="H397">
        <v>27699225</v>
      </c>
      <c r="I397">
        <v>855375</v>
      </c>
      <c r="J397">
        <v>11536.9</v>
      </c>
      <c r="K397" s="51">
        <f t="shared" si="169"/>
        <v>0.4245436589759698</v>
      </c>
      <c r="L397">
        <f t="shared" si="163"/>
        <v>11600</v>
      </c>
      <c r="M397">
        <f t="shared" si="164"/>
        <v>11500</v>
      </c>
      <c r="N397">
        <v>13.65</v>
      </c>
      <c r="O397">
        <f t="shared" si="165"/>
        <v>21</v>
      </c>
      <c r="P397" s="54">
        <f t="shared" si="170"/>
        <v>0.42364501491061191</v>
      </c>
      <c r="Q397" s="54">
        <f t="shared" si="171"/>
        <v>13.234572849394102</v>
      </c>
      <c r="R397" s="53">
        <f t="shared" si="178"/>
        <v>10950</v>
      </c>
      <c r="S397" s="53">
        <f t="shared" si="179"/>
        <v>12500</v>
      </c>
      <c r="T397" s="53">
        <f t="shared" si="152"/>
        <v>0</v>
      </c>
      <c r="U397" s="16"/>
      <c r="V397" s="16">
        <v>11100</v>
      </c>
      <c r="W397" s="16">
        <v>12300</v>
      </c>
      <c r="X397" s="16">
        <f t="shared" si="151"/>
        <v>0</v>
      </c>
      <c r="Y397" s="10">
        <f t="shared" si="162"/>
        <v>132.75</v>
      </c>
      <c r="Z397" s="10">
        <f t="shared" si="166"/>
        <v>84.75</v>
      </c>
      <c r="AA397" s="10">
        <f t="shared" si="167"/>
        <v>48</v>
      </c>
      <c r="AB397" s="10">
        <f t="shared" si="168"/>
        <v>132.75</v>
      </c>
      <c r="AC397" s="11">
        <f t="shared" si="149"/>
        <v>96.635714285714386</v>
      </c>
      <c r="AD397" s="12">
        <f t="shared" si="148"/>
        <v>8.368286242522581E-3</v>
      </c>
      <c r="AE397" s="12">
        <f t="shared" si="150"/>
        <v>12.217697914082969</v>
      </c>
      <c r="AF397" s="10"/>
      <c r="AG397" s="10"/>
      <c r="AH397" s="13">
        <f t="shared" si="174"/>
        <v>0</v>
      </c>
      <c r="AI397" s="6"/>
      <c r="AJ397" s="6"/>
      <c r="AK397" s="6">
        <f t="shared" si="175"/>
        <v>0</v>
      </c>
    </row>
    <row r="398" spans="1:37" x14ac:dyDescent="0.35">
      <c r="A398" s="2">
        <v>43350</v>
      </c>
      <c r="B398" t="s">
        <v>10</v>
      </c>
      <c r="C398" s="3">
        <v>43370</v>
      </c>
      <c r="D398">
        <v>11550</v>
      </c>
      <c r="E398">
        <v>11648.55</v>
      </c>
      <c r="F398">
        <v>11512.6</v>
      </c>
      <c r="G398">
        <v>11632.95</v>
      </c>
      <c r="H398">
        <v>28338750</v>
      </c>
      <c r="I398">
        <v>639525</v>
      </c>
      <c r="K398" s="51">
        <f t="shared" si="169"/>
        <v>0.56885231020606719</v>
      </c>
      <c r="L398">
        <f t="shared" si="163"/>
        <v>11600</v>
      </c>
      <c r="M398">
        <f t="shared" si="164"/>
        <v>11600</v>
      </c>
      <c r="N398">
        <v>13.7225</v>
      </c>
      <c r="O398">
        <f t="shared" si="165"/>
        <v>20</v>
      </c>
      <c r="P398" s="54">
        <f t="shared" si="170"/>
        <v>0.56724045527900557</v>
      </c>
      <c r="Q398" s="54">
        <f t="shared" si="171"/>
        <v>13.305182884088678</v>
      </c>
      <c r="R398" s="53">
        <f t="shared" si="178"/>
        <v>10950</v>
      </c>
      <c r="S398" s="53">
        <f t="shared" si="179"/>
        <v>12500</v>
      </c>
      <c r="T398" s="53">
        <f t="shared" si="152"/>
        <v>0</v>
      </c>
      <c r="U398" s="16"/>
      <c r="V398" s="16">
        <v>11100</v>
      </c>
      <c r="W398" s="16">
        <v>12300</v>
      </c>
      <c r="X398" s="16">
        <f t="shared" si="151"/>
        <v>0</v>
      </c>
      <c r="Y398" s="10">
        <f t="shared" si="162"/>
        <v>135.94999999999891</v>
      </c>
      <c r="Z398" s="10">
        <f t="shared" si="166"/>
        <v>81.399999999999636</v>
      </c>
      <c r="AA398" s="10">
        <f t="shared" si="167"/>
        <v>54.549999999999272</v>
      </c>
      <c r="AB398" s="10">
        <f t="shared" si="168"/>
        <v>135.94999999999891</v>
      </c>
      <c r="AC398" s="11">
        <f t="shared" si="149"/>
        <v>99.449999999999946</v>
      </c>
      <c r="AD398" s="12">
        <f t="shared" si="148"/>
        <v>8.6103896103896065E-3</v>
      </c>
      <c r="AE398" s="12">
        <f t="shared" si="150"/>
        <v>12.571168831168825</v>
      </c>
      <c r="AF398" s="10"/>
      <c r="AG398" s="10"/>
      <c r="AH398" s="13">
        <f t="shared" si="174"/>
        <v>0</v>
      </c>
      <c r="AI398" s="6"/>
      <c r="AJ398" s="6"/>
      <c r="AK398" s="6">
        <f t="shared" si="175"/>
        <v>0</v>
      </c>
    </row>
    <row r="399" spans="1:37" x14ac:dyDescent="0.35">
      <c r="A399" s="2">
        <v>43353</v>
      </c>
      <c r="B399" t="s">
        <v>10</v>
      </c>
      <c r="C399" s="3">
        <v>43370</v>
      </c>
      <c r="D399">
        <v>11594.4</v>
      </c>
      <c r="E399">
        <v>11598.8</v>
      </c>
      <c r="F399">
        <v>11482.55</v>
      </c>
      <c r="G399">
        <v>11492.7</v>
      </c>
      <c r="H399">
        <v>28161075</v>
      </c>
      <c r="I399">
        <v>-177675</v>
      </c>
      <c r="J399">
        <v>11438.1</v>
      </c>
      <c r="K399" s="51">
        <f t="shared" si="169"/>
        <v>-1.2056271195182648</v>
      </c>
      <c r="L399">
        <f t="shared" si="163"/>
        <v>11500</v>
      </c>
      <c r="M399">
        <f t="shared" si="164"/>
        <v>11600</v>
      </c>
      <c r="N399">
        <v>13.89</v>
      </c>
      <c r="O399">
        <f t="shared" si="165"/>
        <v>17</v>
      </c>
      <c r="P399" s="54">
        <f t="shared" si="170"/>
        <v>-1.2129537507242105</v>
      </c>
      <c r="Q399" s="54">
        <f t="shared" si="171"/>
        <v>13.4701317516973</v>
      </c>
      <c r="R399" s="53">
        <f t="shared" si="178"/>
        <v>10950</v>
      </c>
      <c r="S399" s="53">
        <f t="shared" si="179"/>
        <v>12500</v>
      </c>
      <c r="T399" s="53">
        <f t="shared" si="152"/>
        <v>0</v>
      </c>
      <c r="U399" s="16"/>
      <c r="V399" s="16">
        <v>11100</v>
      </c>
      <c r="W399" s="16">
        <v>12300</v>
      </c>
      <c r="X399" s="16">
        <f t="shared" si="151"/>
        <v>0</v>
      </c>
      <c r="Y399" s="10">
        <f t="shared" si="162"/>
        <v>116.25</v>
      </c>
      <c r="Z399" s="10">
        <f t="shared" si="166"/>
        <v>34.150000000001455</v>
      </c>
      <c r="AA399" s="10">
        <f t="shared" si="167"/>
        <v>150.40000000000146</v>
      </c>
      <c r="AB399" s="10">
        <f t="shared" si="168"/>
        <v>150.40000000000146</v>
      </c>
      <c r="AC399" s="11">
        <f t="shared" si="149"/>
        <v>103.27142857142864</v>
      </c>
      <c r="AD399" s="12">
        <f t="shared" ref="AD399:AD462" si="180">AC399/D399</f>
        <v>8.907009295127704E-3</v>
      </c>
      <c r="AE399" s="12">
        <f t="shared" si="150"/>
        <v>13.004233570886448</v>
      </c>
      <c r="AF399" s="10"/>
      <c r="AG399" s="10"/>
      <c r="AH399" s="13">
        <f t="shared" si="174"/>
        <v>0</v>
      </c>
      <c r="AI399" s="6"/>
      <c r="AJ399" s="6"/>
      <c r="AK399" s="6">
        <f t="shared" si="175"/>
        <v>0</v>
      </c>
    </row>
    <row r="400" spans="1:37" x14ac:dyDescent="0.35">
      <c r="A400" s="2">
        <v>43354</v>
      </c>
      <c r="B400" t="s">
        <v>10</v>
      </c>
      <c r="C400" s="3">
        <v>43370</v>
      </c>
      <c r="D400">
        <v>11498.75</v>
      </c>
      <c r="E400">
        <v>11504.95</v>
      </c>
      <c r="F400">
        <v>11322.8</v>
      </c>
      <c r="G400">
        <v>11336.25</v>
      </c>
      <c r="H400">
        <v>27835125</v>
      </c>
      <c r="I400">
        <v>-325950</v>
      </c>
      <c r="J400">
        <v>11287.5</v>
      </c>
      <c r="K400" s="51">
        <f t="shared" si="169"/>
        <v>-1.3612989114829477</v>
      </c>
      <c r="L400">
        <f t="shared" si="163"/>
        <v>11300</v>
      </c>
      <c r="M400">
        <f t="shared" si="164"/>
        <v>11500</v>
      </c>
      <c r="N400">
        <v>15.202500000000001</v>
      </c>
      <c r="O400">
        <f t="shared" si="165"/>
        <v>16</v>
      </c>
      <c r="P400" s="54">
        <f t="shared" si="170"/>
        <v>-1.3706495421086373</v>
      </c>
      <c r="Q400" s="54">
        <f t="shared" si="171"/>
        <v>14.743193910582502</v>
      </c>
      <c r="R400" s="53">
        <f t="shared" si="178"/>
        <v>10950</v>
      </c>
      <c r="S400" s="53">
        <f t="shared" si="179"/>
        <v>12500</v>
      </c>
      <c r="T400" s="53">
        <f t="shared" si="152"/>
        <v>0</v>
      </c>
      <c r="U400" s="16"/>
      <c r="V400" s="16">
        <v>11100</v>
      </c>
      <c r="W400" s="16">
        <v>12300</v>
      </c>
      <c r="X400" s="16">
        <f t="shared" si="151"/>
        <v>0</v>
      </c>
      <c r="Y400" s="10">
        <f t="shared" si="162"/>
        <v>182.15000000000146</v>
      </c>
      <c r="Z400" s="10">
        <f t="shared" si="166"/>
        <v>12.25</v>
      </c>
      <c r="AA400" s="10">
        <f t="shared" si="167"/>
        <v>169.90000000000146</v>
      </c>
      <c r="AB400" s="10">
        <f t="shared" si="168"/>
        <v>182.15000000000146</v>
      </c>
      <c r="AC400" s="11">
        <f t="shared" ref="AC400:AC463" si="181">AVERAGE(AB387:AB400)</f>
        <v>113.47142857142873</v>
      </c>
      <c r="AD400" s="12">
        <f t="shared" si="180"/>
        <v>9.8681533707080105E-3</v>
      </c>
      <c r="AE400" s="12">
        <f t="shared" ref="AE400:AE463" si="182">AD400*1460</f>
        <v>14.407503921233696</v>
      </c>
      <c r="AF400" s="10"/>
      <c r="AG400" s="10"/>
      <c r="AH400" s="13">
        <f t="shared" si="174"/>
        <v>0</v>
      </c>
      <c r="AI400" s="6"/>
      <c r="AJ400" s="6"/>
      <c r="AK400" s="6">
        <f t="shared" si="175"/>
        <v>0</v>
      </c>
    </row>
    <row r="401" spans="1:37" x14ac:dyDescent="0.35">
      <c r="A401" s="2">
        <v>43355</v>
      </c>
      <c r="B401" t="s">
        <v>10</v>
      </c>
      <c r="C401" s="3">
        <v>43370</v>
      </c>
      <c r="D401">
        <v>11331.3</v>
      </c>
      <c r="E401">
        <v>11430</v>
      </c>
      <c r="F401">
        <v>11297.45</v>
      </c>
      <c r="G401">
        <v>11417.35</v>
      </c>
      <c r="H401">
        <v>27195825</v>
      </c>
      <c r="I401">
        <v>-639300</v>
      </c>
      <c r="J401">
        <v>11369.9</v>
      </c>
      <c r="K401" s="51">
        <f t="shared" si="169"/>
        <v>0.71540412393869546</v>
      </c>
      <c r="L401">
        <f t="shared" si="163"/>
        <v>11400</v>
      </c>
      <c r="M401">
        <f t="shared" si="164"/>
        <v>11300</v>
      </c>
      <c r="N401">
        <v>15.33</v>
      </c>
      <c r="O401">
        <f t="shared" si="165"/>
        <v>15</v>
      </c>
      <c r="P401" s="54">
        <f t="shared" si="170"/>
        <v>0.71285724839036391</v>
      </c>
      <c r="Q401" s="54">
        <f t="shared" si="171"/>
        <v>14.864012107348236</v>
      </c>
      <c r="R401" s="53">
        <f t="shared" si="178"/>
        <v>10950</v>
      </c>
      <c r="S401" s="53">
        <f t="shared" si="179"/>
        <v>12500</v>
      </c>
      <c r="T401" s="53">
        <f t="shared" si="152"/>
        <v>0</v>
      </c>
      <c r="U401" s="16"/>
      <c r="V401" s="16">
        <v>11100</v>
      </c>
      <c r="W401" s="16">
        <v>12300</v>
      </c>
      <c r="X401" s="16">
        <f t="shared" si="151"/>
        <v>0</v>
      </c>
      <c r="Y401" s="10">
        <f t="shared" si="162"/>
        <v>132.54999999999927</v>
      </c>
      <c r="Z401" s="10">
        <f t="shared" si="166"/>
        <v>93.75</v>
      </c>
      <c r="AA401" s="10">
        <f t="shared" si="167"/>
        <v>38.799999999999272</v>
      </c>
      <c r="AB401" s="10">
        <f t="shared" si="168"/>
        <v>132.54999999999927</v>
      </c>
      <c r="AC401" s="11">
        <f t="shared" si="181"/>
        <v>118.03214285714292</v>
      </c>
      <c r="AD401" s="12">
        <f t="shared" si="180"/>
        <v>1.0416469677542993E-2</v>
      </c>
      <c r="AE401" s="12">
        <f t="shared" si="182"/>
        <v>15.20804572921277</v>
      </c>
      <c r="AF401" s="10"/>
      <c r="AG401" s="10"/>
      <c r="AH401" s="13">
        <f t="shared" si="174"/>
        <v>0</v>
      </c>
      <c r="AI401" s="6"/>
      <c r="AJ401" s="6"/>
      <c r="AK401" s="6">
        <f t="shared" si="175"/>
        <v>0</v>
      </c>
    </row>
    <row r="402" spans="1:37" x14ac:dyDescent="0.35">
      <c r="A402" s="2">
        <v>43357</v>
      </c>
      <c r="B402" t="s">
        <v>10</v>
      </c>
      <c r="C402" s="3">
        <v>43370</v>
      </c>
      <c r="D402">
        <v>11482.5</v>
      </c>
      <c r="E402">
        <v>11559</v>
      </c>
      <c r="F402">
        <v>11466</v>
      </c>
      <c r="G402">
        <v>11547.3</v>
      </c>
      <c r="H402">
        <v>26679750</v>
      </c>
      <c r="I402">
        <v>-516075</v>
      </c>
      <c r="K402" s="51">
        <f t="shared" si="169"/>
        <v>1.1381800505371116</v>
      </c>
      <c r="L402">
        <f t="shared" si="163"/>
        <v>11500</v>
      </c>
      <c r="M402">
        <f t="shared" si="164"/>
        <v>11500</v>
      </c>
      <c r="N402">
        <v>14.25</v>
      </c>
      <c r="O402">
        <f t="shared" si="165"/>
        <v>13</v>
      </c>
      <c r="P402" s="54">
        <f t="shared" si="170"/>
        <v>1.1317515142907908</v>
      </c>
      <c r="Q402" s="54">
        <f t="shared" si="171"/>
        <v>13.818668593225832</v>
      </c>
      <c r="R402" s="53">
        <f t="shared" si="178"/>
        <v>10950</v>
      </c>
      <c r="S402" s="53">
        <f t="shared" si="179"/>
        <v>12500</v>
      </c>
      <c r="T402" s="53">
        <f t="shared" si="152"/>
        <v>0</v>
      </c>
      <c r="U402" s="16"/>
      <c r="V402" s="16">
        <v>11100</v>
      </c>
      <c r="W402" s="16">
        <v>12300</v>
      </c>
      <c r="X402" s="16">
        <f t="shared" si="151"/>
        <v>0</v>
      </c>
      <c r="Y402" s="10">
        <f t="shared" si="162"/>
        <v>93</v>
      </c>
      <c r="Z402" s="10">
        <f t="shared" si="166"/>
        <v>141.64999999999964</v>
      </c>
      <c r="AA402" s="10">
        <f t="shared" si="167"/>
        <v>48.649999999999636</v>
      </c>
      <c r="AB402" s="10">
        <f t="shared" si="168"/>
        <v>141.64999999999964</v>
      </c>
      <c r="AC402" s="11">
        <f t="shared" si="181"/>
        <v>123.52500000000002</v>
      </c>
      <c r="AD402" s="12">
        <f t="shared" si="180"/>
        <v>1.075767472240366E-2</v>
      </c>
      <c r="AE402" s="12">
        <f t="shared" si="182"/>
        <v>15.706205094709343</v>
      </c>
      <c r="AF402" s="10"/>
      <c r="AG402" s="10"/>
      <c r="AH402" s="13">
        <f t="shared" si="174"/>
        <v>0</v>
      </c>
      <c r="AI402" s="6"/>
      <c r="AJ402" s="6"/>
      <c r="AK402" s="6">
        <f t="shared" si="175"/>
        <v>0</v>
      </c>
    </row>
    <row r="403" spans="1:37" x14ac:dyDescent="0.35">
      <c r="A403" s="2">
        <v>43360</v>
      </c>
      <c r="B403" t="s">
        <v>10</v>
      </c>
      <c r="C403" s="3">
        <v>43370</v>
      </c>
      <c r="D403">
        <v>11485</v>
      </c>
      <c r="E403">
        <v>11490</v>
      </c>
      <c r="F403">
        <v>11392.65</v>
      </c>
      <c r="G403">
        <v>11407.7</v>
      </c>
      <c r="H403">
        <v>26427600</v>
      </c>
      <c r="I403">
        <v>-252150</v>
      </c>
      <c r="J403">
        <v>11377.75</v>
      </c>
      <c r="K403" s="51">
        <f t="shared" si="169"/>
        <v>-1.2089406181531488</v>
      </c>
      <c r="L403">
        <f t="shared" si="163"/>
        <v>11400</v>
      </c>
      <c r="M403">
        <f t="shared" si="164"/>
        <v>11500</v>
      </c>
      <c r="N403">
        <v>13.842499999999999</v>
      </c>
      <c r="O403">
        <f t="shared" si="165"/>
        <v>10</v>
      </c>
      <c r="P403" s="54">
        <f t="shared" si="170"/>
        <v>-1.2163077415495493</v>
      </c>
      <c r="Q403" s="54">
        <f t="shared" si="171"/>
        <v>13.424108243988842</v>
      </c>
      <c r="R403" s="53">
        <f t="shared" si="178"/>
        <v>10950</v>
      </c>
      <c r="S403" s="53">
        <f t="shared" si="179"/>
        <v>12500</v>
      </c>
      <c r="T403" s="53">
        <f t="shared" si="152"/>
        <v>0</v>
      </c>
      <c r="U403" s="16"/>
      <c r="V403" s="16">
        <v>11100</v>
      </c>
      <c r="W403" s="16">
        <v>12300</v>
      </c>
      <c r="X403" s="16">
        <f t="shared" si="151"/>
        <v>0</v>
      </c>
      <c r="Y403" s="10">
        <f t="shared" si="162"/>
        <v>97.350000000000364</v>
      </c>
      <c r="Z403" s="10">
        <f t="shared" si="166"/>
        <v>57.299999999999272</v>
      </c>
      <c r="AA403" s="10">
        <f t="shared" si="167"/>
        <v>154.64999999999964</v>
      </c>
      <c r="AB403" s="10">
        <f t="shared" si="168"/>
        <v>154.64999999999964</v>
      </c>
      <c r="AC403" s="11">
        <f t="shared" si="181"/>
        <v>124.47857142857148</v>
      </c>
      <c r="AD403" s="12">
        <f t="shared" si="180"/>
        <v>1.0838360594564344E-2</v>
      </c>
      <c r="AE403" s="12">
        <f t="shared" si="182"/>
        <v>15.824006468063942</v>
      </c>
      <c r="AF403" s="10"/>
      <c r="AG403" s="10"/>
      <c r="AH403" s="13">
        <f t="shared" si="174"/>
        <v>0</v>
      </c>
      <c r="AI403" s="6"/>
      <c r="AJ403" s="6"/>
      <c r="AK403" s="6">
        <f t="shared" si="175"/>
        <v>0</v>
      </c>
    </row>
    <row r="404" spans="1:37" x14ac:dyDescent="0.35">
      <c r="A404" s="2">
        <v>43361</v>
      </c>
      <c r="B404" t="s">
        <v>10</v>
      </c>
      <c r="C404" s="3">
        <v>43370</v>
      </c>
      <c r="D404">
        <v>11388.05</v>
      </c>
      <c r="E404">
        <v>11438</v>
      </c>
      <c r="F404">
        <v>11298.1</v>
      </c>
      <c r="G404">
        <v>11310.2</v>
      </c>
      <c r="H404">
        <v>26291175</v>
      </c>
      <c r="I404">
        <v>-136425</v>
      </c>
      <c r="J404">
        <v>11278.9</v>
      </c>
      <c r="K404" s="51">
        <f t="shared" si="169"/>
        <v>-0.85468587007021568</v>
      </c>
      <c r="L404">
        <f t="shared" si="163"/>
        <v>11300</v>
      </c>
      <c r="M404">
        <f t="shared" si="164"/>
        <v>11400</v>
      </c>
      <c r="N404">
        <v>14.494999999999999</v>
      </c>
      <c r="O404">
        <f t="shared" si="165"/>
        <v>9</v>
      </c>
      <c r="P404" s="54">
        <f t="shared" si="170"/>
        <v>-0.85835925533181978</v>
      </c>
      <c r="Q404" s="54">
        <f t="shared" si="171"/>
        <v>14.054996632396353</v>
      </c>
      <c r="R404" s="53">
        <f t="shared" si="178"/>
        <v>10950</v>
      </c>
      <c r="S404" s="53">
        <f t="shared" si="179"/>
        <v>12500</v>
      </c>
      <c r="T404" s="53">
        <f t="shared" si="152"/>
        <v>0</v>
      </c>
      <c r="U404" s="16"/>
      <c r="V404" s="16">
        <v>11100</v>
      </c>
      <c r="W404" s="16">
        <v>12300</v>
      </c>
      <c r="X404" s="16">
        <f t="shared" ref="X404:X467" si="183">IF(AND(M404&gt;=V404,M404&lt;=W404),0,1)</f>
        <v>0</v>
      </c>
      <c r="Y404" s="10">
        <f t="shared" si="162"/>
        <v>139.89999999999964</v>
      </c>
      <c r="Z404" s="10">
        <f t="shared" si="166"/>
        <v>30.299999999999272</v>
      </c>
      <c r="AA404" s="10">
        <f t="shared" si="167"/>
        <v>109.60000000000036</v>
      </c>
      <c r="AB404" s="10">
        <f t="shared" si="168"/>
        <v>139.89999999999964</v>
      </c>
      <c r="AC404" s="11">
        <f t="shared" si="181"/>
        <v>130.44642857142858</v>
      </c>
      <c r="AD404" s="12">
        <f t="shared" si="180"/>
        <v>1.1454676487320356E-2</v>
      </c>
      <c r="AE404" s="12">
        <f t="shared" si="182"/>
        <v>16.723827671487719</v>
      </c>
      <c r="AF404" s="10"/>
      <c r="AG404" s="10"/>
      <c r="AH404" s="13">
        <f t="shared" si="174"/>
        <v>0</v>
      </c>
      <c r="AI404" s="6"/>
      <c r="AJ404" s="6"/>
      <c r="AK404" s="6">
        <f t="shared" si="175"/>
        <v>0</v>
      </c>
    </row>
    <row r="405" spans="1:37" x14ac:dyDescent="0.35">
      <c r="A405" s="2">
        <v>43362</v>
      </c>
      <c r="B405" t="s">
        <v>10</v>
      </c>
      <c r="C405" s="3">
        <v>43370</v>
      </c>
      <c r="D405">
        <v>11348.95</v>
      </c>
      <c r="E405">
        <v>11373.9</v>
      </c>
      <c r="F405">
        <v>11244.45</v>
      </c>
      <c r="G405">
        <v>11272.8</v>
      </c>
      <c r="H405">
        <v>25601100</v>
      </c>
      <c r="I405">
        <v>-690075</v>
      </c>
      <c r="K405" s="51">
        <f t="shared" si="169"/>
        <v>-0.33067496595994283</v>
      </c>
      <c r="L405">
        <f t="shared" si="163"/>
        <v>11300</v>
      </c>
      <c r="M405">
        <f t="shared" si="164"/>
        <v>11300</v>
      </c>
      <c r="N405">
        <v>14.414999999999999</v>
      </c>
      <c r="O405">
        <f t="shared" si="165"/>
        <v>8</v>
      </c>
      <c r="P405" s="54">
        <f t="shared" si="170"/>
        <v>-0.33122290388796216</v>
      </c>
      <c r="Q405" s="54">
        <f t="shared" si="171"/>
        <v>13.976096522875176</v>
      </c>
      <c r="R405" s="53">
        <f t="shared" si="178"/>
        <v>10950</v>
      </c>
      <c r="S405" s="53">
        <f t="shared" si="179"/>
        <v>12500</v>
      </c>
      <c r="T405" s="53">
        <f t="shared" ref="T405:T468" si="184">IF(AND(M405&gt;=R405,M405&lt;=S405),0,1)</f>
        <v>0</v>
      </c>
      <c r="U405" s="16"/>
      <c r="V405" s="16">
        <v>11100</v>
      </c>
      <c r="W405" s="16">
        <v>12300</v>
      </c>
      <c r="X405" s="16">
        <f t="shared" si="183"/>
        <v>0</v>
      </c>
      <c r="Y405" s="10">
        <f t="shared" si="162"/>
        <v>129.44999999999891</v>
      </c>
      <c r="Z405" s="10">
        <f t="shared" si="166"/>
        <v>63.699999999998909</v>
      </c>
      <c r="AA405" s="10">
        <f t="shared" si="167"/>
        <v>65.75</v>
      </c>
      <c r="AB405" s="10">
        <f t="shared" si="168"/>
        <v>129.44999999999891</v>
      </c>
      <c r="AC405" s="11">
        <f t="shared" si="181"/>
        <v>134.65357142857127</v>
      </c>
      <c r="AD405" s="12">
        <f t="shared" si="180"/>
        <v>1.186484841580686E-2</v>
      </c>
      <c r="AE405" s="12">
        <f t="shared" si="182"/>
        <v>17.322678687078017</v>
      </c>
      <c r="AF405" s="10"/>
      <c r="AG405" s="10"/>
      <c r="AH405" s="13">
        <f t="shared" si="174"/>
        <v>0</v>
      </c>
      <c r="AI405" s="6"/>
      <c r="AJ405" s="6"/>
      <c r="AK405" s="6">
        <f t="shared" si="175"/>
        <v>0</v>
      </c>
    </row>
    <row r="406" spans="1:37" x14ac:dyDescent="0.35">
      <c r="A406" s="2">
        <v>43364</v>
      </c>
      <c r="B406" t="s">
        <v>10</v>
      </c>
      <c r="C406" s="3">
        <v>43370</v>
      </c>
      <c r="D406">
        <v>11304.95</v>
      </c>
      <c r="E406">
        <v>11385</v>
      </c>
      <c r="F406">
        <v>11005.55</v>
      </c>
      <c r="G406">
        <v>11166.35</v>
      </c>
      <c r="H406">
        <v>23382075</v>
      </c>
      <c r="I406">
        <v>-2219025</v>
      </c>
      <c r="K406" s="51">
        <f t="shared" si="169"/>
        <v>-0.94430842381661095</v>
      </c>
      <c r="L406">
        <f t="shared" si="163"/>
        <v>11200</v>
      </c>
      <c r="M406">
        <f t="shared" si="164"/>
        <v>11300</v>
      </c>
      <c r="N406">
        <v>14.005000000000001</v>
      </c>
      <c r="O406">
        <f t="shared" si="165"/>
        <v>6</v>
      </c>
      <c r="P406" s="54">
        <f t="shared" si="170"/>
        <v>-0.94879528469036245</v>
      </c>
      <c r="Q406" s="54">
        <f t="shared" si="171"/>
        <v>13.580340063839898</v>
      </c>
      <c r="R406" s="53">
        <f t="shared" si="178"/>
        <v>10950</v>
      </c>
      <c r="S406" s="53">
        <f t="shared" si="179"/>
        <v>12500</v>
      </c>
      <c r="T406" s="53">
        <f t="shared" si="184"/>
        <v>0</v>
      </c>
      <c r="U406" s="16"/>
      <c r="V406" s="16">
        <v>11100</v>
      </c>
      <c r="W406" s="16">
        <v>12300</v>
      </c>
      <c r="X406" s="16">
        <f t="shared" si="183"/>
        <v>0</v>
      </c>
      <c r="Y406" s="10">
        <f t="shared" si="162"/>
        <v>379.45000000000073</v>
      </c>
      <c r="Z406" s="10">
        <f t="shared" si="166"/>
        <v>112.20000000000073</v>
      </c>
      <c r="AA406" s="10">
        <f t="shared" si="167"/>
        <v>267.25</v>
      </c>
      <c r="AB406" s="10">
        <f t="shared" si="168"/>
        <v>379.45000000000073</v>
      </c>
      <c r="AC406" s="11">
        <f t="shared" si="181"/>
        <v>156.54999999999993</v>
      </c>
      <c r="AD406" s="12">
        <f t="shared" si="180"/>
        <v>1.3847916178311263E-2</v>
      </c>
      <c r="AE406" s="12">
        <f t="shared" si="182"/>
        <v>20.217957620334445</v>
      </c>
      <c r="AF406" s="10"/>
      <c r="AG406" s="10"/>
      <c r="AH406" s="13">
        <f t="shared" si="174"/>
        <v>0</v>
      </c>
      <c r="AI406" s="6"/>
      <c r="AJ406" s="6"/>
      <c r="AK406" s="6">
        <f t="shared" si="175"/>
        <v>0</v>
      </c>
    </row>
    <row r="407" spans="1:37" x14ac:dyDescent="0.35">
      <c r="A407" s="2">
        <v>43367</v>
      </c>
      <c r="B407" t="s">
        <v>10</v>
      </c>
      <c r="C407" s="3">
        <v>43370</v>
      </c>
      <c r="D407">
        <v>11174.5</v>
      </c>
      <c r="E407">
        <v>11185</v>
      </c>
      <c r="F407">
        <v>10969.45</v>
      </c>
      <c r="G407">
        <v>10997.95</v>
      </c>
      <c r="H407">
        <v>20627400</v>
      </c>
      <c r="I407">
        <v>-2754675</v>
      </c>
      <c r="K407" s="51">
        <f t="shared" si="169"/>
        <v>-1.5081024685774638</v>
      </c>
      <c r="L407">
        <f t="shared" si="163"/>
        <v>11000</v>
      </c>
      <c r="M407">
        <f t="shared" si="164"/>
        <v>11200</v>
      </c>
      <c r="N407">
        <v>15.535</v>
      </c>
      <c r="O407">
        <f t="shared" si="165"/>
        <v>3</v>
      </c>
      <c r="P407" s="54">
        <f t="shared" si="170"/>
        <v>-1.5195899757706854</v>
      </c>
      <c r="Q407" s="54">
        <f t="shared" si="171"/>
        <v>15.066339990909132</v>
      </c>
      <c r="R407" s="53">
        <f t="shared" si="178"/>
        <v>10950</v>
      </c>
      <c r="S407" s="53">
        <f t="shared" si="179"/>
        <v>12500</v>
      </c>
      <c r="T407" s="53">
        <f t="shared" si="184"/>
        <v>0</v>
      </c>
      <c r="U407" s="16"/>
      <c r="V407" s="16">
        <v>11100</v>
      </c>
      <c r="W407" s="16">
        <v>12300</v>
      </c>
      <c r="X407" s="16">
        <f t="shared" si="183"/>
        <v>0</v>
      </c>
      <c r="Y407" s="10">
        <f t="shared" si="162"/>
        <v>215.54999999999927</v>
      </c>
      <c r="Z407" s="10">
        <f t="shared" si="166"/>
        <v>18.649999999999636</v>
      </c>
      <c r="AA407" s="10">
        <f t="shared" si="167"/>
        <v>196.89999999999964</v>
      </c>
      <c r="AB407" s="10">
        <f t="shared" si="168"/>
        <v>215.54999999999927</v>
      </c>
      <c r="AC407" s="11">
        <f t="shared" si="181"/>
        <v>163.64999999999989</v>
      </c>
      <c r="AD407" s="12">
        <f t="shared" si="180"/>
        <v>1.4644950557071896E-2</v>
      </c>
      <c r="AE407" s="12">
        <f t="shared" si="182"/>
        <v>21.381627813324968</v>
      </c>
      <c r="AF407" s="10"/>
      <c r="AG407" s="10"/>
      <c r="AH407" s="13">
        <f t="shared" si="174"/>
        <v>0</v>
      </c>
      <c r="AI407" s="6"/>
      <c r="AJ407" s="6"/>
      <c r="AK407" s="6">
        <f t="shared" si="175"/>
        <v>0</v>
      </c>
    </row>
    <row r="408" spans="1:37" x14ac:dyDescent="0.35">
      <c r="A408" s="2">
        <v>43368</v>
      </c>
      <c r="B408" t="s">
        <v>10</v>
      </c>
      <c r="C408" s="3">
        <v>43370</v>
      </c>
      <c r="D408">
        <v>10970.1</v>
      </c>
      <c r="E408">
        <v>11103.8</v>
      </c>
      <c r="F408">
        <v>10909.05</v>
      </c>
      <c r="G408">
        <v>11086.7</v>
      </c>
      <c r="H408">
        <v>17280975</v>
      </c>
      <c r="I408">
        <v>-3346425</v>
      </c>
      <c r="K408" s="51">
        <f t="shared" si="169"/>
        <v>0.80696857141558198</v>
      </c>
      <c r="L408">
        <f t="shared" si="163"/>
        <v>11100</v>
      </c>
      <c r="M408">
        <f t="shared" si="164"/>
        <v>11000</v>
      </c>
      <c r="N408">
        <v>17.427499999999998</v>
      </c>
      <c r="O408">
        <f t="shared" si="165"/>
        <v>2</v>
      </c>
      <c r="P408" s="54">
        <f t="shared" si="170"/>
        <v>0.80372999125568612</v>
      </c>
      <c r="Q408" s="54">
        <f t="shared" si="171"/>
        <v>16.897735049080705</v>
      </c>
      <c r="R408" s="53">
        <f t="shared" si="178"/>
        <v>10950</v>
      </c>
      <c r="S408" s="53">
        <f t="shared" si="179"/>
        <v>12500</v>
      </c>
      <c r="T408" s="53">
        <f t="shared" si="184"/>
        <v>0</v>
      </c>
      <c r="U408" s="16"/>
      <c r="V408" s="16">
        <v>11100</v>
      </c>
      <c r="W408" s="16">
        <v>12300</v>
      </c>
      <c r="X408" s="16">
        <f t="shared" si="183"/>
        <v>1</v>
      </c>
      <c r="Y408" s="10">
        <f t="shared" si="162"/>
        <v>194.75</v>
      </c>
      <c r="Z408" s="10">
        <f t="shared" si="166"/>
        <v>105.84999999999854</v>
      </c>
      <c r="AA408" s="10">
        <f t="shared" si="167"/>
        <v>88.900000000001455</v>
      </c>
      <c r="AB408" s="10">
        <f t="shared" si="168"/>
        <v>194.75</v>
      </c>
      <c r="AC408" s="11">
        <f t="shared" si="181"/>
        <v>166.48571428571424</v>
      </c>
      <c r="AD408" s="12">
        <f t="shared" si="180"/>
        <v>1.5176316923794153E-2</v>
      </c>
      <c r="AE408" s="12">
        <f t="shared" si="182"/>
        <v>22.157422708739464</v>
      </c>
      <c r="AF408" s="10"/>
      <c r="AG408" s="10"/>
      <c r="AH408" s="13">
        <f t="shared" si="174"/>
        <v>1</v>
      </c>
      <c r="AI408" s="6"/>
      <c r="AJ408" s="6"/>
      <c r="AK408" s="6">
        <f t="shared" si="175"/>
        <v>0</v>
      </c>
    </row>
    <row r="409" spans="1:37" x14ac:dyDescent="0.35">
      <c r="A409" s="2">
        <v>43369</v>
      </c>
      <c r="B409" t="s">
        <v>10</v>
      </c>
      <c r="C409" s="3">
        <v>43370</v>
      </c>
      <c r="D409">
        <v>11135.1</v>
      </c>
      <c r="E409">
        <v>11149</v>
      </c>
      <c r="F409">
        <v>11001.1</v>
      </c>
      <c r="G409">
        <v>11062.45</v>
      </c>
      <c r="H409">
        <v>14446725</v>
      </c>
      <c r="I409">
        <v>-2834250</v>
      </c>
      <c r="J409">
        <v>11053.8</v>
      </c>
      <c r="K409" s="51">
        <f t="shared" si="169"/>
        <v>-0.21873055102059222</v>
      </c>
      <c r="L409">
        <f t="shared" si="163"/>
        <v>11100</v>
      </c>
      <c r="M409">
        <f t="shared" si="164"/>
        <v>11100</v>
      </c>
      <c r="N409">
        <v>16.682500000000001</v>
      </c>
      <c r="O409">
        <f t="shared" si="165"/>
        <v>1</v>
      </c>
      <c r="P409" s="54">
        <f t="shared" si="170"/>
        <v>-0.21897011568814406</v>
      </c>
      <c r="Q409" s="54">
        <f t="shared" si="171"/>
        <v>16.174372777628623</v>
      </c>
      <c r="R409" s="53">
        <f t="shared" si="178"/>
        <v>10950</v>
      </c>
      <c r="S409" s="53">
        <f t="shared" si="179"/>
        <v>12500</v>
      </c>
      <c r="T409" s="53">
        <f t="shared" si="184"/>
        <v>0</v>
      </c>
      <c r="U409" s="16"/>
      <c r="V409" s="16">
        <v>11100</v>
      </c>
      <c r="W409" s="16">
        <v>12300</v>
      </c>
      <c r="X409" s="16">
        <f t="shared" si="183"/>
        <v>0</v>
      </c>
      <c r="Y409" s="10">
        <f t="shared" si="162"/>
        <v>147.89999999999964</v>
      </c>
      <c r="Z409" s="10">
        <f t="shared" si="166"/>
        <v>62.299999999999272</v>
      </c>
      <c r="AA409" s="10">
        <f t="shared" si="167"/>
        <v>85.600000000000364</v>
      </c>
      <c r="AB409" s="10">
        <f t="shared" si="168"/>
        <v>147.89999999999964</v>
      </c>
      <c r="AC409" s="11">
        <f t="shared" si="181"/>
        <v>169.93571428571417</v>
      </c>
      <c r="AD409" s="12">
        <f t="shared" si="180"/>
        <v>1.5261265214116996E-2</v>
      </c>
      <c r="AE409" s="12">
        <f t="shared" si="182"/>
        <v>22.281447212610814</v>
      </c>
      <c r="AF409" s="10"/>
      <c r="AG409" s="10"/>
      <c r="AH409" s="13">
        <f t="shared" si="174"/>
        <v>0</v>
      </c>
      <c r="AI409" s="6"/>
      <c r="AJ409" s="6"/>
      <c r="AK409" s="6">
        <f t="shared" si="175"/>
        <v>0</v>
      </c>
    </row>
    <row r="410" spans="1:37" x14ac:dyDescent="0.35">
      <c r="A410" s="2">
        <v>43370</v>
      </c>
      <c r="B410" t="s">
        <v>10</v>
      </c>
      <c r="C410" s="3">
        <v>43370</v>
      </c>
      <c r="D410">
        <v>11073.5</v>
      </c>
      <c r="E410">
        <v>11088</v>
      </c>
      <c r="F410">
        <v>10944.55</v>
      </c>
      <c r="G410">
        <v>10974.2</v>
      </c>
      <c r="H410">
        <v>10293450</v>
      </c>
      <c r="I410">
        <v>-4153275</v>
      </c>
      <c r="K410" s="51">
        <f t="shared" si="169"/>
        <v>-0.79774371861567728</v>
      </c>
      <c r="L410">
        <f t="shared" si="163"/>
        <v>11000</v>
      </c>
      <c r="M410">
        <f t="shared" si="164"/>
        <v>11100</v>
      </c>
      <c r="N410">
        <v>17.087499999999999</v>
      </c>
      <c r="O410">
        <f t="shared" si="165"/>
        <v>0</v>
      </c>
      <c r="P410" s="54">
        <f t="shared" si="170"/>
        <v>-0.8009427183903739</v>
      </c>
      <c r="Q410" s="54">
        <f t="shared" si="171"/>
        <v>16.568107539163563</v>
      </c>
      <c r="R410" s="53">
        <f t="shared" si="178"/>
        <v>10950</v>
      </c>
      <c r="S410" s="53">
        <f t="shared" si="179"/>
        <v>12500</v>
      </c>
      <c r="T410" s="53">
        <f t="shared" si="184"/>
        <v>0</v>
      </c>
      <c r="U410" s="16"/>
      <c r="V410" s="16">
        <v>11100</v>
      </c>
      <c r="W410" s="16">
        <v>12300</v>
      </c>
      <c r="X410" s="16">
        <f t="shared" si="183"/>
        <v>0</v>
      </c>
      <c r="Y410" s="10">
        <f t="shared" si="162"/>
        <v>143.45000000000073</v>
      </c>
      <c r="Z410" s="10">
        <f t="shared" si="166"/>
        <v>25.549999999999272</v>
      </c>
      <c r="AA410" s="10">
        <f t="shared" si="167"/>
        <v>117.90000000000146</v>
      </c>
      <c r="AB410" s="10">
        <f t="shared" si="168"/>
        <v>143.45000000000073</v>
      </c>
      <c r="AC410" s="11">
        <f t="shared" si="181"/>
        <v>170.03928571428565</v>
      </c>
      <c r="AD410" s="12">
        <f t="shared" si="180"/>
        <v>1.5355514129614454E-2</v>
      </c>
      <c r="AE410" s="12">
        <f t="shared" si="182"/>
        <v>22.419050629237102</v>
      </c>
      <c r="AF410" s="10"/>
      <c r="AG410" s="10"/>
      <c r="AH410" s="13">
        <f t="shared" si="174"/>
        <v>0</v>
      </c>
      <c r="AI410" s="6"/>
      <c r="AJ410" s="6"/>
      <c r="AK410" s="6">
        <f t="shared" si="175"/>
        <v>0</v>
      </c>
    </row>
    <row r="411" spans="1:37" x14ac:dyDescent="0.35">
      <c r="A411" s="2">
        <v>43371</v>
      </c>
      <c r="B411" t="s">
        <v>10</v>
      </c>
      <c r="C411" s="3">
        <v>43398</v>
      </c>
      <c r="D411">
        <v>11070</v>
      </c>
      <c r="E411">
        <v>11099.9</v>
      </c>
      <c r="F411">
        <v>10892.15</v>
      </c>
      <c r="G411">
        <v>10954.3</v>
      </c>
      <c r="H411">
        <v>16608675</v>
      </c>
      <c r="I411">
        <v>104025</v>
      </c>
      <c r="K411" s="51">
        <f t="shared" si="169"/>
        <v>-0.18133440250771313</v>
      </c>
      <c r="L411">
        <f t="shared" si="163"/>
        <v>11000</v>
      </c>
      <c r="M411">
        <f t="shared" si="164"/>
        <v>11100</v>
      </c>
      <c r="N411">
        <v>16.922499999999999</v>
      </c>
      <c r="O411">
        <f t="shared" si="165"/>
        <v>27</v>
      </c>
      <c r="P411" s="54">
        <f t="shared" si="170"/>
        <v>-0.18149901236164112</v>
      </c>
      <c r="Q411" s="54">
        <f t="shared" si="171"/>
        <v>16.407032711264073</v>
      </c>
      <c r="R411" s="53">
        <f t="shared" ref="R411:R452" si="185">MROUND((G411-2*G411*Q411*SQRT(O411/365)/100),50)</f>
        <v>10000</v>
      </c>
      <c r="S411" s="53">
        <f>MROUND((G411+2*G411*Q411*SQRT(O411/365)/100),50)</f>
        <v>11950</v>
      </c>
      <c r="T411" s="53">
        <f t="shared" si="184"/>
        <v>0</v>
      </c>
      <c r="U411" s="17">
        <v>14.865769803795514</v>
      </c>
      <c r="V411" s="16">
        <f>MROUND((D411-2*D411*U411*SQRT(O411/365)/100),50)</f>
        <v>10150</v>
      </c>
      <c r="W411" s="16">
        <f>MROUND((D411+2*D411*U411*SQRT(O411/365)/100),50)</f>
        <v>11950</v>
      </c>
      <c r="X411" s="16">
        <f t="shared" si="183"/>
        <v>0</v>
      </c>
      <c r="Y411" s="10">
        <f t="shared" si="162"/>
        <v>207.75</v>
      </c>
      <c r="Z411" s="10">
        <f t="shared" si="166"/>
        <v>125.69999999999891</v>
      </c>
      <c r="AA411" s="10">
        <f t="shared" si="167"/>
        <v>82.050000000001091</v>
      </c>
      <c r="AB411" s="10">
        <f t="shared" si="168"/>
        <v>207.75</v>
      </c>
      <c r="AC411" s="11">
        <f t="shared" si="181"/>
        <v>175.39642857142852</v>
      </c>
      <c r="AD411" s="12">
        <f t="shared" si="180"/>
        <v>1.584430249064395E-2</v>
      </c>
      <c r="AE411" s="12">
        <f t="shared" si="182"/>
        <v>23.132681636340166</v>
      </c>
      <c r="AF411" s="10">
        <f>MROUND((M411-2*M411*AE411*SQRT(O411/365)/100),50)</f>
        <v>9700</v>
      </c>
      <c r="AG411" s="10">
        <f>MROUND((M411+2*M411*AE411*SQRT(O411/365)/100),50)</f>
        <v>12500</v>
      </c>
      <c r="AH411" s="13">
        <f t="shared" ref="AH411:AH428" si="186">IF(AND(M411&gt;=9700,M411&lt;=12500),0,1)</f>
        <v>0</v>
      </c>
      <c r="AI411" s="6">
        <f>MROUND((M411-2*M411*N411*SQRT(O411/365)/100),50)</f>
        <v>10100</v>
      </c>
      <c r="AJ411" s="6">
        <f>MROUND((M411+2*M411*N411*SQRT(O411/365)/100),50)</f>
        <v>12100</v>
      </c>
      <c r="AK411" s="6">
        <f t="shared" ref="AK411:AK428" si="187">IF(AND(M411&gt;=10100,M411&lt;=12100),0,1)</f>
        <v>0</v>
      </c>
    </row>
    <row r="412" spans="1:37" x14ac:dyDescent="0.35">
      <c r="A412" s="2">
        <v>43374</v>
      </c>
      <c r="B412" t="s">
        <v>10</v>
      </c>
      <c r="C412" s="3">
        <v>43398</v>
      </c>
      <c r="D412">
        <v>10931</v>
      </c>
      <c r="E412">
        <v>11090</v>
      </c>
      <c r="F412">
        <v>10857.55</v>
      </c>
      <c r="G412">
        <v>11061.8</v>
      </c>
      <c r="H412">
        <v>16109625</v>
      </c>
      <c r="I412">
        <v>-499050</v>
      </c>
      <c r="K412" s="51">
        <f t="shared" si="169"/>
        <v>0.98134978958034758</v>
      </c>
      <c r="L412">
        <f t="shared" si="163"/>
        <v>11100</v>
      </c>
      <c r="M412">
        <f t="shared" si="164"/>
        <v>10900</v>
      </c>
      <c r="N412">
        <v>16.995000000000001</v>
      </c>
      <c r="O412">
        <f t="shared" si="165"/>
        <v>24</v>
      </c>
      <c r="P412" s="54">
        <f t="shared" si="170"/>
        <v>0.97656582535243786</v>
      </c>
      <c r="Q412" s="54">
        <f t="shared" si="171"/>
        <v>16.479000101604306</v>
      </c>
      <c r="R412" s="53">
        <f t="shared" ref="R412" si="188">R411</f>
        <v>10000</v>
      </c>
      <c r="S412" s="53">
        <f t="shared" ref="S412" si="189">S411</f>
        <v>11950</v>
      </c>
      <c r="T412" s="53">
        <f t="shared" si="184"/>
        <v>0</v>
      </c>
      <c r="U412" s="16"/>
      <c r="V412" s="16">
        <v>10150</v>
      </c>
      <c r="W412" s="16">
        <v>11950</v>
      </c>
      <c r="X412" s="16">
        <f t="shared" si="183"/>
        <v>0</v>
      </c>
      <c r="Y412" s="10">
        <f t="shared" si="162"/>
        <v>232.45000000000073</v>
      </c>
      <c r="Z412" s="10">
        <f t="shared" si="166"/>
        <v>135.70000000000073</v>
      </c>
      <c r="AA412" s="10">
        <f t="shared" si="167"/>
        <v>96.75</v>
      </c>
      <c r="AB412" s="10">
        <f t="shared" si="168"/>
        <v>232.45000000000073</v>
      </c>
      <c r="AC412" s="11">
        <f t="shared" si="181"/>
        <v>182.2892857142858</v>
      </c>
      <c r="AD412" s="12">
        <f t="shared" si="180"/>
        <v>1.6676359501810064E-2</v>
      </c>
      <c r="AE412" s="12">
        <f t="shared" si="182"/>
        <v>24.347484872642692</v>
      </c>
      <c r="AF412" s="10"/>
      <c r="AG412" s="10"/>
      <c r="AH412" s="13">
        <f t="shared" si="186"/>
        <v>0</v>
      </c>
      <c r="AI412" s="6"/>
      <c r="AJ412" s="6"/>
      <c r="AK412" s="6">
        <f t="shared" si="187"/>
        <v>0</v>
      </c>
    </row>
    <row r="413" spans="1:37" x14ac:dyDescent="0.35">
      <c r="A413" s="2">
        <v>43376</v>
      </c>
      <c r="B413" t="s">
        <v>10</v>
      </c>
      <c r="C413" s="3">
        <v>43398</v>
      </c>
      <c r="D413">
        <v>11011.25</v>
      </c>
      <c r="E413">
        <v>11025</v>
      </c>
      <c r="F413">
        <v>10880</v>
      </c>
      <c r="G413">
        <v>10893.6</v>
      </c>
      <c r="H413">
        <v>16888875</v>
      </c>
      <c r="I413">
        <v>779250</v>
      </c>
      <c r="J413">
        <v>10858.25</v>
      </c>
      <c r="K413" s="51">
        <f t="shared" si="169"/>
        <v>-1.5205481928799918</v>
      </c>
      <c r="L413">
        <f t="shared" si="163"/>
        <v>10900</v>
      </c>
      <c r="M413">
        <f t="shared" si="164"/>
        <v>11000</v>
      </c>
      <c r="N413">
        <v>16.835000000000001</v>
      </c>
      <c r="O413">
        <f t="shared" si="165"/>
        <v>22</v>
      </c>
      <c r="P413" s="54">
        <f t="shared" si="170"/>
        <v>-1.5322270667597948</v>
      </c>
      <c r="Q413" s="54">
        <f t="shared" si="171"/>
        <v>16.326452605726899</v>
      </c>
      <c r="R413" s="53">
        <f t="shared" ref="R413:R428" si="190">R412</f>
        <v>10000</v>
      </c>
      <c r="S413" s="53">
        <f t="shared" ref="S413:S428" si="191">S412</f>
        <v>11950</v>
      </c>
      <c r="T413" s="53">
        <f t="shared" si="184"/>
        <v>0</v>
      </c>
      <c r="U413" s="16"/>
      <c r="V413" s="16">
        <v>10150</v>
      </c>
      <c r="W413" s="16">
        <v>11950</v>
      </c>
      <c r="X413" s="16">
        <f t="shared" si="183"/>
        <v>0</v>
      </c>
      <c r="Y413" s="10">
        <f t="shared" si="162"/>
        <v>145</v>
      </c>
      <c r="Z413" s="10">
        <f t="shared" si="166"/>
        <v>36.799999999999272</v>
      </c>
      <c r="AA413" s="10">
        <f t="shared" si="167"/>
        <v>181.79999999999927</v>
      </c>
      <c r="AB413" s="10">
        <f t="shared" si="168"/>
        <v>181.79999999999927</v>
      </c>
      <c r="AC413" s="11">
        <f t="shared" si="181"/>
        <v>184.53214285714279</v>
      </c>
      <c r="AD413" s="12">
        <f t="shared" si="180"/>
        <v>1.6758509965457399E-2</v>
      </c>
      <c r="AE413" s="12">
        <f t="shared" si="182"/>
        <v>24.467424549567802</v>
      </c>
      <c r="AF413" s="10"/>
      <c r="AG413" s="10"/>
      <c r="AH413" s="13">
        <f t="shared" si="186"/>
        <v>0</v>
      </c>
      <c r="AI413" s="6"/>
      <c r="AJ413" s="6"/>
      <c r="AK413" s="6">
        <f t="shared" si="187"/>
        <v>0</v>
      </c>
    </row>
    <row r="414" spans="1:37" x14ac:dyDescent="0.35">
      <c r="A414" s="2">
        <v>43377</v>
      </c>
      <c r="B414" t="s">
        <v>10</v>
      </c>
      <c r="C414" s="3">
        <v>43398</v>
      </c>
      <c r="D414">
        <v>10752</v>
      </c>
      <c r="E414">
        <v>10799.5</v>
      </c>
      <c r="F414">
        <v>10593.25</v>
      </c>
      <c r="G414">
        <v>10631.25</v>
      </c>
      <c r="H414">
        <v>18616875</v>
      </c>
      <c r="I414">
        <v>1728000</v>
      </c>
      <c r="K414" s="51">
        <f t="shared" si="169"/>
        <v>-2.4082947785855948</v>
      </c>
      <c r="L414">
        <f t="shared" si="163"/>
        <v>10600</v>
      </c>
      <c r="M414">
        <f t="shared" si="164"/>
        <v>10800</v>
      </c>
      <c r="N414">
        <v>18.1175</v>
      </c>
      <c r="O414">
        <f t="shared" si="165"/>
        <v>21</v>
      </c>
      <c r="P414" s="54">
        <f t="shared" si="170"/>
        <v>-2.4377683666195082</v>
      </c>
      <c r="Q414" s="54">
        <f t="shared" si="171"/>
        <v>17.575714516103105</v>
      </c>
      <c r="R414" s="53">
        <f t="shared" si="190"/>
        <v>10000</v>
      </c>
      <c r="S414" s="53">
        <f t="shared" si="191"/>
        <v>11950</v>
      </c>
      <c r="T414" s="53">
        <f t="shared" si="184"/>
        <v>0</v>
      </c>
      <c r="U414" s="16"/>
      <c r="V414" s="16">
        <v>10150</v>
      </c>
      <c r="W414" s="16">
        <v>11950</v>
      </c>
      <c r="X414" s="16">
        <f t="shared" si="183"/>
        <v>0</v>
      </c>
      <c r="Y414" s="10">
        <f t="shared" si="162"/>
        <v>206.25</v>
      </c>
      <c r="Z414" s="10">
        <f t="shared" si="166"/>
        <v>94.100000000000364</v>
      </c>
      <c r="AA414" s="10">
        <f t="shared" si="167"/>
        <v>300.35000000000036</v>
      </c>
      <c r="AB414" s="10">
        <f t="shared" si="168"/>
        <v>300.35000000000036</v>
      </c>
      <c r="AC414" s="11">
        <f t="shared" si="181"/>
        <v>192.97499999999985</v>
      </c>
      <c r="AD414" s="12">
        <f t="shared" si="180"/>
        <v>1.7947823660714273E-2</v>
      </c>
      <c r="AE414" s="12">
        <f t="shared" si="182"/>
        <v>26.20382254464284</v>
      </c>
      <c r="AF414" s="10"/>
      <c r="AG414" s="10"/>
      <c r="AH414" s="13">
        <f t="shared" si="186"/>
        <v>0</v>
      </c>
      <c r="AI414" s="6"/>
      <c r="AJ414" s="6"/>
      <c r="AK414" s="6">
        <f t="shared" si="187"/>
        <v>0</v>
      </c>
    </row>
    <row r="415" spans="1:37" x14ac:dyDescent="0.35">
      <c r="A415" s="2">
        <v>43378</v>
      </c>
      <c r="B415" t="s">
        <v>10</v>
      </c>
      <c r="C415" s="3">
        <v>43398</v>
      </c>
      <c r="D415">
        <v>10552</v>
      </c>
      <c r="E415">
        <v>10588.9</v>
      </c>
      <c r="F415">
        <v>10292</v>
      </c>
      <c r="G415">
        <v>10347.15</v>
      </c>
      <c r="H415">
        <v>20193750</v>
      </c>
      <c r="I415">
        <v>1576875</v>
      </c>
      <c r="K415" s="51">
        <f t="shared" si="169"/>
        <v>-2.6723104056437426</v>
      </c>
      <c r="L415">
        <f t="shared" si="163"/>
        <v>10300</v>
      </c>
      <c r="M415">
        <f t="shared" si="164"/>
        <v>10600</v>
      </c>
      <c r="N415">
        <v>18.914999999999999</v>
      </c>
      <c r="O415">
        <f t="shared" si="165"/>
        <v>20</v>
      </c>
      <c r="P415" s="54">
        <f t="shared" si="170"/>
        <v>-2.7086657688661475</v>
      </c>
      <c r="Q415" s="54">
        <f t="shared" si="171"/>
        <v>18.350771202182365</v>
      </c>
      <c r="R415" s="53">
        <f t="shared" si="190"/>
        <v>10000</v>
      </c>
      <c r="S415" s="53">
        <f t="shared" si="191"/>
        <v>11950</v>
      </c>
      <c r="T415" s="53">
        <f t="shared" si="184"/>
        <v>0</v>
      </c>
      <c r="U415" s="16"/>
      <c r="V415" s="16">
        <v>10150</v>
      </c>
      <c r="W415" s="16">
        <v>11950</v>
      </c>
      <c r="X415" s="16">
        <f t="shared" si="183"/>
        <v>0</v>
      </c>
      <c r="Y415" s="10">
        <f t="shared" si="162"/>
        <v>296.89999999999964</v>
      </c>
      <c r="Z415" s="10">
        <f t="shared" si="166"/>
        <v>42.350000000000364</v>
      </c>
      <c r="AA415" s="10">
        <f t="shared" si="167"/>
        <v>339.25</v>
      </c>
      <c r="AB415" s="10">
        <f t="shared" si="168"/>
        <v>339.25</v>
      </c>
      <c r="AC415" s="11">
        <f t="shared" si="181"/>
        <v>207.73928571428561</v>
      </c>
      <c r="AD415" s="12">
        <f t="shared" si="180"/>
        <v>1.9687195386115013E-2</v>
      </c>
      <c r="AE415" s="12">
        <f t="shared" si="182"/>
        <v>28.743305263727919</v>
      </c>
      <c r="AF415" s="10"/>
      <c r="AG415" s="10"/>
      <c r="AH415" s="13">
        <f t="shared" si="186"/>
        <v>0</v>
      </c>
      <c r="AI415" s="6"/>
      <c r="AJ415" s="6"/>
      <c r="AK415" s="6">
        <f t="shared" si="187"/>
        <v>0</v>
      </c>
    </row>
    <row r="416" spans="1:37" x14ac:dyDescent="0.35">
      <c r="A416" s="2">
        <v>43381</v>
      </c>
      <c r="B416" t="s">
        <v>10</v>
      </c>
      <c r="C416" s="3">
        <v>43398</v>
      </c>
      <c r="D416">
        <v>10273.9</v>
      </c>
      <c r="E416">
        <v>10417.950000000001</v>
      </c>
      <c r="F416">
        <v>10212.35</v>
      </c>
      <c r="G416">
        <v>10379</v>
      </c>
      <c r="H416">
        <v>20322150</v>
      </c>
      <c r="I416">
        <v>128400</v>
      </c>
      <c r="K416" s="51">
        <f t="shared" si="169"/>
        <v>0.30781422903891759</v>
      </c>
      <c r="L416">
        <f t="shared" si="163"/>
        <v>10400</v>
      </c>
      <c r="M416">
        <f t="shared" si="164"/>
        <v>10300</v>
      </c>
      <c r="N416">
        <v>19.732500000000002</v>
      </c>
      <c r="O416">
        <f t="shared" si="165"/>
        <v>17</v>
      </c>
      <c r="P416" s="54">
        <f t="shared" si="170"/>
        <v>0.3073414509779937</v>
      </c>
      <c r="Q416" s="54">
        <f t="shared" si="171"/>
        <v>19.131516678011952</v>
      </c>
      <c r="R416" s="53">
        <f t="shared" si="190"/>
        <v>10000</v>
      </c>
      <c r="S416" s="53">
        <f t="shared" si="191"/>
        <v>11950</v>
      </c>
      <c r="T416" s="53">
        <f t="shared" si="184"/>
        <v>0</v>
      </c>
      <c r="U416" s="16"/>
      <c r="V416" s="16">
        <v>10150</v>
      </c>
      <c r="W416" s="16">
        <v>11950</v>
      </c>
      <c r="X416" s="16">
        <f t="shared" si="183"/>
        <v>0</v>
      </c>
      <c r="Y416" s="10">
        <f t="shared" si="162"/>
        <v>205.60000000000036</v>
      </c>
      <c r="Z416" s="10">
        <f t="shared" si="166"/>
        <v>70.800000000001091</v>
      </c>
      <c r="AA416" s="10">
        <f t="shared" si="167"/>
        <v>134.79999999999927</v>
      </c>
      <c r="AB416" s="10">
        <f t="shared" si="168"/>
        <v>205.60000000000036</v>
      </c>
      <c r="AC416" s="11">
        <f t="shared" si="181"/>
        <v>212.30714285714279</v>
      </c>
      <c r="AD416" s="12">
        <f t="shared" si="180"/>
        <v>2.0664707935364641E-2</v>
      </c>
      <c r="AE416" s="12">
        <f t="shared" si="182"/>
        <v>30.170473585632376</v>
      </c>
      <c r="AF416" s="10"/>
      <c r="AG416" s="10"/>
      <c r="AH416" s="13">
        <f t="shared" si="186"/>
        <v>0</v>
      </c>
      <c r="AI416" s="6"/>
      <c r="AJ416" s="6"/>
      <c r="AK416" s="6">
        <f t="shared" si="187"/>
        <v>0</v>
      </c>
    </row>
    <row r="417" spans="1:37" x14ac:dyDescent="0.35">
      <c r="A417" s="2">
        <v>43382</v>
      </c>
      <c r="B417" t="s">
        <v>10</v>
      </c>
      <c r="C417" s="3">
        <v>43398</v>
      </c>
      <c r="D417">
        <v>10389.950000000001</v>
      </c>
      <c r="E417">
        <v>10424</v>
      </c>
      <c r="F417">
        <v>10291.1</v>
      </c>
      <c r="G417">
        <v>10314.4</v>
      </c>
      <c r="H417">
        <v>19539000</v>
      </c>
      <c r="I417">
        <v>-783150</v>
      </c>
      <c r="K417" s="51">
        <f t="shared" si="169"/>
        <v>-0.62241063686289977</v>
      </c>
      <c r="L417">
        <f t="shared" si="163"/>
        <v>10300</v>
      </c>
      <c r="M417">
        <f t="shared" si="164"/>
        <v>10400</v>
      </c>
      <c r="N417">
        <v>20.147500000000001</v>
      </c>
      <c r="O417">
        <f t="shared" si="165"/>
        <v>16</v>
      </c>
      <c r="P417" s="54">
        <f t="shared" si="170"/>
        <v>-0.62435568686609599</v>
      </c>
      <c r="Q417" s="54">
        <f t="shared" si="171"/>
        <v>19.534324663945345</v>
      </c>
      <c r="R417" s="53">
        <f t="shared" si="190"/>
        <v>10000</v>
      </c>
      <c r="S417" s="53">
        <f t="shared" si="191"/>
        <v>11950</v>
      </c>
      <c r="T417" s="53">
        <f t="shared" si="184"/>
        <v>0</v>
      </c>
      <c r="U417" s="16"/>
      <c r="V417" s="16">
        <v>10150</v>
      </c>
      <c r="W417" s="16">
        <v>11950</v>
      </c>
      <c r="X417" s="16">
        <f t="shared" si="183"/>
        <v>0</v>
      </c>
      <c r="Y417" s="10">
        <f t="shared" si="162"/>
        <v>132.89999999999964</v>
      </c>
      <c r="Z417" s="10">
        <f t="shared" si="166"/>
        <v>45</v>
      </c>
      <c r="AA417" s="10">
        <f t="shared" si="167"/>
        <v>87.899999999999636</v>
      </c>
      <c r="AB417" s="10">
        <f t="shared" si="168"/>
        <v>132.89999999999964</v>
      </c>
      <c r="AC417" s="11">
        <f t="shared" si="181"/>
        <v>210.75357142857138</v>
      </c>
      <c r="AD417" s="12">
        <f t="shared" si="180"/>
        <v>2.0284368204714302E-2</v>
      </c>
      <c r="AE417" s="12">
        <f t="shared" si="182"/>
        <v>29.615177578882879</v>
      </c>
      <c r="AF417" s="10"/>
      <c r="AG417" s="10"/>
      <c r="AH417" s="13">
        <f t="shared" si="186"/>
        <v>0</v>
      </c>
      <c r="AI417" s="6"/>
      <c r="AJ417" s="6"/>
      <c r="AK417" s="6">
        <f t="shared" si="187"/>
        <v>0</v>
      </c>
    </row>
    <row r="418" spans="1:37" x14ac:dyDescent="0.35">
      <c r="A418" s="2">
        <v>43383</v>
      </c>
      <c r="B418" t="s">
        <v>10</v>
      </c>
      <c r="C418" s="3">
        <v>43398</v>
      </c>
      <c r="D418">
        <v>10333.35</v>
      </c>
      <c r="E418">
        <v>10489.9</v>
      </c>
      <c r="F418">
        <v>10324.15</v>
      </c>
      <c r="G418">
        <v>10465.75</v>
      </c>
      <c r="H418">
        <v>19742625</v>
      </c>
      <c r="I418">
        <v>203625</v>
      </c>
      <c r="J418">
        <v>10460.1</v>
      </c>
      <c r="K418" s="51">
        <f t="shared" si="169"/>
        <v>1.4673660125649615</v>
      </c>
      <c r="L418">
        <f t="shared" si="163"/>
        <v>10500</v>
      </c>
      <c r="M418">
        <f t="shared" si="164"/>
        <v>10300</v>
      </c>
      <c r="N418">
        <v>19.754999999999999</v>
      </c>
      <c r="O418">
        <f t="shared" si="165"/>
        <v>15</v>
      </c>
      <c r="P418" s="54">
        <f t="shared" si="170"/>
        <v>1.4567043678454183</v>
      </c>
      <c r="Q418" s="54">
        <f t="shared" si="171"/>
        <v>19.156506538430172</v>
      </c>
      <c r="R418" s="53">
        <f t="shared" si="190"/>
        <v>10000</v>
      </c>
      <c r="S418" s="53">
        <f t="shared" si="191"/>
        <v>11950</v>
      </c>
      <c r="T418" s="53">
        <f t="shared" si="184"/>
        <v>0</v>
      </c>
      <c r="U418" s="16"/>
      <c r="V418" s="16">
        <v>10150</v>
      </c>
      <c r="W418" s="16">
        <v>11950</v>
      </c>
      <c r="X418" s="16">
        <f t="shared" si="183"/>
        <v>0</v>
      </c>
      <c r="Y418" s="10">
        <f t="shared" si="162"/>
        <v>165.75</v>
      </c>
      <c r="Z418" s="10">
        <f t="shared" si="166"/>
        <v>175.5</v>
      </c>
      <c r="AA418" s="10">
        <f t="shared" si="167"/>
        <v>9.75</v>
      </c>
      <c r="AB418" s="10">
        <f t="shared" si="168"/>
        <v>175.5</v>
      </c>
      <c r="AC418" s="11">
        <f t="shared" si="181"/>
        <v>213.29642857142855</v>
      </c>
      <c r="AD418" s="12">
        <f t="shared" si="180"/>
        <v>2.0641556568917974E-2</v>
      </c>
      <c r="AE418" s="12">
        <f t="shared" si="182"/>
        <v>30.136672590620243</v>
      </c>
      <c r="AF418" s="10"/>
      <c r="AG418" s="10"/>
      <c r="AH418" s="13">
        <f t="shared" si="186"/>
        <v>0</v>
      </c>
      <c r="AI418" s="6"/>
      <c r="AJ418" s="6"/>
      <c r="AK418" s="6">
        <f t="shared" si="187"/>
        <v>0</v>
      </c>
    </row>
    <row r="419" spans="1:37" x14ac:dyDescent="0.35">
      <c r="A419" s="2">
        <v>43384</v>
      </c>
      <c r="B419" t="s">
        <v>10</v>
      </c>
      <c r="C419" s="3">
        <v>43398</v>
      </c>
      <c r="D419">
        <v>10208.75</v>
      </c>
      <c r="E419">
        <v>10370</v>
      </c>
      <c r="F419">
        <v>10155.549999999999</v>
      </c>
      <c r="G419">
        <v>10252.049999999999</v>
      </c>
      <c r="H419">
        <v>19704525</v>
      </c>
      <c r="I419">
        <v>-38100</v>
      </c>
      <c r="K419" s="51">
        <f t="shared" si="169"/>
        <v>-2.0418985739196973</v>
      </c>
      <c r="L419">
        <f t="shared" si="163"/>
        <v>10300</v>
      </c>
      <c r="M419">
        <f t="shared" si="164"/>
        <v>10200</v>
      </c>
      <c r="N419">
        <v>17.907499999999999</v>
      </c>
      <c r="O419">
        <f t="shared" si="165"/>
        <v>14</v>
      </c>
      <c r="P419" s="54">
        <f t="shared" si="170"/>
        <v>-2.0630335205861883</v>
      </c>
      <c r="Q419" s="54">
        <f t="shared" si="171"/>
        <v>17.369318043994234</v>
      </c>
      <c r="R419" s="53">
        <f t="shared" si="190"/>
        <v>10000</v>
      </c>
      <c r="S419" s="53">
        <f t="shared" si="191"/>
        <v>11950</v>
      </c>
      <c r="T419" s="53">
        <f t="shared" si="184"/>
        <v>0</v>
      </c>
      <c r="U419" s="16"/>
      <c r="V419" s="16">
        <v>10150</v>
      </c>
      <c r="W419" s="16">
        <v>11950</v>
      </c>
      <c r="X419" s="16">
        <f t="shared" si="183"/>
        <v>0</v>
      </c>
      <c r="Y419" s="10">
        <f t="shared" si="162"/>
        <v>214.45000000000073</v>
      </c>
      <c r="Z419" s="10">
        <f t="shared" si="166"/>
        <v>95.75</v>
      </c>
      <c r="AA419" s="10">
        <f t="shared" si="167"/>
        <v>310.20000000000073</v>
      </c>
      <c r="AB419" s="10">
        <f t="shared" si="168"/>
        <v>310.20000000000073</v>
      </c>
      <c r="AC419" s="11">
        <f t="shared" si="181"/>
        <v>226.20714285714297</v>
      </c>
      <c r="AD419" s="12">
        <f t="shared" si="180"/>
        <v>2.2158162640591939E-2</v>
      </c>
      <c r="AE419" s="12">
        <f t="shared" si="182"/>
        <v>32.350917455264231</v>
      </c>
      <c r="AF419" s="10"/>
      <c r="AG419" s="10"/>
      <c r="AH419" s="13">
        <f t="shared" si="186"/>
        <v>0</v>
      </c>
      <c r="AI419" s="6"/>
      <c r="AJ419" s="6"/>
      <c r="AK419" s="6">
        <f t="shared" si="187"/>
        <v>0</v>
      </c>
    </row>
    <row r="420" spans="1:37" x14ac:dyDescent="0.35">
      <c r="A420" s="2">
        <v>43385</v>
      </c>
      <c r="B420" t="s">
        <v>10</v>
      </c>
      <c r="C420" s="3">
        <v>43398</v>
      </c>
      <c r="D420">
        <v>10329.65</v>
      </c>
      <c r="E420">
        <v>10508.9</v>
      </c>
      <c r="F420">
        <v>10321.9</v>
      </c>
      <c r="G420">
        <v>10486.55</v>
      </c>
      <c r="H420">
        <v>19254525</v>
      </c>
      <c r="I420">
        <v>-450000</v>
      </c>
      <c r="J420">
        <v>10472.5</v>
      </c>
      <c r="K420" s="51">
        <f t="shared" si="169"/>
        <v>2.2873474085670673</v>
      </c>
      <c r="L420">
        <f t="shared" si="163"/>
        <v>10500</v>
      </c>
      <c r="M420">
        <f t="shared" si="164"/>
        <v>10300</v>
      </c>
      <c r="N420">
        <v>20.547499999999999</v>
      </c>
      <c r="O420">
        <f t="shared" si="165"/>
        <v>13</v>
      </c>
      <c r="P420" s="54">
        <f t="shared" si="170"/>
        <v>2.2615798074653526</v>
      </c>
      <c r="Q420" s="54">
        <f t="shared" si="171"/>
        <v>19.929241216577516</v>
      </c>
      <c r="R420" s="53">
        <f t="shared" si="190"/>
        <v>10000</v>
      </c>
      <c r="S420" s="53">
        <f t="shared" si="191"/>
        <v>11950</v>
      </c>
      <c r="T420" s="53">
        <f t="shared" si="184"/>
        <v>0</v>
      </c>
      <c r="U420" s="16"/>
      <c r="V420" s="16">
        <v>10150</v>
      </c>
      <c r="W420" s="16">
        <v>11950</v>
      </c>
      <c r="X420" s="16">
        <f t="shared" si="183"/>
        <v>0</v>
      </c>
      <c r="Y420" s="10">
        <f t="shared" si="162"/>
        <v>187</v>
      </c>
      <c r="Z420" s="10">
        <f t="shared" si="166"/>
        <v>256.85000000000036</v>
      </c>
      <c r="AA420" s="10">
        <f t="shared" si="167"/>
        <v>69.850000000000364</v>
      </c>
      <c r="AB420" s="10">
        <f t="shared" si="168"/>
        <v>256.85000000000036</v>
      </c>
      <c r="AC420" s="11">
        <f t="shared" si="181"/>
        <v>217.45000000000007</v>
      </c>
      <c r="AD420" s="12">
        <f t="shared" si="180"/>
        <v>2.1051052068559929E-2</v>
      </c>
      <c r="AE420" s="12">
        <f t="shared" si="182"/>
        <v>30.734536020097497</v>
      </c>
      <c r="AF420" s="10"/>
      <c r="AG420" s="10"/>
      <c r="AH420" s="13">
        <f t="shared" si="186"/>
        <v>0</v>
      </c>
      <c r="AI420" s="6"/>
      <c r="AJ420" s="6"/>
      <c r="AK420" s="6">
        <f t="shared" si="187"/>
        <v>0</v>
      </c>
    </row>
    <row r="421" spans="1:37" x14ac:dyDescent="0.35">
      <c r="A421" s="2">
        <v>43388</v>
      </c>
      <c r="B421" t="s">
        <v>10</v>
      </c>
      <c r="C421" s="3">
        <v>43398</v>
      </c>
      <c r="D421">
        <v>10500.55</v>
      </c>
      <c r="E421">
        <v>10531.95</v>
      </c>
      <c r="F421">
        <v>10405.549999999999</v>
      </c>
      <c r="G421">
        <v>10517.45</v>
      </c>
      <c r="H421">
        <v>19787700</v>
      </c>
      <c r="I421">
        <v>533175</v>
      </c>
      <c r="K421" s="51">
        <f t="shared" si="169"/>
        <v>0.29466316376693441</v>
      </c>
      <c r="L421">
        <f t="shared" si="163"/>
        <v>10500</v>
      </c>
      <c r="M421">
        <f t="shared" si="164"/>
        <v>10500</v>
      </c>
      <c r="N421">
        <v>18.627500000000001</v>
      </c>
      <c r="O421">
        <f t="shared" si="165"/>
        <v>10</v>
      </c>
      <c r="P421" s="54">
        <f t="shared" si="170"/>
        <v>0.29422988280423112</v>
      </c>
      <c r="Q421" s="54">
        <f t="shared" si="171"/>
        <v>18.060175114002526</v>
      </c>
      <c r="R421" s="53">
        <f t="shared" si="190"/>
        <v>10000</v>
      </c>
      <c r="S421" s="53">
        <f t="shared" si="191"/>
        <v>11950</v>
      </c>
      <c r="T421" s="53">
        <f t="shared" si="184"/>
        <v>0</v>
      </c>
      <c r="U421" s="16"/>
      <c r="V421" s="16">
        <v>10150</v>
      </c>
      <c r="W421" s="16">
        <v>11950</v>
      </c>
      <c r="X421" s="16">
        <f t="shared" si="183"/>
        <v>0</v>
      </c>
      <c r="Y421" s="10">
        <f t="shared" si="162"/>
        <v>126.40000000000146</v>
      </c>
      <c r="Z421" s="10">
        <f t="shared" si="166"/>
        <v>45.400000000001455</v>
      </c>
      <c r="AA421" s="10">
        <f t="shared" si="167"/>
        <v>81</v>
      </c>
      <c r="AB421" s="10">
        <f t="shared" si="168"/>
        <v>126.40000000000146</v>
      </c>
      <c r="AC421" s="11">
        <f t="shared" si="181"/>
        <v>211.08214285714308</v>
      </c>
      <c r="AD421" s="12">
        <f t="shared" si="180"/>
        <v>2.0102008262152277E-2</v>
      </c>
      <c r="AE421" s="12">
        <f t="shared" si="182"/>
        <v>29.348932062742325</v>
      </c>
      <c r="AF421" s="10"/>
      <c r="AG421" s="10"/>
      <c r="AH421" s="13">
        <f t="shared" si="186"/>
        <v>0</v>
      </c>
      <c r="AI421" s="6"/>
      <c r="AJ421" s="6"/>
      <c r="AK421" s="6">
        <f t="shared" si="187"/>
        <v>0</v>
      </c>
    </row>
    <row r="422" spans="1:37" x14ac:dyDescent="0.35">
      <c r="A422" s="2">
        <v>43389</v>
      </c>
      <c r="B422" t="s">
        <v>10</v>
      </c>
      <c r="C422" s="3">
        <v>43398</v>
      </c>
      <c r="D422">
        <v>10531.05</v>
      </c>
      <c r="E422">
        <v>10599</v>
      </c>
      <c r="F422">
        <v>10516.25</v>
      </c>
      <c r="G422">
        <v>10589.85</v>
      </c>
      <c r="H422">
        <v>20621025</v>
      </c>
      <c r="I422">
        <v>833325</v>
      </c>
      <c r="J422">
        <v>10584.75</v>
      </c>
      <c r="K422" s="51">
        <f t="shared" si="169"/>
        <v>0.68837978787633536</v>
      </c>
      <c r="L422">
        <f t="shared" si="163"/>
        <v>10600</v>
      </c>
      <c r="M422">
        <f t="shared" si="164"/>
        <v>10500</v>
      </c>
      <c r="N422">
        <v>18.885000000000002</v>
      </c>
      <c r="O422">
        <f t="shared" si="165"/>
        <v>9</v>
      </c>
      <c r="P422" s="54">
        <f t="shared" si="170"/>
        <v>0.6860212717270997</v>
      </c>
      <c r="Q422" s="54">
        <f t="shared" si="171"/>
        <v>18.310457913747427</v>
      </c>
      <c r="R422" s="53">
        <f t="shared" si="190"/>
        <v>10000</v>
      </c>
      <c r="S422" s="53">
        <f t="shared" si="191"/>
        <v>11950</v>
      </c>
      <c r="T422" s="53">
        <f t="shared" si="184"/>
        <v>0</v>
      </c>
      <c r="U422" s="16"/>
      <c r="V422" s="16">
        <v>10150</v>
      </c>
      <c r="W422" s="16">
        <v>11950</v>
      </c>
      <c r="X422" s="16">
        <f t="shared" si="183"/>
        <v>0</v>
      </c>
      <c r="Y422" s="10">
        <f t="shared" si="162"/>
        <v>82.75</v>
      </c>
      <c r="Z422" s="10">
        <f t="shared" si="166"/>
        <v>81.549999999999272</v>
      </c>
      <c r="AA422" s="10">
        <f t="shared" si="167"/>
        <v>1.2000000000007276</v>
      </c>
      <c r="AB422" s="10">
        <f t="shared" si="168"/>
        <v>82.75</v>
      </c>
      <c r="AC422" s="11">
        <f t="shared" si="181"/>
        <v>203.08214285714308</v>
      </c>
      <c r="AD422" s="12">
        <f t="shared" si="180"/>
        <v>1.9284130533721053E-2</v>
      </c>
      <c r="AE422" s="12">
        <f t="shared" si="182"/>
        <v>28.154830579232737</v>
      </c>
      <c r="AF422" s="10"/>
      <c r="AG422" s="10"/>
      <c r="AH422" s="13">
        <f t="shared" si="186"/>
        <v>0</v>
      </c>
      <c r="AI422" s="6"/>
      <c r="AJ422" s="6"/>
      <c r="AK422" s="6">
        <f t="shared" si="187"/>
        <v>0</v>
      </c>
    </row>
    <row r="423" spans="1:37" x14ac:dyDescent="0.35">
      <c r="A423" s="2">
        <v>43390</v>
      </c>
      <c r="B423" t="s">
        <v>10</v>
      </c>
      <c r="C423" s="3">
        <v>43398</v>
      </c>
      <c r="D423">
        <v>10690</v>
      </c>
      <c r="E423">
        <v>10699.95</v>
      </c>
      <c r="F423">
        <v>10423.9</v>
      </c>
      <c r="G423">
        <v>10443.950000000001</v>
      </c>
      <c r="H423">
        <v>20314500</v>
      </c>
      <c r="I423">
        <v>-306525</v>
      </c>
      <c r="K423" s="51">
        <f t="shared" si="169"/>
        <v>-1.3777343399575974</v>
      </c>
      <c r="L423">
        <f t="shared" si="163"/>
        <v>10400</v>
      </c>
      <c r="M423">
        <f t="shared" si="164"/>
        <v>10700</v>
      </c>
      <c r="N423">
        <v>17.372499999999999</v>
      </c>
      <c r="O423">
        <f t="shared" si="165"/>
        <v>8</v>
      </c>
      <c r="P423" s="54">
        <f t="shared" si="170"/>
        <v>-1.3873131819391205</v>
      </c>
      <c r="Q423" s="54">
        <f t="shared" si="171"/>
        <v>16.846691341236319</v>
      </c>
      <c r="R423" s="53">
        <f t="shared" si="190"/>
        <v>10000</v>
      </c>
      <c r="S423" s="53">
        <f t="shared" si="191"/>
        <v>11950</v>
      </c>
      <c r="T423" s="53">
        <f t="shared" si="184"/>
        <v>0</v>
      </c>
      <c r="U423" s="16"/>
      <c r="V423" s="16">
        <v>10150</v>
      </c>
      <c r="W423" s="16">
        <v>11950</v>
      </c>
      <c r="X423" s="16">
        <f t="shared" si="183"/>
        <v>0</v>
      </c>
      <c r="Y423" s="10">
        <f t="shared" si="162"/>
        <v>276.05000000000109</v>
      </c>
      <c r="Z423" s="10">
        <f t="shared" si="166"/>
        <v>110.10000000000036</v>
      </c>
      <c r="AA423" s="10">
        <f t="shared" si="167"/>
        <v>165.95000000000073</v>
      </c>
      <c r="AB423" s="10">
        <f t="shared" si="168"/>
        <v>276.05000000000109</v>
      </c>
      <c r="AC423" s="11">
        <f t="shared" si="181"/>
        <v>212.23571428571464</v>
      </c>
      <c r="AD423" s="12">
        <f t="shared" si="180"/>
        <v>1.9853668314847018E-2</v>
      </c>
      <c r="AE423" s="12">
        <f t="shared" si="182"/>
        <v>28.986355739676647</v>
      </c>
      <c r="AF423" s="10"/>
      <c r="AG423" s="10"/>
      <c r="AH423" s="13">
        <f t="shared" si="186"/>
        <v>0</v>
      </c>
      <c r="AI423" s="6"/>
      <c r="AJ423" s="6"/>
      <c r="AK423" s="6">
        <f t="shared" si="187"/>
        <v>0</v>
      </c>
    </row>
    <row r="424" spans="1:37" x14ac:dyDescent="0.35">
      <c r="A424" s="2">
        <v>43392</v>
      </c>
      <c r="B424" t="s">
        <v>10</v>
      </c>
      <c r="C424" s="3">
        <v>43398</v>
      </c>
      <c r="D424">
        <v>10337</v>
      </c>
      <c r="E424">
        <v>10388.450000000001</v>
      </c>
      <c r="F424">
        <v>10246.35</v>
      </c>
      <c r="G424">
        <v>10303.200000000001</v>
      </c>
      <c r="H424">
        <v>19529550</v>
      </c>
      <c r="I424">
        <v>-784950</v>
      </c>
      <c r="K424" s="51">
        <f t="shared" si="169"/>
        <v>-1.3476701822586281</v>
      </c>
      <c r="L424">
        <f t="shared" si="163"/>
        <v>10300</v>
      </c>
      <c r="M424">
        <f t="shared" si="164"/>
        <v>10300</v>
      </c>
      <c r="N424">
        <v>17.98</v>
      </c>
      <c r="O424">
        <f t="shared" si="165"/>
        <v>6</v>
      </c>
      <c r="P424" s="54">
        <f t="shared" si="170"/>
        <v>-1.3568336791335511</v>
      </c>
      <c r="Q424" s="54">
        <f t="shared" si="171"/>
        <v>17.435424739821222</v>
      </c>
      <c r="R424" s="53">
        <f t="shared" si="190"/>
        <v>10000</v>
      </c>
      <c r="S424" s="53">
        <f t="shared" si="191"/>
        <v>11950</v>
      </c>
      <c r="T424" s="53">
        <f t="shared" si="184"/>
        <v>0</v>
      </c>
      <c r="U424" s="16"/>
      <c r="V424" s="16">
        <v>10150</v>
      </c>
      <c r="W424" s="16">
        <v>11950</v>
      </c>
      <c r="X424" s="16">
        <f t="shared" si="183"/>
        <v>0</v>
      </c>
      <c r="Y424" s="10">
        <f t="shared" si="162"/>
        <v>142.10000000000036</v>
      </c>
      <c r="Z424" s="10">
        <f t="shared" si="166"/>
        <v>55.5</v>
      </c>
      <c r="AA424" s="10">
        <f t="shared" si="167"/>
        <v>197.60000000000036</v>
      </c>
      <c r="AB424" s="10">
        <f t="shared" si="168"/>
        <v>197.60000000000036</v>
      </c>
      <c r="AC424" s="11">
        <f t="shared" si="181"/>
        <v>216.10357142857174</v>
      </c>
      <c r="AD424" s="12">
        <f t="shared" si="180"/>
        <v>2.0905830649953733E-2</v>
      </c>
      <c r="AE424" s="12">
        <f t="shared" si="182"/>
        <v>30.522512748932449</v>
      </c>
      <c r="AF424" s="10"/>
      <c r="AG424" s="10"/>
      <c r="AH424" s="13">
        <f t="shared" si="186"/>
        <v>0</v>
      </c>
      <c r="AI424" s="6"/>
      <c r="AJ424" s="6"/>
      <c r="AK424" s="6">
        <f t="shared" si="187"/>
        <v>0</v>
      </c>
    </row>
    <row r="425" spans="1:37" x14ac:dyDescent="0.35">
      <c r="A425" s="2">
        <v>43395</v>
      </c>
      <c r="B425" t="s">
        <v>10</v>
      </c>
      <c r="C425" s="3">
        <v>43398</v>
      </c>
      <c r="D425">
        <v>10405</v>
      </c>
      <c r="E425">
        <v>10405</v>
      </c>
      <c r="F425">
        <v>10206</v>
      </c>
      <c r="G425">
        <v>10231.950000000001</v>
      </c>
      <c r="H425">
        <v>17153025</v>
      </c>
      <c r="I425">
        <v>-2376525</v>
      </c>
      <c r="K425" s="51">
        <f t="shared" si="169"/>
        <v>-0.69153272769624974</v>
      </c>
      <c r="L425">
        <f t="shared" si="163"/>
        <v>10200</v>
      </c>
      <c r="M425">
        <f t="shared" si="164"/>
        <v>10400</v>
      </c>
      <c r="N425">
        <v>19.787500000000001</v>
      </c>
      <c r="O425">
        <f t="shared" si="165"/>
        <v>3</v>
      </c>
      <c r="P425" s="54">
        <f t="shared" si="170"/>
        <v>-0.69393489619020698</v>
      </c>
      <c r="Q425" s="54">
        <f t="shared" si="171"/>
        <v>19.185446036342473</v>
      </c>
      <c r="R425" s="53">
        <f t="shared" si="190"/>
        <v>10000</v>
      </c>
      <c r="S425" s="53">
        <f t="shared" si="191"/>
        <v>11950</v>
      </c>
      <c r="T425" s="53">
        <f t="shared" si="184"/>
        <v>0</v>
      </c>
      <c r="U425" s="16"/>
      <c r="V425" s="16">
        <v>10150</v>
      </c>
      <c r="W425" s="16">
        <v>11950</v>
      </c>
      <c r="X425" s="16">
        <f t="shared" si="183"/>
        <v>0</v>
      </c>
      <c r="Y425" s="10">
        <f t="shared" si="162"/>
        <v>199</v>
      </c>
      <c r="Z425" s="10">
        <f t="shared" si="166"/>
        <v>101.79999999999927</v>
      </c>
      <c r="AA425" s="10">
        <f t="shared" si="167"/>
        <v>97.200000000000728</v>
      </c>
      <c r="AB425" s="10">
        <f t="shared" si="168"/>
        <v>199</v>
      </c>
      <c r="AC425" s="11">
        <f t="shared" si="181"/>
        <v>215.47857142857174</v>
      </c>
      <c r="AD425" s="12">
        <f t="shared" si="180"/>
        <v>2.0709137090684452E-2</v>
      </c>
      <c r="AE425" s="12">
        <f t="shared" si="182"/>
        <v>30.235340152399299</v>
      </c>
      <c r="AF425" s="10"/>
      <c r="AG425" s="10"/>
      <c r="AH425" s="13">
        <f t="shared" si="186"/>
        <v>0</v>
      </c>
      <c r="AI425" s="6"/>
      <c r="AJ425" s="6"/>
      <c r="AK425" s="6">
        <f t="shared" si="187"/>
        <v>0</v>
      </c>
    </row>
    <row r="426" spans="1:37" x14ac:dyDescent="0.35">
      <c r="A426" s="2">
        <v>43396</v>
      </c>
      <c r="B426" t="s">
        <v>10</v>
      </c>
      <c r="C426" s="3">
        <v>43398</v>
      </c>
      <c r="D426">
        <v>10160</v>
      </c>
      <c r="E426">
        <v>10216.200000000001</v>
      </c>
      <c r="F426">
        <v>10092.549999999999</v>
      </c>
      <c r="G426">
        <v>10147.9</v>
      </c>
      <c r="H426">
        <v>13082325</v>
      </c>
      <c r="I426">
        <v>-4070700</v>
      </c>
      <c r="J426">
        <v>10146.799999999999</v>
      </c>
      <c r="K426" s="51">
        <f t="shared" si="169"/>
        <v>-0.82144654733458511</v>
      </c>
      <c r="L426">
        <f t="shared" si="163"/>
        <v>10100</v>
      </c>
      <c r="M426">
        <f t="shared" si="164"/>
        <v>10200</v>
      </c>
      <c r="N426">
        <v>21.357500000000002</v>
      </c>
      <c r="O426">
        <f t="shared" si="165"/>
        <v>2</v>
      </c>
      <c r="P426" s="54">
        <f t="shared" si="170"/>
        <v>-0.82483901043932661</v>
      </c>
      <c r="Q426" s="54">
        <f t="shared" si="171"/>
        <v>20.707850188722841</v>
      </c>
      <c r="R426" s="53">
        <f t="shared" si="190"/>
        <v>10000</v>
      </c>
      <c r="S426" s="53">
        <f t="shared" si="191"/>
        <v>11950</v>
      </c>
      <c r="T426" s="53">
        <f t="shared" si="184"/>
        <v>0</v>
      </c>
      <c r="U426" s="16"/>
      <c r="V426" s="16">
        <v>10150</v>
      </c>
      <c r="W426" s="16">
        <v>11950</v>
      </c>
      <c r="X426" s="16">
        <f t="shared" si="183"/>
        <v>0</v>
      </c>
      <c r="Y426" s="10">
        <f t="shared" si="162"/>
        <v>123.65000000000146</v>
      </c>
      <c r="Z426" s="10">
        <f t="shared" si="166"/>
        <v>15.75</v>
      </c>
      <c r="AA426" s="10">
        <f t="shared" si="167"/>
        <v>139.40000000000146</v>
      </c>
      <c r="AB426" s="10">
        <f t="shared" si="168"/>
        <v>139.40000000000146</v>
      </c>
      <c r="AC426" s="11">
        <f t="shared" si="181"/>
        <v>208.83214285714323</v>
      </c>
      <c r="AD426" s="12">
        <f t="shared" si="180"/>
        <v>2.0554344769403862E-2</v>
      </c>
      <c r="AE426" s="12">
        <f t="shared" si="182"/>
        <v>30.009343363329638</v>
      </c>
      <c r="AF426" s="10"/>
      <c r="AG426" s="10"/>
      <c r="AH426" s="13">
        <f t="shared" si="186"/>
        <v>0</v>
      </c>
      <c r="AI426" s="6"/>
      <c r="AJ426" s="6"/>
      <c r="AK426" s="6">
        <f t="shared" si="187"/>
        <v>0</v>
      </c>
    </row>
    <row r="427" spans="1:37" x14ac:dyDescent="0.35">
      <c r="A427" s="2">
        <v>43397</v>
      </c>
      <c r="B427" t="s">
        <v>10</v>
      </c>
      <c r="C427" s="3">
        <v>43398</v>
      </c>
      <c r="D427">
        <v>10262.5</v>
      </c>
      <c r="E427">
        <v>10277.950000000001</v>
      </c>
      <c r="F427">
        <v>10115.799999999999</v>
      </c>
      <c r="G427">
        <v>10228.549999999999</v>
      </c>
      <c r="H427">
        <v>9104925</v>
      </c>
      <c r="I427">
        <v>-3977400</v>
      </c>
      <c r="J427">
        <v>10224.75</v>
      </c>
      <c r="K427" s="51">
        <f t="shared" si="169"/>
        <v>0.7947457109352638</v>
      </c>
      <c r="L427">
        <f t="shared" si="163"/>
        <v>10200</v>
      </c>
      <c r="M427">
        <f t="shared" si="164"/>
        <v>10300</v>
      </c>
      <c r="N427">
        <v>19.037500000000001</v>
      </c>
      <c r="O427">
        <f t="shared" si="165"/>
        <v>1</v>
      </c>
      <c r="P427" s="54">
        <f t="shared" si="170"/>
        <v>0.79160424069968371</v>
      </c>
      <c r="Q427" s="54">
        <f t="shared" si="171"/>
        <v>18.458559535116322</v>
      </c>
      <c r="R427" s="53">
        <f t="shared" si="190"/>
        <v>10000</v>
      </c>
      <c r="S427" s="53">
        <f t="shared" si="191"/>
        <v>11950</v>
      </c>
      <c r="T427" s="53">
        <f t="shared" si="184"/>
        <v>0</v>
      </c>
      <c r="U427" s="16"/>
      <c r="V427" s="16">
        <v>10150</v>
      </c>
      <c r="W427" s="16">
        <v>11950</v>
      </c>
      <c r="X427" s="16">
        <f t="shared" si="183"/>
        <v>0</v>
      </c>
      <c r="Y427" s="10">
        <f t="shared" si="162"/>
        <v>162.15000000000146</v>
      </c>
      <c r="Z427" s="10">
        <f t="shared" si="166"/>
        <v>130.05000000000109</v>
      </c>
      <c r="AA427" s="10">
        <f t="shared" si="167"/>
        <v>32.100000000000364</v>
      </c>
      <c r="AB427" s="10">
        <f t="shared" si="168"/>
        <v>162.15000000000146</v>
      </c>
      <c r="AC427" s="11">
        <f t="shared" si="181"/>
        <v>207.42857142857196</v>
      </c>
      <c r="AD427" s="12">
        <f t="shared" si="180"/>
        <v>2.0212284670262797E-2</v>
      </c>
      <c r="AE427" s="12">
        <f t="shared" si="182"/>
        <v>29.509935618583683</v>
      </c>
      <c r="AF427" s="10"/>
      <c r="AG427" s="10"/>
      <c r="AH427" s="13">
        <f t="shared" si="186"/>
        <v>0</v>
      </c>
      <c r="AI427" s="6"/>
      <c r="AJ427" s="6"/>
      <c r="AK427" s="6">
        <f t="shared" si="187"/>
        <v>0</v>
      </c>
    </row>
    <row r="428" spans="1:37" x14ac:dyDescent="0.35">
      <c r="A428" s="2">
        <v>43398</v>
      </c>
      <c r="B428" t="s">
        <v>10</v>
      </c>
      <c r="C428" s="3">
        <v>43398</v>
      </c>
      <c r="D428">
        <v>10140</v>
      </c>
      <c r="E428">
        <v>10175.200000000001</v>
      </c>
      <c r="F428">
        <v>10073</v>
      </c>
      <c r="G428">
        <v>10121.4</v>
      </c>
      <c r="H428">
        <v>7021275</v>
      </c>
      <c r="I428">
        <v>-2083650</v>
      </c>
      <c r="K428" s="51">
        <f t="shared" si="169"/>
        <v>-1.0475580605266595</v>
      </c>
      <c r="L428">
        <f t="shared" si="163"/>
        <v>10100</v>
      </c>
      <c r="M428">
        <f t="shared" si="164"/>
        <v>10100</v>
      </c>
      <c r="N428">
        <v>18.88</v>
      </c>
      <c r="O428">
        <f t="shared" si="165"/>
        <v>0</v>
      </c>
      <c r="P428" s="54">
        <f t="shared" si="170"/>
        <v>-1.0530835724841481</v>
      </c>
      <c r="Q428" s="54">
        <f t="shared" si="171"/>
        <v>18.306656578977989</v>
      </c>
      <c r="R428" s="53">
        <f t="shared" si="190"/>
        <v>10000</v>
      </c>
      <c r="S428" s="53">
        <f t="shared" si="191"/>
        <v>11950</v>
      </c>
      <c r="T428" s="53">
        <f t="shared" si="184"/>
        <v>0</v>
      </c>
      <c r="U428" s="16"/>
      <c r="V428" s="16">
        <v>10150</v>
      </c>
      <c r="W428" s="16">
        <v>11950</v>
      </c>
      <c r="X428" s="16">
        <f t="shared" si="183"/>
        <v>1</v>
      </c>
      <c r="Y428" s="10">
        <f t="shared" si="162"/>
        <v>102.20000000000073</v>
      </c>
      <c r="Z428" s="10">
        <f t="shared" si="166"/>
        <v>53.349999999998545</v>
      </c>
      <c r="AA428" s="10">
        <f t="shared" si="167"/>
        <v>155.54999999999927</v>
      </c>
      <c r="AB428" s="10">
        <f t="shared" si="168"/>
        <v>155.54999999999927</v>
      </c>
      <c r="AC428" s="11">
        <f t="shared" si="181"/>
        <v>197.08571428571472</v>
      </c>
      <c r="AD428" s="12">
        <f t="shared" si="180"/>
        <v>1.9436460974922555E-2</v>
      </c>
      <c r="AE428" s="12">
        <f t="shared" si="182"/>
        <v>28.377233023386932</v>
      </c>
      <c r="AF428" s="10"/>
      <c r="AG428" s="10"/>
      <c r="AH428" s="13">
        <f t="shared" si="186"/>
        <v>0</v>
      </c>
      <c r="AI428" s="6"/>
      <c r="AJ428" s="6"/>
      <c r="AK428" s="6">
        <f t="shared" si="187"/>
        <v>0</v>
      </c>
    </row>
    <row r="429" spans="1:37" x14ac:dyDescent="0.35">
      <c r="A429" s="2">
        <v>43399</v>
      </c>
      <c r="B429" t="s">
        <v>10</v>
      </c>
      <c r="C429" s="3">
        <v>43433</v>
      </c>
      <c r="D429">
        <v>10118.200000000001</v>
      </c>
      <c r="E429">
        <v>10177</v>
      </c>
      <c r="F429">
        <v>10030.1</v>
      </c>
      <c r="G429">
        <v>10054.1</v>
      </c>
      <c r="H429">
        <v>22139175</v>
      </c>
      <c r="I429">
        <v>760350</v>
      </c>
      <c r="J429">
        <v>10030</v>
      </c>
      <c r="K429" s="51">
        <f t="shared" si="169"/>
        <v>-0.664927776789765</v>
      </c>
      <c r="L429">
        <f t="shared" si="163"/>
        <v>10100</v>
      </c>
      <c r="M429">
        <f t="shared" si="164"/>
        <v>10100</v>
      </c>
      <c r="N429">
        <v>18.962499999999999</v>
      </c>
      <c r="O429">
        <f t="shared" si="165"/>
        <v>34</v>
      </c>
      <c r="P429" s="54">
        <f t="shared" si="170"/>
        <v>-0.66714827012308575</v>
      </c>
      <c r="Q429" s="54">
        <f t="shared" si="171"/>
        <v>18.385552128882605</v>
      </c>
      <c r="R429" s="53">
        <f t="shared" si="185"/>
        <v>8950</v>
      </c>
      <c r="S429" s="53">
        <f>MROUND((G429+2*G429*Q429*SQRT(O429/365)/100),50)</f>
        <v>11200</v>
      </c>
      <c r="T429" s="53">
        <f t="shared" si="184"/>
        <v>0</v>
      </c>
      <c r="U429" s="17">
        <v>15.807117916615971</v>
      </c>
      <c r="V429" s="16">
        <f>MROUND((D429-2*D429*U429*SQRT(O429/365)/100),50)</f>
        <v>9150</v>
      </c>
      <c r="W429" s="16">
        <f>MROUND((D429+2*D429*U429*SQRT(O429/365)/100),50)</f>
        <v>11100</v>
      </c>
      <c r="X429" s="16">
        <f t="shared" si="183"/>
        <v>0</v>
      </c>
      <c r="Y429" s="10">
        <f t="shared" si="162"/>
        <v>146.89999999999964</v>
      </c>
      <c r="Z429" s="10">
        <f t="shared" si="166"/>
        <v>55.600000000000364</v>
      </c>
      <c r="AA429" s="10">
        <f t="shared" si="167"/>
        <v>91.299999999999272</v>
      </c>
      <c r="AB429" s="10">
        <f t="shared" si="168"/>
        <v>146.89999999999964</v>
      </c>
      <c r="AC429" s="11">
        <f t="shared" si="181"/>
        <v>183.34642857142899</v>
      </c>
      <c r="AD429" s="12">
        <f t="shared" si="180"/>
        <v>1.8120459031391846E-2</v>
      </c>
      <c r="AE429" s="12">
        <f t="shared" si="182"/>
        <v>26.455870185832094</v>
      </c>
      <c r="AF429" s="10">
        <f>MROUND((M429-2*M429*AE429*SQRT(O429/365)/100),50)</f>
        <v>8450</v>
      </c>
      <c r="AG429" s="10">
        <f>MROUND((M429+2*M429*AE429*SQRT(O429/365)/100),50)</f>
        <v>11750</v>
      </c>
      <c r="AH429" s="13">
        <f t="shared" ref="AH429:AH451" si="192">IF(AND(M429&gt;=8450,M429&lt;=11750),0,1)</f>
        <v>0</v>
      </c>
      <c r="AI429" s="6">
        <f>MROUND((M429-2*M429*N429*SQRT(O429/365)/100),50)</f>
        <v>8950</v>
      </c>
      <c r="AJ429" s="6">
        <f>MROUND((M429+2*M429*N429*SQRT(O429/365)/100),50)</f>
        <v>11250</v>
      </c>
      <c r="AK429" s="6">
        <f t="shared" ref="AK429:AK451" si="193">IF(AND(M429&gt;=8950,M429&lt;=11250),0,1)</f>
        <v>0</v>
      </c>
    </row>
    <row r="430" spans="1:37" x14ac:dyDescent="0.35">
      <c r="A430" s="2">
        <v>43402</v>
      </c>
      <c r="B430" t="s">
        <v>10</v>
      </c>
      <c r="C430" s="3">
        <v>43433</v>
      </c>
      <c r="D430">
        <v>10089.75</v>
      </c>
      <c r="E430">
        <v>10306.4</v>
      </c>
      <c r="F430">
        <v>10055.549999999999</v>
      </c>
      <c r="G430">
        <v>10283.950000000001</v>
      </c>
      <c r="H430">
        <v>22080000</v>
      </c>
      <c r="I430">
        <v>-59175</v>
      </c>
      <c r="J430">
        <v>10250.85</v>
      </c>
      <c r="K430" s="51">
        <f t="shared" si="169"/>
        <v>2.2861320257407463</v>
      </c>
      <c r="L430">
        <f t="shared" si="163"/>
        <v>10300</v>
      </c>
      <c r="M430">
        <f t="shared" si="164"/>
        <v>10100</v>
      </c>
      <c r="N430">
        <v>19.232500000000002</v>
      </c>
      <c r="O430">
        <f t="shared" si="165"/>
        <v>31</v>
      </c>
      <c r="P430" s="54">
        <f t="shared" si="170"/>
        <v>2.2603915959440002</v>
      </c>
      <c r="Q430" s="54">
        <f t="shared" si="171"/>
        <v>18.654819084757186</v>
      </c>
      <c r="R430" s="53">
        <f t="shared" ref="R430" si="194">R429</f>
        <v>8950</v>
      </c>
      <c r="S430" s="53">
        <f t="shared" ref="S430" si="195">S429</f>
        <v>11200</v>
      </c>
      <c r="T430" s="53">
        <f t="shared" si="184"/>
        <v>0</v>
      </c>
      <c r="U430" s="16"/>
      <c r="V430" s="16">
        <v>9150</v>
      </c>
      <c r="W430" s="16">
        <v>11100</v>
      </c>
      <c r="X430" s="16">
        <f t="shared" si="183"/>
        <v>0</v>
      </c>
      <c r="Y430" s="10">
        <f t="shared" si="162"/>
        <v>250.85000000000036</v>
      </c>
      <c r="Z430" s="10">
        <f t="shared" si="166"/>
        <v>252.29999999999927</v>
      </c>
      <c r="AA430" s="10">
        <f t="shared" si="167"/>
        <v>1.4499999999989086</v>
      </c>
      <c r="AB430" s="10">
        <f t="shared" si="168"/>
        <v>252.29999999999927</v>
      </c>
      <c r="AC430" s="11">
        <f t="shared" si="181"/>
        <v>186.68214285714319</v>
      </c>
      <c r="AD430" s="12">
        <f t="shared" si="180"/>
        <v>1.8502157422844293E-2</v>
      </c>
      <c r="AE430" s="12">
        <f t="shared" si="182"/>
        <v>27.013149837352668</v>
      </c>
      <c r="AF430" s="10"/>
      <c r="AG430" s="10"/>
      <c r="AH430" s="13">
        <f t="shared" si="192"/>
        <v>0</v>
      </c>
      <c r="AI430" s="6"/>
      <c r="AJ430" s="6"/>
      <c r="AK430" s="6">
        <f t="shared" si="193"/>
        <v>0</v>
      </c>
    </row>
    <row r="431" spans="1:37" x14ac:dyDescent="0.35">
      <c r="A431" s="2">
        <v>43403</v>
      </c>
      <c r="B431" t="s">
        <v>10</v>
      </c>
      <c r="C431" s="3">
        <v>43433</v>
      </c>
      <c r="D431">
        <v>10264.4</v>
      </c>
      <c r="E431">
        <v>10315</v>
      </c>
      <c r="F431">
        <v>10195.299999999999</v>
      </c>
      <c r="G431">
        <v>10229.25</v>
      </c>
      <c r="H431">
        <v>21837450</v>
      </c>
      <c r="I431">
        <v>-242550</v>
      </c>
      <c r="K431" s="51">
        <f t="shared" si="169"/>
        <v>-0.53189679063006645</v>
      </c>
      <c r="L431">
        <f t="shared" si="163"/>
        <v>10200</v>
      </c>
      <c r="M431">
        <f t="shared" si="164"/>
        <v>10300</v>
      </c>
      <c r="N431">
        <v>19.824999999999999</v>
      </c>
      <c r="O431">
        <f t="shared" si="165"/>
        <v>30</v>
      </c>
      <c r="P431" s="54">
        <f t="shared" si="170"/>
        <v>-0.53331639774363282</v>
      </c>
      <c r="Q431" s="54">
        <f t="shared" si="171"/>
        <v>19.22149455902964</v>
      </c>
      <c r="R431" s="53">
        <f t="shared" ref="R431:R451" si="196">R430</f>
        <v>8950</v>
      </c>
      <c r="S431" s="53">
        <f t="shared" ref="S431:S451" si="197">S430</f>
        <v>11200</v>
      </c>
      <c r="T431" s="53">
        <f t="shared" si="184"/>
        <v>0</v>
      </c>
      <c r="U431" s="16"/>
      <c r="V431" s="16">
        <v>9150</v>
      </c>
      <c r="W431" s="16">
        <v>11100</v>
      </c>
      <c r="X431" s="16">
        <f t="shared" si="183"/>
        <v>0</v>
      </c>
      <c r="Y431" s="10">
        <f t="shared" si="162"/>
        <v>119.70000000000073</v>
      </c>
      <c r="Z431" s="10">
        <f t="shared" si="166"/>
        <v>31.049999999999272</v>
      </c>
      <c r="AA431" s="10">
        <f t="shared" si="167"/>
        <v>88.650000000001455</v>
      </c>
      <c r="AB431" s="10">
        <f t="shared" si="168"/>
        <v>119.70000000000073</v>
      </c>
      <c r="AC431" s="11">
        <f t="shared" si="181"/>
        <v>185.73928571428613</v>
      </c>
      <c r="AD431" s="12">
        <f t="shared" si="180"/>
        <v>1.8095483975126274E-2</v>
      </c>
      <c r="AE431" s="12">
        <f t="shared" si="182"/>
        <v>26.419406603684362</v>
      </c>
      <c r="AF431" s="10"/>
      <c r="AG431" s="10"/>
      <c r="AH431" s="13">
        <f t="shared" si="192"/>
        <v>0</v>
      </c>
      <c r="AI431" s="6"/>
      <c r="AJ431" s="6"/>
      <c r="AK431" s="6">
        <f t="shared" si="193"/>
        <v>0</v>
      </c>
    </row>
    <row r="432" spans="1:37" x14ac:dyDescent="0.35">
      <c r="A432" s="2">
        <v>43404</v>
      </c>
      <c r="B432" t="s">
        <v>10</v>
      </c>
      <c r="C432" s="3">
        <v>43433</v>
      </c>
      <c r="D432">
        <v>10231.1</v>
      </c>
      <c r="E432">
        <v>10419.85</v>
      </c>
      <c r="F432">
        <v>10111.35</v>
      </c>
      <c r="G432">
        <v>10398.4</v>
      </c>
      <c r="H432">
        <v>23047500</v>
      </c>
      <c r="I432">
        <v>1210050</v>
      </c>
      <c r="J432">
        <v>10386.6</v>
      </c>
      <c r="K432" s="51">
        <f t="shared" si="169"/>
        <v>1.6535914167705321</v>
      </c>
      <c r="L432">
        <f t="shared" si="163"/>
        <v>10400</v>
      </c>
      <c r="M432">
        <f t="shared" si="164"/>
        <v>10200</v>
      </c>
      <c r="N432">
        <v>20.502500000000001</v>
      </c>
      <c r="O432">
        <f t="shared" si="165"/>
        <v>29</v>
      </c>
      <c r="P432" s="54">
        <f t="shared" si="170"/>
        <v>1.640068466499045</v>
      </c>
      <c r="Q432" s="54">
        <f t="shared" si="171"/>
        <v>19.881970358832351</v>
      </c>
      <c r="R432" s="53">
        <f t="shared" si="196"/>
        <v>8950</v>
      </c>
      <c r="S432" s="53">
        <f t="shared" si="197"/>
        <v>11200</v>
      </c>
      <c r="T432" s="53">
        <f t="shared" si="184"/>
        <v>0</v>
      </c>
      <c r="U432" s="16"/>
      <c r="V432" s="16">
        <v>9150</v>
      </c>
      <c r="W432" s="16">
        <v>11100</v>
      </c>
      <c r="X432" s="16">
        <f t="shared" si="183"/>
        <v>0</v>
      </c>
      <c r="Y432" s="10">
        <f t="shared" si="162"/>
        <v>308.5</v>
      </c>
      <c r="Z432" s="10">
        <f t="shared" si="166"/>
        <v>190.60000000000036</v>
      </c>
      <c r="AA432" s="10">
        <f t="shared" si="167"/>
        <v>117.89999999999964</v>
      </c>
      <c r="AB432" s="10">
        <f t="shared" si="168"/>
        <v>308.5</v>
      </c>
      <c r="AC432" s="11">
        <f t="shared" si="181"/>
        <v>195.23928571428613</v>
      </c>
      <c r="AD432" s="12">
        <f t="shared" si="180"/>
        <v>1.9082922238496947E-2</v>
      </c>
      <c r="AE432" s="12">
        <f t="shared" si="182"/>
        <v>27.861066468205543</v>
      </c>
      <c r="AF432" s="10"/>
      <c r="AG432" s="10"/>
      <c r="AH432" s="13">
        <f t="shared" si="192"/>
        <v>0</v>
      </c>
      <c r="AI432" s="6"/>
      <c r="AJ432" s="6"/>
      <c r="AK432" s="6">
        <f t="shared" si="193"/>
        <v>0</v>
      </c>
    </row>
    <row r="433" spans="1:37" x14ac:dyDescent="0.35">
      <c r="A433" s="2">
        <v>43405</v>
      </c>
      <c r="B433" t="s">
        <v>10</v>
      </c>
      <c r="C433" s="3">
        <v>43433</v>
      </c>
      <c r="D433">
        <v>10440.15</v>
      </c>
      <c r="E433">
        <v>10447</v>
      </c>
      <c r="F433">
        <v>10346</v>
      </c>
      <c r="G433">
        <v>10413.450000000001</v>
      </c>
      <c r="H433">
        <v>23005650</v>
      </c>
      <c r="I433">
        <v>-41850</v>
      </c>
      <c r="K433" s="51">
        <f t="shared" si="169"/>
        <v>0.14473380520081061</v>
      </c>
      <c r="L433">
        <f t="shared" si="163"/>
        <v>10400</v>
      </c>
      <c r="M433">
        <f t="shared" si="164"/>
        <v>10400</v>
      </c>
      <c r="N433">
        <v>19.797499999999999</v>
      </c>
      <c r="O433">
        <f t="shared" si="165"/>
        <v>28</v>
      </c>
      <c r="P433" s="54">
        <f t="shared" si="170"/>
        <v>0.14462916678166238</v>
      </c>
      <c r="Q433" s="54">
        <f t="shared" si="171"/>
        <v>19.194421088710985</v>
      </c>
      <c r="R433" s="53">
        <f t="shared" si="196"/>
        <v>8950</v>
      </c>
      <c r="S433" s="53">
        <f t="shared" si="197"/>
        <v>11200</v>
      </c>
      <c r="T433" s="53">
        <f t="shared" si="184"/>
        <v>0</v>
      </c>
      <c r="U433" s="16"/>
      <c r="V433" s="16">
        <v>9150</v>
      </c>
      <c r="W433" s="16">
        <v>11100</v>
      </c>
      <c r="X433" s="16">
        <f t="shared" si="183"/>
        <v>0</v>
      </c>
      <c r="Y433" s="10">
        <f t="shared" si="162"/>
        <v>101</v>
      </c>
      <c r="Z433" s="10">
        <f t="shared" si="166"/>
        <v>48.600000000000364</v>
      </c>
      <c r="AA433" s="10">
        <f t="shared" si="167"/>
        <v>52.399999999999636</v>
      </c>
      <c r="AB433" s="10">
        <f t="shared" si="168"/>
        <v>101</v>
      </c>
      <c r="AC433" s="11">
        <f t="shared" si="181"/>
        <v>180.29642857142895</v>
      </c>
      <c r="AD433" s="12">
        <f t="shared" si="180"/>
        <v>1.7269524726314177E-2</v>
      </c>
      <c r="AE433" s="12">
        <f t="shared" si="182"/>
        <v>25.213506100418698</v>
      </c>
      <c r="AF433" s="10"/>
      <c r="AG433" s="10"/>
      <c r="AH433" s="13">
        <f t="shared" si="192"/>
        <v>0</v>
      </c>
      <c r="AI433" s="6"/>
      <c r="AJ433" s="6"/>
      <c r="AK433" s="6">
        <f t="shared" si="193"/>
        <v>0</v>
      </c>
    </row>
    <row r="434" spans="1:37" x14ac:dyDescent="0.35">
      <c r="A434" s="2">
        <v>43406</v>
      </c>
      <c r="B434" t="s">
        <v>10</v>
      </c>
      <c r="C434" s="3">
        <v>43433</v>
      </c>
      <c r="D434">
        <v>10490</v>
      </c>
      <c r="E434">
        <v>10632</v>
      </c>
      <c r="F434">
        <v>10478.25</v>
      </c>
      <c r="G434">
        <v>10577.05</v>
      </c>
      <c r="H434">
        <v>23595900</v>
      </c>
      <c r="I434">
        <v>590250</v>
      </c>
      <c r="J434">
        <v>10553</v>
      </c>
      <c r="K434" s="51">
        <f t="shared" si="169"/>
        <v>1.5710451387388285</v>
      </c>
      <c r="L434">
        <f t="shared" si="163"/>
        <v>10600</v>
      </c>
      <c r="M434">
        <f t="shared" si="164"/>
        <v>10500</v>
      </c>
      <c r="N434">
        <v>19.192499999999999</v>
      </c>
      <c r="O434">
        <f t="shared" si="165"/>
        <v>27</v>
      </c>
      <c r="P434" s="54">
        <f t="shared" si="170"/>
        <v>1.5588319747326551</v>
      </c>
      <c r="Q434" s="54">
        <f t="shared" si="171"/>
        <v>18.611736359150559</v>
      </c>
      <c r="R434" s="53">
        <f t="shared" si="196"/>
        <v>8950</v>
      </c>
      <c r="S434" s="53">
        <f t="shared" si="197"/>
        <v>11200</v>
      </c>
      <c r="T434" s="53">
        <f t="shared" si="184"/>
        <v>0</v>
      </c>
      <c r="U434" s="16"/>
      <c r="V434" s="16">
        <v>9150</v>
      </c>
      <c r="W434" s="16">
        <v>11100</v>
      </c>
      <c r="X434" s="16">
        <f t="shared" si="183"/>
        <v>0</v>
      </c>
      <c r="Y434" s="10">
        <f t="shared" si="162"/>
        <v>153.75</v>
      </c>
      <c r="Z434" s="10">
        <f t="shared" si="166"/>
        <v>218.54999999999927</v>
      </c>
      <c r="AA434" s="10">
        <f t="shared" si="167"/>
        <v>64.799999999999272</v>
      </c>
      <c r="AB434" s="10">
        <f t="shared" si="168"/>
        <v>218.54999999999927</v>
      </c>
      <c r="AC434" s="11">
        <f t="shared" si="181"/>
        <v>177.56071428571457</v>
      </c>
      <c r="AD434" s="12">
        <f t="shared" si="180"/>
        <v>1.6926664850878414E-2</v>
      </c>
      <c r="AE434" s="12">
        <f t="shared" si="182"/>
        <v>24.712930682282483</v>
      </c>
      <c r="AF434" s="10"/>
      <c r="AG434" s="10"/>
      <c r="AH434" s="13">
        <f t="shared" si="192"/>
        <v>0</v>
      </c>
      <c r="AI434" s="6"/>
      <c r="AJ434" s="6"/>
      <c r="AK434" s="6">
        <f t="shared" si="193"/>
        <v>0</v>
      </c>
    </row>
    <row r="435" spans="1:37" x14ac:dyDescent="0.35">
      <c r="A435" s="2">
        <v>43409</v>
      </c>
      <c r="B435" t="s">
        <v>10</v>
      </c>
      <c r="C435" s="3">
        <v>43433</v>
      </c>
      <c r="D435">
        <v>10547.75</v>
      </c>
      <c r="E435">
        <v>10570</v>
      </c>
      <c r="F435">
        <v>10505</v>
      </c>
      <c r="G435">
        <v>10550.95</v>
      </c>
      <c r="H435">
        <v>23758050</v>
      </c>
      <c r="I435">
        <v>162150</v>
      </c>
      <c r="J435">
        <v>10524</v>
      </c>
      <c r="K435" s="51">
        <f t="shared" si="169"/>
        <v>-0.24676067523551978</v>
      </c>
      <c r="L435">
        <f t="shared" si="163"/>
        <v>10600</v>
      </c>
      <c r="M435">
        <f t="shared" si="164"/>
        <v>10500</v>
      </c>
      <c r="N435">
        <v>18.23</v>
      </c>
      <c r="O435">
        <f t="shared" si="165"/>
        <v>24</v>
      </c>
      <c r="P435" s="54">
        <f t="shared" si="170"/>
        <v>-0.24706563116723146</v>
      </c>
      <c r="Q435" s="54">
        <f t="shared" si="171"/>
        <v>17.674744368323019</v>
      </c>
      <c r="R435" s="53">
        <f t="shared" si="196"/>
        <v>8950</v>
      </c>
      <c r="S435" s="53">
        <f t="shared" si="197"/>
        <v>11200</v>
      </c>
      <c r="T435" s="53">
        <f t="shared" si="184"/>
        <v>0</v>
      </c>
      <c r="U435" s="16"/>
      <c r="V435" s="16">
        <v>9150</v>
      </c>
      <c r="W435" s="16">
        <v>11100</v>
      </c>
      <c r="X435" s="16">
        <f t="shared" si="183"/>
        <v>0</v>
      </c>
      <c r="Y435" s="10">
        <f t="shared" si="162"/>
        <v>65</v>
      </c>
      <c r="Z435" s="10">
        <f t="shared" si="166"/>
        <v>7.0499999999992724</v>
      </c>
      <c r="AA435" s="10">
        <f t="shared" si="167"/>
        <v>72.049999999999272</v>
      </c>
      <c r="AB435" s="10">
        <f t="shared" si="168"/>
        <v>72.049999999999272</v>
      </c>
      <c r="AC435" s="11">
        <f t="shared" si="181"/>
        <v>173.67857142857156</v>
      </c>
      <c r="AD435" s="12">
        <f t="shared" si="180"/>
        <v>1.6465935524502529E-2</v>
      </c>
      <c r="AE435" s="12">
        <f t="shared" si="182"/>
        <v>24.040265865773694</v>
      </c>
      <c r="AF435" s="10"/>
      <c r="AG435" s="10"/>
      <c r="AH435" s="13">
        <f t="shared" si="192"/>
        <v>0</v>
      </c>
      <c r="AI435" s="6"/>
      <c r="AJ435" s="6"/>
      <c r="AK435" s="6">
        <f t="shared" si="193"/>
        <v>0</v>
      </c>
    </row>
    <row r="436" spans="1:37" x14ac:dyDescent="0.35">
      <c r="A436" s="2">
        <v>43410</v>
      </c>
      <c r="B436" t="s">
        <v>10</v>
      </c>
      <c r="C436" s="3">
        <v>43433</v>
      </c>
      <c r="D436">
        <v>10574.95</v>
      </c>
      <c r="E436">
        <v>10620</v>
      </c>
      <c r="F436">
        <v>10512</v>
      </c>
      <c r="G436">
        <v>10554.85</v>
      </c>
      <c r="H436">
        <v>23609550</v>
      </c>
      <c r="I436">
        <v>-148500</v>
      </c>
      <c r="J436">
        <v>10530</v>
      </c>
      <c r="K436" s="51">
        <f t="shared" si="169"/>
        <v>3.6963496178065824E-2</v>
      </c>
      <c r="L436">
        <f t="shared" si="163"/>
        <v>10600</v>
      </c>
      <c r="M436">
        <f t="shared" si="164"/>
        <v>10600</v>
      </c>
      <c r="N436">
        <v>19.482500000000002</v>
      </c>
      <c r="O436">
        <f t="shared" si="165"/>
        <v>23</v>
      </c>
      <c r="P436" s="54">
        <f t="shared" si="170"/>
        <v>3.6956666360765666E-2</v>
      </c>
      <c r="Q436" s="54">
        <f t="shared" si="171"/>
        <v>18.888986733615738</v>
      </c>
      <c r="R436" s="53">
        <f t="shared" si="196"/>
        <v>8950</v>
      </c>
      <c r="S436" s="53">
        <f t="shared" si="197"/>
        <v>11200</v>
      </c>
      <c r="T436" s="53">
        <f t="shared" si="184"/>
        <v>0</v>
      </c>
      <c r="U436" s="16"/>
      <c r="V436" s="16">
        <v>9150</v>
      </c>
      <c r="W436" s="16">
        <v>11100</v>
      </c>
      <c r="X436" s="16">
        <f t="shared" si="183"/>
        <v>0</v>
      </c>
      <c r="Y436" s="10">
        <f t="shared" si="162"/>
        <v>108</v>
      </c>
      <c r="Z436" s="10">
        <f t="shared" si="166"/>
        <v>69.049999999999272</v>
      </c>
      <c r="AA436" s="10">
        <f t="shared" si="167"/>
        <v>38.950000000000728</v>
      </c>
      <c r="AB436" s="10">
        <f t="shared" si="168"/>
        <v>108</v>
      </c>
      <c r="AC436" s="11">
        <f t="shared" si="181"/>
        <v>175.48214285714297</v>
      </c>
      <c r="AD436" s="12">
        <f t="shared" si="180"/>
        <v>1.6594134521406054E-2</v>
      </c>
      <c r="AE436" s="12">
        <f t="shared" si="182"/>
        <v>24.227436401252838</v>
      </c>
      <c r="AF436" s="10"/>
      <c r="AG436" s="10"/>
      <c r="AH436" s="13">
        <f t="shared" si="192"/>
        <v>0</v>
      </c>
      <c r="AI436" s="6"/>
      <c r="AJ436" s="6"/>
      <c r="AK436" s="6">
        <f t="shared" si="193"/>
        <v>0</v>
      </c>
    </row>
    <row r="437" spans="1:37" x14ac:dyDescent="0.35">
      <c r="A437" s="2">
        <v>43411</v>
      </c>
      <c r="B437" t="s">
        <v>10</v>
      </c>
      <c r="C437" s="3">
        <v>43433</v>
      </c>
      <c r="D437">
        <v>10619.5</v>
      </c>
      <c r="E437">
        <v>10648.1</v>
      </c>
      <c r="F437">
        <v>10596.9</v>
      </c>
      <c r="G437">
        <v>10614.55</v>
      </c>
      <c r="H437">
        <v>23795700</v>
      </c>
      <c r="I437">
        <v>186150</v>
      </c>
      <c r="K437" s="51">
        <f t="shared" si="169"/>
        <v>0.56561675438304571</v>
      </c>
      <c r="L437">
        <f t="shared" si="163"/>
        <v>10600</v>
      </c>
      <c r="M437">
        <f t="shared" si="164"/>
        <v>10600</v>
      </c>
      <c r="N437">
        <v>18.504999999999999</v>
      </c>
      <c r="O437">
        <f t="shared" si="165"/>
        <v>22</v>
      </c>
      <c r="P437" s="54">
        <f t="shared" si="170"/>
        <v>0.56402314912720186</v>
      </c>
      <c r="Q437" s="54">
        <f t="shared" si="171"/>
        <v>17.941795083735769</v>
      </c>
      <c r="R437" s="53">
        <f t="shared" si="196"/>
        <v>8950</v>
      </c>
      <c r="S437" s="53">
        <f t="shared" si="197"/>
        <v>11200</v>
      </c>
      <c r="T437" s="53">
        <f t="shared" si="184"/>
        <v>0</v>
      </c>
      <c r="U437" s="16"/>
      <c r="V437" s="16">
        <v>9150</v>
      </c>
      <c r="W437" s="16">
        <v>11100</v>
      </c>
      <c r="X437" s="16">
        <f t="shared" si="183"/>
        <v>0</v>
      </c>
      <c r="Y437" s="10">
        <f t="shared" si="162"/>
        <v>51.200000000000728</v>
      </c>
      <c r="Z437" s="10">
        <f t="shared" si="166"/>
        <v>93.25</v>
      </c>
      <c r="AA437" s="10">
        <f t="shared" si="167"/>
        <v>42.049999999999272</v>
      </c>
      <c r="AB437" s="10">
        <f t="shared" si="168"/>
        <v>93.25</v>
      </c>
      <c r="AC437" s="11">
        <f t="shared" si="181"/>
        <v>162.42500000000004</v>
      </c>
      <c r="AD437" s="12">
        <f t="shared" si="180"/>
        <v>1.529497622298602E-2</v>
      </c>
      <c r="AE437" s="12">
        <f t="shared" si="182"/>
        <v>22.33066528555959</v>
      </c>
      <c r="AF437" s="10"/>
      <c r="AG437" s="10"/>
      <c r="AH437" s="13">
        <f t="shared" si="192"/>
        <v>0</v>
      </c>
      <c r="AI437" s="6"/>
      <c r="AJ437" s="6"/>
      <c r="AK437" s="6">
        <f t="shared" si="193"/>
        <v>0</v>
      </c>
    </row>
    <row r="438" spans="1:37" x14ac:dyDescent="0.35">
      <c r="A438" s="2">
        <v>43413</v>
      </c>
      <c r="B438" t="s">
        <v>10</v>
      </c>
      <c r="C438" s="3">
        <v>43433</v>
      </c>
      <c r="D438">
        <v>10601</v>
      </c>
      <c r="E438">
        <v>10643.95</v>
      </c>
      <c r="F438">
        <v>10571.1</v>
      </c>
      <c r="G438">
        <v>10623.75</v>
      </c>
      <c r="H438">
        <v>23708400</v>
      </c>
      <c r="I438">
        <v>-87300</v>
      </c>
      <c r="K438" s="51">
        <f t="shared" si="169"/>
        <v>8.6673481212116654E-2</v>
      </c>
      <c r="L438">
        <f t="shared" si="163"/>
        <v>10600</v>
      </c>
      <c r="M438">
        <f t="shared" si="164"/>
        <v>10600</v>
      </c>
      <c r="N438">
        <v>17.877500000000001</v>
      </c>
      <c r="O438">
        <f t="shared" si="165"/>
        <v>20</v>
      </c>
      <c r="P438" s="54">
        <f t="shared" si="170"/>
        <v>8.6635941440071917E-2</v>
      </c>
      <c r="Q438" s="54">
        <f t="shared" si="171"/>
        <v>17.332892321311551</v>
      </c>
      <c r="R438" s="53">
        <f t="shared" si="196"/>
        <v>8950</v>
      </c>
      <c r="S438" s="53">
        <f t="shared" si="197"/>
        <v>11200</v>
      </c>
      <c r="T438" s="53">
        <f t="shared" si="184"/>
        <v>0</v>
      </c>
      <c r="U438" s="16"/>
      <c r="V438" s="16">
        <v>9150</v>
      </c>
      <c r="W438" s="16">
        <v>11100</v>
      </c>
      <c r="X438" s="16">
        <f t="shared" si="183"/>
        <v>0</v>
      </c>
      <c r="Y438" s="10">
        <f t="shared" si="162"/>
        <v>72.850000000000364</v>
      </c>
      <c r="Z438" s="10">
        <f t="shared" si="166"/>
        <v>29.400000000001455</v>
      </c>
      <c r="AA438" s="10">
        <f t="shared" si="167"/>
        <v>43.449999999998909</v>
      </c>
      <c r="AB438" s="10">
        <f t="shared" si="168"/>
        <v>72.850000000000364</v>
      </c>
      <c r="AC438" s="11">
        <f t="shared" si="181"/>
        <v>153.51428571428576</v>
      </c>
      <c r="AD438" s="12">
        <f t="shared" si="180"/>
        <v>1.4481113641570207E-2</v>
      </c>
      <c r="AE438" s="12">
        <f t="shared" si="182"/>
        <v>21.142425916692503</v>
      </c>
      <c r="AF438" s="10"/>
      <c r="AG438" s="10"/>
      <c r="AH438" s="13">
        <f t="shared" si="192"/>
        <v>0</v>
      </c>
      <c r="AI438" s="6"/>
      <c r="AJ438" s="6"/>
      <c r="AK438" s="6">
        <f t="shared" si="193"/>
        <v>0</v>
      </c>
    </row>
    <row r="439" spans="1:37" x14ac:dyDescent="0.35">
      <c r="A439" s="2">
        <v>43416</v>
      </c>
      <c r="B439" t="s">
        <v>10</v>
      </c>
      <c r="C439" s="3">
        <v>43433</v>
      </c>
      <c r="D439">
        <v>10601.1</v>
      </c>
      <c r="E439">
        <v>10664.6</v>
      </c>
      <c r="F439">
        <v>10490.25</v>
      </c>
      <c r="G439">
        <v>10503.85</v>
      </c>
      <c r="H439">
        <v>24247275</v>
      </c>
      <c r="I439">
        <v>538875</v>
      </c>
      <c r="K439" s="51">
        <f t="shared" si="169"/>
        <v>-1.1286033651017733</v>
      </c>
      <c r="L439">
        <f t="shared" si="163"/>
        <v>10500</v>
      </c>
      <c r="M439">
        <f t="shared" si="164"/>
        <v>10600</v>
      </c>
      <c r="N439">
        <v>17.765000000000001</v>
      </c>
      <c r="O439">
        <f t="shared" si="165"/>
        <v>17</v>
      </c>
      <c r="P439" s="54">
        <f t="shared" si="170"/>
        <v>-1.1350204206348025</v>
      </c>
      <c r="Q439" s="54">
        <f t="shared" si="171"/>
        <v>17.226050266422522</v>
      </c>
      <c r="R439" s="53">
        <f t="shared" si="196"/>
        <v>8950</v>
      </c>
      <c r="S439" s="53">
        <f t="shared" si="197"/>
        <v>11200</v>
      </c>
      <c r="T439" s="53">
        <f t="shared" si="184"/>
        <v>0</v>
      </c>
      <c r="U439" s="16"/>
      <c r="V439" s="16">
        <v>9150</v>
      </c>
      <c r="W439" s="16">
        <v>11100</v>
      </c>
      <c r="X439" s="16">
        <f t="shared" si="183"/>
        <v>0</v>
      </c>
      <c r="Y439" s="10">
        <f t="shared" si="162"/>
        <v>174.35000000000036</v>
      </c>
      <c r="Z439" s="10">
        <f t="shared" si="166"/>
        <v>40.850000000000364</v>
      </c>
      <c r="AA439" s="10">
        <f t="shared" si="167"/>
        <v>133.5</v>
      </c>
      <c r="AB439" s="10">
        <f t="shared" si="168"/>
        <v>174.35000000000036</v>
      </c>
      <c r="AC439" s="11">
        <f t="shared" si="181"/>
        <v>151.75357142857152</v>
      </c>
      <c r="AD439" s="12">
        <f t="shared" si="180"/>
        <v>1.4314889155707569E-2</v>
      </c>
      <c r="AE439" s="12">
        <f t="shared" si="182"/>
        <v>20.899738167333052</v>
      </c>
      <c r="AF439" s="10"/>
      <c r="AG439" s="10"/>
      <c r="AH439" s="13">
        <f t="shared" si="192"/>
        <v>0</v>
      </c>
      <c r="AI439" s="6"/>
      <c r="AJ439" s="6"/>
      <c r="AK439" s="6">
        <f t="shared" si="193"/>
        <v>0</v>
      </c>
    </row>
    <row r="440" spans="1:37" x14ac:dyDescent="0.35">
      <c r="A440" s="2">
        <v>43417</v>
      </c>
      <c r="B440" t="s">
        <v>10</v>
      </c>
      <c r="C440" s="3">
        <v>43433</v>
      </c>
      <c r="D440">
        <v>10467.950000000001</v>
      </c>
      <c r="E440">
        <v>10632</v>
      </c>
      <c r="F440">
        <v>10460</v>
      </c>
      <c r="G440">
        <v>10615.95</v>
      </c>
      <c r="H440">
        <v>24051150</v>
      </c>
      <c r="I440">
        <v>-196125</v>
      </c>
      <c r="J440">
        <v>10582.5</v>
      </c>
      <c r="K440" s="51">
        <f t="shared" si="169"/>
        <v>1.0672277307844302</v>
      </c>
      <c r="L440">
        <f t="shared" si="163"/>
        <v>10600</v>
      </c>
      <c r="M440">
        <f t="shared" si="164"/>
        <v>10500</v>
      </c>
      <c r="N440">
        <v>19.3675</v>
      </c>
      <c r="O440">
        <f t="shared" si="165"/>
        <v>16</v>
      </c>
      <c r="P440" s="54">
        <f t="shared" si="170"/>
        <v>1.0615730522573585</v>
      </c>
      <c r="Q440" s="54">
        <f t="shared" si="171"/>
        <v>18.77928830162945</v>
      </c>
      <c r="R440" s="53">
        <f t="shared" si="196"/>
        <v>8950</v>
      </c>
      <c r="S440" s="53">
        <f t="shared" si="197"/>
        <v>11200</v>
      </c>
      <c r="T440" s="53">
        <f t="shared" si="184"/>
        <v>0</v>
      </c>
      <c r="U440" s="16"/>
      <c r="V440" s="16">
        <v>9150</v>
      </c>
      <c r="W440" s="16">
        <v>11100</v>
      </c>
      <c r="X440" s="16">
        <f t="shared" si="183"/>
        <v>0</v>
      </c>
      <c r="Y440" s="10">
        <f t="shared" si="162"/>
        <v>172</v>
      </c>
      <c r="Z440" s="10">
        <f t="shared" si="166"/>
        <v>128.14999999999964</v>
      </c>
      <c r="AA440" s="10">
        <f t="shared" si="167"/>
        <v>43.850000000000364</v>
      </c>
      <c r="AB440" s="10">
        <f t="shared" si="168"/>
        <v>172</v>
      </c>
      <c r="AC440" s="11">
        <f t="shared" si="181"/>
        <v>154.08214285714283</v>
      </c>
      <c r="AD440" s="12">
        <f t="shared" si="180"/>
        <v>1.4719419070318717E-2</v>
      </c>
      <c r="AE440" s="12">
        <f t="shared" si="182"/>
        <v>21.490351842665326</v>
      </c>
      <c r="AF440" s="10"/>
      <c r="AG440" s="10"/>
      <c r="AH440" s="13">
        <f t="shared" si="192"/>
        <v>0</v>
      </c>
      <c r="AI440" s="6"/>
      <c r="AJ440" s="6"/>
      <c r="AK440" s="6">
        <f t="shared" si="193"/>
        <v>0</v>
      </c>
    </row>
    <row r="441" spans="1:37" x14ac:dyDescent="0.35">
      <c r="A441" s="2">
        <v>43418</v>
      </c>
      <c r="B441" t="s">
        <v>10</v>
      </c>
      <c r="C441" s="3">
        <v>43433</v>
      </c>
      <c r="D441">
        <v>10655</v>
      </c>
      <c r="E441">
        <v>10680</v>
      </c>
      <c r="F441">
        <v>10551</v>
      </c>
      <c r="G441">
        <v>10605</v>
      </c>
      <c r="H441">
        <v>23748750</v>
      </c>
      <c r="I441">
        <v>-302400</v>
      </c>
      <c r="J441">
        <v>10576.3</v>
      </c>
      <c r="K441" s="51">
        <f t="shared" si="169"/>
        <v>-0.10314668023116845</v>
      </c>
      <c r="L441">
        <f t="shared" si="163"/>
        <v>10600</v>
      </c>
      <c r="M441">
        <f t="shared" si="164"/>
        <v>10700</v>
      </c>
      <c r="N441">
        <v>18.695</v>
      </c>
      <c r="O441">
        <f t="shared" si="165"/>
        <v>15</v>
      </c>
      <c r="P441" s="54">
        <f t="shared" si="170"/>
        <v>-0.10319991302782938</v>
      </c>
      <c r="Q441" s="54">
        <f t="shared" si="171"/>
        <v>18.125492614362869</v>
      </c>
      <c r="R441" s="53">
        <f t="shared" si="196"/>
        <v>8950</v>
      </c>
      <c r="S441" s="53">
        <f t="shared" si="197"/>
        <v>11200</v>
      </c>
      <c r="T441" s="53">
        <f t="shared" si="184"/>
        <v>0</v>
      </c>
      <c r="U441" s="16"/>
      <c r="V441" s="16">
        <v>9150</v>
      </c>
      <c r="W441" s="16">
        <v>11100</v>
      </c>
      <c r="X441" s="16">
        <f t="shared" si="183"/>
        <v>0</v>
      </c>
      <c r="Y441" s="10">
        <f t="shared" si="162"/>
        <v>129</v>
      </c>
      <c r="Z441" s="10">
        <f t="shared" si="166"/>
        <v>64.049999999999272</v>
      </c>
      <c r="AA441" s="10">
        <f t="shared" si="167"/>
        <v>64.950000000000728</v>
      </c>
      <c r="AB441" s="10">
        <f t="shared" si="168"/>
        <v>129</v>
      </c>
      <c r="AC441" s="11">
        <f t="shared" si="181"/>
        <v>151.71428571428558</v>
      </c>
      <c r="AD441" s="12">
        <f t="shared" si="180"/>
        <v>1.4238787960045574E-2</v>
      </c>
      <c r="AE441" s="12">
        <f t="shared" si="182"/>
        <v>20.788630421666536</v>
      </c>
      <c r="AF441" s="10"/>
      <c r="AG441" s="10"/>
      <c r="AH441" s="13">
        <f t="shared" si="192"/>
        <v>0</v>
      </c>
      <c r="AI441" s="6"/>
      <c r="AJ441" s="6"/>
      <c r="AK441" s="6">
        <f t="shared" si="193"/>
        <v>0</v>
      </c>
    </row>
    <row r="442" spans="1:37" x14ac:dyDescent="0.35">
      <c r="A442" s="2">
        <v>43419</v>
      </c>
      <c r="B442" t="s">
        <v>10</v>
      </c>
      <c r="C442" s="3">
        <v>43433</v>
      </c>
      <c r="D442">
        <v>10607.15</v>
      </c>
      <c r="E442">
        <v>10680</v>
      </c>
      <c r="F442">
        <v>10586.05</v>
      </c>
      <c r="G442">
        <v>10630.55</v>
      </c>
      <c r="H442">
        <v>23674650</v>
      </c>
      <c r="I442">
        <v>-74100</v>
      </c>
      <c r="J442">
        <v>10616.7</v>
      </c>
      <c r="K442" s="51">
        <f t="shared" si="169"/>
        <v>0.24092409240923407</v>
      </c>
      <c r="L442">
        <f t="shared" si="163"/>
        <v>10600</v>
      </c>
      <c r="M442">
        <f t="shared" si="164"/>
        <v>10600</v>
      </c>
      <c r="N442">
        <v>18.824999999999999</v>
      </c>
      <c r="O442">
        <f t="shared" si="165"/>
        <v>14</v>
      </c>
      <c r="P442" s="54">
        <f t="shared" si="170"/>
        <v>0.24063433562027114</v>
      </c>
      <c r="Q442" s="54">
        <f t="shared" si="171"/>
        <v>18.251609841134801</v>
      </c>
      <c r="R442" s="53">
        <f t="shared" si="196"/>
        <v>8950</v>
      </c>
      <c r="S442" s="53">
        <f t="shared" si="197"/>
        <v>11200</v>
      </c>
      <c r="T442" s="53">
        <f t="shared" si="184"/>
        <v>0</v>
      </c>
      <c r="U442" s="16"/>
      <c r="V442" s="16">
        <v>9150</v>
      </c>
      <c r="W442" s="16">
        <v>11100</v>
      </c>
      <c r="X442" s="16">
        <f t="shared" si="183"/>
        <v>0</v>
      </c>
      <c r="Y442" s="10">
        <f t="shared" si="162"/>
        <v>93.950000000000728</v>
      </c>
      <c r="Z442" s="10">
        <f t="shared" si="166"/>
        <v>75</v>
      </c>
      <c r="AA442" s="10">
        <f t="shared" si="167"/>
        <v>18.950000000000728</v>
      </c>
      <c r="AB442" s="10">
        <f t="shared" si="168"/>
        <v>93.950000000000728</v>
      </c>
      <c r="AC442" s="11">
        <f t="shared" si="181"/>
        <v>147.31428571428569</v>
      </c>
      <c r="AD442" s="12">
        <f t="shared" si="180"/>
        <v>1.3888206135888122E-2</v>
      </c>
      <c r="AE442" s="12">
        <f t="shared" si="182"/>
        <v>20.276780958396657</v>
      </c>
      <c r="AF442" s="10"/>
      <c r="AG442" s="10"/>
      <c r="AH442" s="13">
        <f t="shared" si="192"/>
        <v>0</v>
      </c>
      <c r="AI442" s="6"/>
      <c r="AJ442" s="6"/>
      <c r="AK442" s="6">
        <f t="shared" si="193"/>
        <v>0</v>
      </c>
    </row>
    <row r="443" spans="1:37" x14ac:dyDescent="0.35">
      <c r="A443" s="2">
        <v>43420</v>
      </c>
      <c r="B443" t="s">
        <v>10</v>
      </c>
      <c r="C443" s="3">
        <v>43433</v>
      </c>
      <c r="D443">
        <v>10657.95</v>
      </c>
      <c r="E443">
        <v>10709</v>
      </c>
      <c r="F443">
        <v>10636</v>
      </c>
      <c r="G443">
        <v>10687.25</v>
      </c>
      <c r="H443">
        <v>24242250</v>
      </c>
      <c r="I443">
        <v>567600</v>
      </c>
      <c r="J443">
        <v>10682.2</v>
      </c>
      <c r="K443" s="51">
        <f t="shared" si="169"/>
        <v>0.53336845224377605</v>
      </c>
      <c r="L443">
        <f t="shared" si="163"/>
        <v>10700</v>
      </c>
      <c r="M443">
        <f t="shared" si="164"/>
        <v>10700</v>
      </c>
      <c r="N443">
        <v>18.454999999999998</v>
      </c>
      <c r="O443">
        <f t="shared" si="165"/>
        <v>13</v>
      </c>
      <c r="P443" s="54">
        <f t="shared" si="170"/>
        <v>0.53195108035719585</v>
      </c>
      <c r="Q443" s="54">
        <f t="shared" si="171"/>
        <v>17.893260793301859</v>
      </c>
      <c r="R443" s="53">
        <f t="shared" si="196"/>
        <v>8950</v>
      </c>
      <c r="S443" s="53">
        <f t="shared" si="197"/>
        <v>11200</v>
      </c>
      <c r="T443" s="53">
        <f t="shared" si="184"/>
        <v>0</v>
      </c>
      <c r="U443" s="16"/>
      <c r="V443" s="16">
        <v>9150</v>
      </c>
      <c r="W443" s="16">
        <v>11100</v>
      </c>
      <c r="X443" s="16">
        <f t="shared" si="183"/>
        <v>0</v>
      </c>
      <c r="Y443" s="10">
        <f t="shared" si="162"/>
        <v>73</v>
      </c>
      <c r="Z443" s="10">
        <f t="shared" si="166"/>
        <v>78.450000000000728</v>
      </c>
      <c r="AA443" s="10">
        <f t="shared" si="167"/>
        <v>5.4500000000007276</v>
      </c>
      <c r="AB443" s="10">
        <f t="shared" si="168"/>
        <v>78.450000000000728</v>
      </c>
      <c r="AC443" s="11">
        <f t="shared" si="181"/>
        <v>142.42500000000004</v>
      </c>
      <c r="AD443" s="12">
        <f t="shared" si="180"/>
        <v>1.3363264042334597E-2</v>
      </c>
      <c r="AE443" s="12">
        <f t="shared" si="182"/>
        <v>19.510365501808511</v>
      </c>
      <c r="AF443" s="10"/>
      <c r="AG443" s="10"/>
      <c r="AH443" s="13">
        <f t="shared" si="192"/>
        <v>0</v>
      </c>
      <c r="AI443" s="6"/>
      <c r="AJ443" s="6"/>
      <c r="AK443" s="6">
        <f t="shared" si="193"/>
        <v>0</v>
      </c>
    </row>
    <row r="444" spans="1:37" x14ac:dyDescent="0.35">
      <c r="A444" s="2">
        <v>43423</v>
      </c>
      <c r="B444" t="s">
        <v>10</v>
      </c>
      <c r="C444" s="3">
        <v>43433</v>
      </c>
      <c r="D444">
        <v>10735</v>
      </c>
      <c r="E444">
        <v>10779.4</v>
      </c>
      <c r="F444">
        <v>10693.7</v>
      </c>
      <c r="G444">
        <v>10768.15</v>
      </c>
      <c r="H444">
        <v>24769350</v>
      </c>
      <c r="I444">
        <v>527100</v>
      </c>
      <c r="K444" s="51">
        <f t="shared" si="169"/>
        <v>0.75697677138646169</v>
      </c>
      <c r="L444">
        <f t="shared" si="163"/>
        <v>10800</v>
      </c>
      <c r="M444">
        <f t="shared" si="164"/>
        <v>10700</v>
      </c>
      <c r="N444">
        <v>18.350000000000001</v>
      </c>
      <c r="O444">
        <f t="shared" si="165"/>
        <v>10</v>
      </c>
      <c r="P444" s="54">
        <f t="shared" si="170"/>
        <v>0.75412607923741604</v>
      </c>
      <c r="Q444" s="54">
        <f t="shared" si="171"/>
        <v>17.791944030054815</v>
      </c>
      <c r="R444" s="53">
        <f t="shared" si="196"/>
        <v>8950</v>
      </c>
      <c r="S444" s="53">
        <f t="shared" si="197"/>
        <v>11200</v>
      </c>
      <c r="T444" s="53">
        <f t="shared" si="184"/>
        <v>0</v>
      </c>
      <c r="U444" s="16"/>
      <c r="V444" s="16">
        <v>9150</v>
      </c>
      <c r="W444" s="16">
        <v>11100</v>
      </c>
      <c r="X444" s="16">
        <f t="shared" si="183"/>
        <v>0</v>
      </c>
      <c r="Y444" s="10">
        <f t="shared" si="162"/>
        <v>85.699999999998909</v>
      </c>
      <c r="Z444" s="10">
        <f t="shared" si="166"/>
        <v>92.149999999999636</v>
      </c>
      <c r="AA444" s="10">
        <f t="shared" si="167"/>
        <v>6.4500000000007276</v>
      </c>
      <c r="AB444" s="10">
        <f t="shared" si="168"/>
        <v>92.149999999999636</v>
      </c>
      <c r="AC444" s="11">
        <f t="shared" si="181"/>
        <v>130.98571428571435</v>
      </c>
      <c r="AD444" s="12">
        <f t="shared" si="180"/>
        <v>1.2201743296293838E-2</v>
      </c>
      <c r="AE444" s="12">
        <f t="shared" si="182"/>
        <v>17.814545212589003</v>
      </c>
      <c r="AF444" s="10"/>
      <c r="AG444" s="10"/>
      <c r="AH444" s="13">
        <f t="shared" si="192"/>
        <v>0</v>
      </c>
      <c r="AI444" s="6"/>
      <c r="AJ444" s="6"/>
      <c r="AK444" s="6">
        <f t="shared" si="193"/>
        <v>0</v>
      </c>
    </row>
    <row r="445" spans="1:37" x14ac:dyDescent="0.35">
      <c r="A445" s="2">
        <v>43424</v>
      </c>
      <c r="B445" t="s">
        <v>10</v>
      </c>
      <c r="C445" s="3">
        <v>43433</v>
      </c>
      <c r="D445">
        <v>10749</v>
      </c>
      <c r="E445">
        <v>10749</v>
      </c>
      <c r="F445">
        <v>10651.2</v>
      </c>
      <c r="G445">
        <v>10671.95</v>
      </c>
      <c r="H445">
        <v>24034200</v>
      </c>
      <c r="I445">
        <v>-735150</v>
      </c>
      <c r="J445">
        <v>10656.2</v>
      </c>
      <c r="K445" s="51">
        <f t="shared" si="169"/>
        <v>-0.89337537088542518</v>
      </c>
      <c r="L445">
        <f t="shared" si="163"/>
        <v>10700</v>
      </c>
      <c r="M445">
        <f t="shared" si="164"/>
        <v>10700</v>
      </c>
      <c r="N445">
        <v>19.254999999999999</v>
      </c>
      <c r="O445">
        <f t="shared" si="165"/>
        <v>9</v>
      </c>
      <c r="P445" s="54">
        <f t="shared" si="170"/>
        <v>-0.89738989639229771</v>
      </c>
      <c r="Q445" s="54">
        <f t="shared" si="171"/>
        <v>18.669709210846555</v>
      </c>
      <c r="R445" s="53">
        <f t="shared" si="196"/>
        <v>8950</v>
      </c>
      <c r="S445" s="53">
        <f t="shared" si="197"/>
        <v>11200</v>
      </c>
      <c r="T445" s="53">
        <f t="shared" si="184"/>
        <v>0</v>
      </c>
      <c r="U445" s="16"/>
      <c r="V445" s="16">
        <v>9150</v>
      </c>
      <c r="W445" s="16">
        <v>11100</v>
      </c>
      <c r="X445" s="16">
        <f t="shared" si="183"/>
        <v>0</v>
      </c>
      <c r="Y445" s="10">
        <f t="shared" si="162"/>
        <v>97.799999999999272</v>
      </c>
      <c r="Z445" s="10">
        <f t="shared" si="166"/>
        <v>19.149999999999636</v>
      </c>
      <c r="AA445" s="10">
        <f t="shared" si="167"/>
        <v>116.94999999999891</v>
      </c>
      <c r="AB445" s="10">
        <f t="shared" si="168"/>
        <v>116.94999999999891</v>
      </c>
      <c r="AC445" s="11">
        <f t="shared" si="181"/>
        <v>130.78928571428565</v>
      </c>
      <c r="AD445" s="12">
        <f t="shared" si="180"/>
        <v>1.2167577050356839E-2</v>
      </c>
      <c r="AE445" s="12">
        <f t="shared" si="182"/>
        <v>17.764662493520984</v>
      </c>
      <c r="AF445" s="10"/>
      <c r="AG445" s="10"/>
      <c r="AH445" s="13">
        <f t="shared" si="192"/>
        <v>0</v>
      </c>
      <c r="AI445" s="6"/>
      <c r="AJ445" s="6"/>
      <c r="AK445" s="6">
        <f t="shared" si="193"/>
        <v>0</v>
      </c>
    </row>
    <row r="446" spans="1:37" x14ac:dyDescent="0.35">
      <c r="A446" s="2">
        <v>43425</v>
      </c>
      <c r="B446" t="s">
        <v>10</v>
      </c>
      <c r="C446" s="3">
        <v>43433</v>
      </c>
      <c r="D446">
        <v>10671.15</v>
      </c>
      <c r="E446">
        <v>10684.2</v>
      </c>
      <c r="F446">
        <v>10577</v>
      </c>
      <c r="G446">
        <v>10621.6</v>
      </c>
      <c r="H446">
        <v>23409075</v>
      </c>
      <c r="I446">
        <v>-625125</v>
      </c>
      <c r="J446">
        <v>10600.05</v>
      </c>
      <c r="K446" s="51">
        <f t="shared" si="169"/>
        <v>-0.47179756276969403</v>
      </c>
      <c r="L446">
        <f t="shared" si="163"/>
        <v>10600</v>
      </c>
      <c r="M446">
        <f t="shared" si="164"/>
        <v>10700</v>
      </c>
      <c r="N446">
        <v>19.327500000000001</v>
      </c>
      <c r="O446">
        <f t="shared" si="165"/>
        <v>8</v>
      </c>
      <c r="P446" s="54">
        <f t="shared" si="170"/>
        <v>-0.47291404053169117</v>
      </c>
      <c r="Q446" s="54">
        <f t="shared" si="171"/>
        <v>18.739064537387769</v>
      </c>
      <c r="R446" s="53">
        <f t="shared" si="196"/>
        <v>8950</v>
      </c>
      <c r="S446" s="53">
        <f t="shared" si="197"/>
        <v>11200</v>
      </c>
      <c r="T446" s="53">
        <f t="shared" si="184"/>
        <v>0</v>
      </c>
      <c r="U446" s="16"/>
      <c r="V446" s="16">
        <v>9150</v>
      </c>
      <c r="W446" s="16">
        <v>11100</v>
      </c>
      <c r="X446" s="16">
        <f t="shared" si="183"/>
        <v>0</v>
      </c>
      <c r="Y446" s="10">
        <f t="shared" si="162"/>
        <v>107.20000000000073</v>
      </c>
      <c r="Z446" s="10">
        <f t="shared" si="166"/>
        <v>12.25</v>
      </c>
      <c r="AA446" s="10">
        <f t="shared" si="167"/>
        <v>94.950000000000728</v>
      </c>
      <c r="AB446" s="10">
        <f t="shared" si="168"/>
        <v>107.20000000000073</v>
      </c>
      <c r="AC446" s="11">
        <f t="shared" si="181"/>
        <v>116.41071428571429</v>
      </c>
      <c r="AD446" s="12">
        <f t="shared" si="180"/>
        <v>1.0908919309138593E-2</v>
      </c>
      <c r="AE446" s="12">
        <f t="shared" si="182"/>
        <v>15.927022191342346</v>
      </c>
      <c r="AF446" s="10"/>
      <c r="AG446" s="10"/>
      <c r="AH446" s="13">
        <f t="shared" si="192"/>
        <v>0</v>
      </c>
      <c r="AI446" s="6"/>
      <c r="AJ446" s="6"/>
      <c r="AK446" s="6">
        <f t="shared" si="193"/>
        <v>0</v>
      </c>
    </row>
    <row r="447" spans="1:37" x14ac:dyDescent="0.35">
      <c r="A447" s="2">
        <v>43426</v>
      </c>
      <c r="B447" t="s">
        <v>10</v>
      </c>
      <c r="C447" s="3">
        <v>43433</v>
      </c>
      <c r="D447">
        <v>10617.95</v>
      </c>
      <c r="E447">
        <v>10647</v>
      </c>
      <c r="F447">
        <v>10511.95</v>
      </c>
      <c r="G447">
        <v>10524.7</v>
      </c>
      <c r="H447">
        <v>22878000</v>
      </c>
      <c r="I447">
        <v>-531075</v>
      </c>
      <c r="J447">
        <v>10526.75</v>
      </c>
      <c r="K447" s="51">
        <f t="shared" si="169"/>
        <v>-0.91229193341869053</v>
      </c>
      <c r="L447">
        <f t="shared" si="163"/>
        <v>10500</v>
      </c>
      <c r="M447">
        <f t="shared" si="164"/>
        <v>10600</v>
      </c>
      <c r="N447">
        <v>19.555</v>
      </c>
      <c r="O447">
        <f t="shared" si="165"/>
        <v>7</v>
      </c>
      <c r="P447" s="54">
        <f t="shared" si="170"/>
        <v>-0.91647880002891924</v>
      </c>
      <c r="Q447" s="54">
        <f t="shared" si="171"/>
        <v>18.960604935060854</v>
      </c>
      <c r="R447" s="53">
        <f t="shared" si="196"/>
        <v>8950</v>
      </c>
      <c r="S447" s="53">
        <f t="shared" si="197"/>
        <v>11200</v>
      </c>
      <c r="T447" s="53">
        <f t="shared" si="184"/>
        <v>0</v>
      </c>
      <c r="U447" s="16"/>
      <c r="V447" s="16">
        <v>9150</v>
      </c>
      <c r="W447" s="16">
        <v>11100</v>
      </c>
      <c r="X447" s="16">
        <f t="shared" si="183"/>
        <v>0</v>
      </c>
      <c r="Y447" s="10">
        <f t="shared" si="162"/>
        <v>135.04999999999927</v>
      </c>
      <c r="Z447" s="10">
        <f t="shared" si="166"/>
        <v>25.399999999999636</v>
      </c>
      <c r="AA447" s="10">
        <f t="shared" si="167"/>
        <v>109.64999999999964</v>
      </c>
      <c r="AB447" s="10">
        <f t="shared" si="168"/>
        <v>135.04999999999927</v>
      </c>
      <c r="AC447" s="11">
        <f t="shared" si="181"/>
        <v>118.84285714285708</v>
      </c>
      <c r="AD447" s="12">
        <f t="shared" si="180"/>
        <v>1.1192636727697632E-2</v>
      </c>
      <c r="AE447" s="12">
        <f t="shared" si="182"/>
        <v>16.341249622438543</v>
      </c>
      <c r="AF447" s="10"/>
      <c r="AG447" s="10"/>
      <c r="AH447" s="13">
        <f t="shared" si="192"/>
        <v>0</v>
      </c>
      <c r="AI447" s="6"/>
      <c r="AJ447" s="6"/>
      <c r="AK447" s="6">
        <f t="shared" si="193"/>
        <v>0</v>
      </c>
    </row>
    <row r="448" spans="1:37" x14ac:dyDescent="0.35">
      <c r="A448" s="2">
        <v>43430</v>
      </c>
      <c r="B448" t="s">
        <v>10</v>
      </c>
      <c r="C448" s="3">
        <v>43433</v>
      </c>
      <c r="D448">
        <v>10573.1</v>
      </c>
      <c r="E448">
        <v>10650</v>
      </c>
      <c r="F448">
        <v>10492.4</v>
      </c>
      <c r="G448">
        <v>10639.2</v>
      </c>
      <c r="H448">
        <v>22241250</v>
      </c>
      <c r="I448">
        <v>-636750</v>
      </c>
      <c r="J448">
        <v>10628.6</v>
      </c>
      <c r="K448" s="51">
        <f t="shared" si="169"/>
        <v>1.0879169952587722</v>
      </c>
      <c r="L448">
        <f t="shared" si="163"/>
        <v>10600</v>
      </c>
      <c r="M448">
        <f t="shared" si="164"/>
        <v>10600</v>
      </c>
      <c r="N448">
        <v>19.16</v>
      </c>
      <c r="O448">
        <f t="shared" si="165"/>
        <v>3</v>
      </c>
      <c r="P448" s="54">
        <f t="shared" si="170"/>
        <v>1.082041751755014</v>
      </c>
      <c r="Q448" s="54">
        <f t="shared" si="171"/>
        <v>18.578199935977448</v>
      </c>
      <c r="R448" s="53">
        <f t="shared" si="196"/>
        <v>8950</v>
      </c>
      <c r="S448" s="53">
        <f t="shared" si="197"/>
        <v>11200</v>
      </c>
      <c r="T448" s="53">
        <f t="shared" si="184"/>
        <v>0</v>
      </c>
      <c r="U448" s="16"/>
      <c r="V448" s="16">
        <v>9150</v>
      </c>
      <c r="W448" s="16">
        <v>11100</v>
      </c>
      <c r="X448" s="16">
        <f t="shared" si="183"/>
        <v>0</v>
      </c>
      <c r="Y448" s="10">
        <f t="shared" si="162"/>
        <v>157.60000000000036</v>
      </c>
      <c r="Z448" s="10">
        <f t="shared" si="166"/>
        <v>125.29999999999927</v>
      </c>
      <c r="AA448" s="10">
        <f t="shared" si="167"/>
        <v>32.300000000001091</v>
      </c>
      <c r="AB448" s="10">
        <f t="shared" si="168"/>
        <v>157.60000000000036</v>
      </c>
      <c r="AC448" s="11">
        <f t="shared" si="181"/>
        <v>114.48928571428574</v>
      </c>
      <c r="AD448" s="12">
        <f t="shared" si="180"/>
        <v>1.0828355516762892E-2</v>
      </c>
      <c r="AE448" s="12">
        <f t="shared" si="182"/>
        <v>15.809399054473824</v>
      </c>
      <c r="AF448" s="10"/>
      <c r="AG448" s="10"/>
      <c r="AH448" s="13">
        <f t="shared" si="192"/>
        <v>0</v>
      </c>
      <c r="AI448" s="6"/>
      <c r="AJ448" s="6"/>
      <c r="AK448" s="6">
        <f t="shared" si="193"/>
        <v>0</v>
      </c>
    </row>
    <row r="449" spans="1:37" x14ac:dyDescent="0.35">
      <c r="A449" s="2">
        <v>43431</v>
      </c>
      <c r="B449" t="s">
        <v>10</v>
      </c>
      <c r="C449" s="3">
        <v>43433</v>
      </c>
      <c r="D449">
        <v>10610.9</v>
      </c>
      <c r="E449">
        <v>10695</v>
      </c>
      <c r="F449">
        <v>10585</v>
      </c>
      <c r="G449">
        <v>10684.85</v>
      </c>
      <c r="H449">
        <v>18239175</v>
      </c>
      <c r="I449">
        <v>-4002075</v>
      </c>
      <c r="J449">
        <v>10685.6</v>
      </c>
      <c r="K449" s="51">
        <f t="shared" si="169"/>
        <v>0.42907361455748211</v>
      </c>
      <c r="L449">
        <f t="shared" si="163"/>
        <v>10700</v>
      </c>
      <c r="M449">
        <f t="shared" si="164"/>
        <v>10600</v>
      </c>
      <c r="N449">
        <v>20.4025</v>
      </c>
      <c r="O449">
        <f t="shared" si="165"/>
        <v>2</v>
      </c>
      <c r="P449" s="54">
        <f t="shared" si="170"/>
        <v>0.42815571842069744</v>
      </c>
      <c r="Q449" s="54">
        <f t="shared" si="171"/>
        <v>19.781235677129803</v>
      </c>
      <c r="R449" s="53">
        <f t="shared" si="196"/>
        <v>8950</v>
      </c>
      <c r="S449" s="53">
        <f t="shared" si="197"/>
        <v>11200</v>
      </c>
      <c r="T449" s="53">
        <f t="shared" si="184"/>
        <v>0</v>
      </c>
      <c r="U449" s="16"/>
      <c r="V449" s="16">
        <v>9150</v>
      </c>
      <c r="W449" s="16">
        <v>11100</v>
      </c>
      <c r="X449" s="16">
        <f t="shared" si="183"/>
        <v>0</v>
      </c>
      <c r="Y449" s="10">
        <f t="shared" si="162"/>
        <v>110</v>
      </c>
      <c r="Z449" s="10">
        <f t="shared" si="166"/>
        <v>55.799999999999272</v>
      </c>
      <c r="AA449" s="10">
        <f t="shared" si="167"/>
        <v>54.200000000000728</v>
      </c>
      <c r="AB449" s="10">
        <f t="shared" si="168"/>
        <v>110</v>
      </c>
      <c r="AC449" s="11">
        <f t="shared" si="181"/>
        <v>117.20000000000007</v>
      </c>
      <c r="AD449" s="12">
        <f t="shared" si="180"/>
        <v>1.1045245926358752E-2</v>
      </c>
      <c r="AE449" s="12">
        <f t="shared" si="182"/>
        <v>16.126059052483779</v>
      </c>
      <c r="AF449" s="10"/>
      <c r="AG449" s="10"/>
      <c r="AH449" s="13">
        <f t="shared" si="192"/>
        <v>0</v>
      </c>
      <c r="AI449" s="6"/>
      <c r="AJ449" s="6"/>
      <c r="AK449" s="6">
        <f t="shared" si="193"/>
        <v>0</v>
      </c>
    </row>
    <row r="450" spans="1:37" x14ac:dyDescent="0.35">
      <c r="A450" s="2">
        <v>43432</v>
      </c>
      <c r="B450" t="s">
        <v>10</v>
      </c>
      <c r="C450" s="3">
        <v>43433</v>
      </c>
      <c r="D450">
        <v>10699.95</v>
      </c>
      <c r="E450">
        <v>10747.2</v>
      </c>
      <c r="F450">
        <v>10699.95</v>
      </c>
      <c r="G450">
        <v>10717.9</v>
      </c>
      <c r="H450">
        <v>13195650</v>
      </c>
      <c r="I450">
        <v>-5043525</v>
      </c>
      <c r="J450">
        <v>10728.85</v>
      </c>
      <c r="K450" s="51">
        <f t="shared" si="169"/>
        <v>0.3093164620935181</v>
      </c>
      <c r="L450">
        <f t="shared" si="163"/>
        <v>10700</v>
      </c>
      <c r="M450">
        <f t="shared" si="164"/>
        <v>10700</v>
      </c>
      <c r="N450">
        <v>18.315000000000001</v>
      </c>
      <c r="O450">
        <f t="shared" si="165"/>
        <v>1</v>
      </c>
      <c r="P450" s="54">
        <f t="shared" si="170"/>
        <v>0.30883906292107355</v>
      </c>
      <c r="Q450" s="54">
        <f t="shared" si="171"/>
        <v>17.757212461250983</v>
      </c>
      <c r="R450" s="53">
        <f t="shared" si="196"/>
        <v>8950</v>
      </c>
      <c r="S450" s="53">
        <f t="shared" si="197"/>
        <v>11200</v>
      </c>
      <c r="T450" s="53">
        <f t="shared" si="184"/>
        <v>0</v>
      </c>
      <c r="U450" s="16"/>
      <c r="V450" s="16">
        <v>9150</v>
      </c>
      <c r="W450" s="16">
        <v>11100</v>
      </c>
      <c r="X450" s="16">
        <f t="shared" si="183"/>
        <v>0</v>
      </c>
      <c r="Y450" s="10">
        <f t="shared" ref="Y450:Y513" si="198">E450-F450</f>
        <v>47.25</v>
      </c>
      <c r="Z450" s="10">
        <f t="shared" si="166"/>
        <v>62.350000000000364</v>
      </c>
      <c r="AA450" s="10">
        <f t="shared" si="167"/>
        <v>15.100000000000364</v>
      </c>
      <c r="AB450" s="10">
        <f t="shared" si="168"/>
        <v>62.350000000000364</v>
      </c>
      <c r="AC450" s="11">
        <f t="shared" si="181"/>
        <v>113.93928571428582</v>
      </c>
      <c r="AD450" s="12">
        <f t="shared" si="180"/>
        <v>1.0648581134891828E-2</v>
      </c>
      <c r="AE450" s="12">
        <f t="shared" si="182"/>
        <v>15.546928456942068</v>
      </c>
      <c r="AF450" s="10"/>
      <c r="AG450" s="10"/>
      <c r="AH450" s="13">
        <f t="shared" si="192"/>
        <v>0</v>
      </c>
      <c r="AI450" s="6"/>
      <c r="AJ450" s="6"/>
      <c r="AK450" s="6">
        <f t="shared" si="193"/>
        <v>0</v>
      </c>
    </row>
    <row r="451" spans="1:37" x14ac:dyDescent="0.35">
      <c r="A451" s="2">
        <v>43433</v>
      </c>
      <c r="B451" t="s">
        <v>10</v>
      </c>
      <c r="C451" s="3">
        <v>43433</v>
      </c>
      <c r="D451">
        <v>10786.05</v>
      </c>
      <c r="E451">
        <v>10882.9</v>
      </c>
      <c r="F451">
        <v>10777.1</v>
      </c>
      <c r="G451">
        <v>10855.45</v>
      </c>
      <c r="H451">
        <v>7937175</v>
      </c>
      <c r="I451">
        <v>-5258475</v>
      </c>
      <c r="K451" s="51">
        <f t="shared" si="169"/>
        <v>1.283367077505865</v>
      </c>
      <c r="L451">
        <f t="shared" ref="L451:L514" si="199">MROUND(G451,100)</f>
        <v>10900</v>
      </c>
      <c r="M451">
        <f t="shared" ref="M451:M514" si="200">MROUND(D451,100)</f>
        <v>10800</v>
      </c>
      <c r="N451">
        <v>17.96</v>
      </c>
      <c r="O451">
        <f t="shared" ref="O451:O514" si="201">C451-A451</f>
        <v>0</v>
      </c>
      <c r="P451" s="54">
        <f t="shared" si="170"/>
        <v>1.2752017091202106</v>
      </c>
      <c r="Q451" s="54">
        <f t="shared" si="171"/>
        <v>17.415667439519414</v>
      </c>
      <c r="R451" s="53">
        <f t="shared" si="196"/>
        <v>8950</v>
      </c>
      <c r="S451" s="53">
        <f t="shared" si="197"/>
        <v>11200</v>
      </c>
      <c r="T451" s="53">
        <f t="shared" si="184"/>
        <v>0</v>
      </c>
      <c r="U451" s="16"/>
      <c r="V451" s="16">
        <v>9150</v>
      </c>
      <c r="W451" s="16">
        <v>11100</v>
      </c>
      <c r="X451" s="16">
        <f t="shared" si="183"/>
        <v>0</v>
      </c>
      <c r="Y451" s="10">
        <f t="shared" si="198"/>
        <v>105.79999999999927</v>
      </c>
      <c r="Z451" s="10">
        <f t="shared" ref="Z451:Z514" si="202">ABS(G450-E451)</f>
        <v>165</v>
      </c>
      <c r="AA451" s="10">
        <f t="shared" ref="AA451:AA514" si="203">ABS(G450-F451)</f>
        <v>59.200000000000728</v>
      </c>
      <c r="AB451" s="10">
        <f t="shared" ref="AB451:AB514" si="204">MAX(Y451,Z451,AA451)</f>
        <v>165</v>
      </c>
      <c r="AC451" s="11">
        <f t="shared" si="181"/>
        <v>119.06428571428582</v>
      </c>
      <c r="AD451" s="12">
        <f t="shared" si="180"/>
        <v>1.103872925809595E-2</v>
      </c>
      <c r="AE451" s="12">
        <f t="shared" si="182"/>
        <v>16.116544716820087</v>
      </c>
      <c r="AF451" s="10"/>
      <c r="AG451" s="10"/>
      <c r="AH451" s="13">
        <f t="shared" si="192"/>
        <v>0</v>
      </c>
      <c r="AI451" s="6"/>
      <c r="AJ451" s="6"/>
      <c r="AK451" s="6">
        <f t="shared" si="193"/>
        <v>0</v>
      </c>
    </row>
    <row r="452" spans="1:37" x14ac:dyDescent="0.35">
      <c r="A452" s="2">
        <v>43434</v>
      </c>
      <c r="B452" t="s">
        <v>10</v>
      </c>
      <c r="C452" s="3">
        <v>43461</v>
      </c>
      <c r="D452">
        <v>10927</v>
      </c>
      <c r="E452">
        <v>10949.75</v>
      </c>
      <c r="F452">
        <v>10855</v>
      </c>
      <c r="G452">
        <v>10900.65</v>
      </c>
      <c r="H452">
        <v>19443300</v>
      </c>
      <c r="I452">
        <v>132750</v>
      </c>
      <c r="J452">
        <v>10876.75</v>
      </c>
      <c r="K452" s="51">
        <f t="shared" ref="K452:K515" si="205">((G452-G451)/G451)*100</f>
        <v>0.41638071199258353</v>
      </c>
      <c r="L452">
        <f t="shared" si="199"/>
        <v>10900</v>
      </c>
      <c r="M452">
        <f t="shared" si="200"/>
        <v>10900</v>
      </c>
      <c r="N452">
        <v>18.697500000000002</v>
      </c>
      <c r="O452">
        <f t="shared" si="201"/>
        <v>27</v>
      </c>
      <c r="P452" s="54">
        <f t="shared" ref="P452:P515" si="206">(LN(G452)-LN(G451))*100</f>
        <v>0.41551624632063522</v>
      </c>
      <c r="Q452" s="54">
        <f t="shared" ref="Q452:Q515" si="207">SQRT(0.94*(N452)^2+0.06*(P452)^2)</f>
        <v>18.128184550584688</v>
      </c>
      <c r="R452" s="53">
        <f t="shared" si="185"/>
        <v>9850</v>
      </c>
      <c r="S452" s="53">
        <f>MROUND((G452+2*G452*Q452*SQRT(O452/365)/100),50)</f>
        <v>12000</v>
      </c>
      <c r="T452" s="53">
        <f t="shared" si="184"/>
        <v>0</v>
      </c>
      <c r="U452" s="17">
        <v>13.806316952434267</v>
      </c>
      <c r="V452" s="16">
        <f>MROUND((D452-2*D452*U452*SQRT(O452/365)/100),50)</f>
        <v>10100</v>
      </c>
      <c r="W452" s="16">
        <f>MROUND((D452+2*D452*U452*SQRT(O452/365)/100),50)</f>
        <v>11750</v>
      </c>
      <c r="X452" s="16">
        <f t="shared" si="183"/>
        <v>0</v>
      </c>
      <c r="Y452" s="10">
        <f t="shared" si="198"/>
        <v>94.75</v>
      </c>
      <c r="Z452" s="10">
        <f t="shared" si="202"/>
        <v>94.299999999999272</v>
      </c>
      <c r="AA452" s="10">
        <f t="shared" si="203"/>
        <v>0.4500000000007276</v>
      </c>
      <c r="AB452" s="10">
        <f t="shared" si="204"/>
        <v>94.75</v>
      </c>
      <c r="AC452" s="11">
        <f t="shared" si="181"/>
        <v>120.6285714285715</v>
      </c>
      <c r="AD452" s="12">
        <f t="shared" si="180"/>
        <v>1.1039495875223895E-2</v>
      </c>
      <c r="AE452" s="12">
        <f t="shared" si="182"/>
        <v>16.117663977826886</v>
      </c>
      <c r="AF452" s="10">
        <f>MROUND((M452-2*M452*AE452*SQRT(O452/365)/100),50)</f>
        <v>9950</v>
      </c>
      <c r="AG452" s="10">
        <f>MROUND((M452+2*M452*AE452*SQRT(O452/365)/100),50)</f>
        <v>11850</v>
      </c>
      <c r="AH452" s="13">
        <f t="shared" ref="AH452:AH470" si="208">IF(AND(M452&gt;=9950,M452&lt;=11850),0,1)</f>
        <v>0</v>
      </c>
      <c r="AI452" s="6">
        <f>MROUND((M452-2*M452*N452*SQRT(O452/365)/100),50)</f>
        <v>9800</v>
      </c>
      <c r="AJ452" s="6">
        <f>MROUND((M452+2*M452*N452*SQRT(O452/365)/100),50)</f>
        <v>12000</v>
      </c>
      <c r="AK452" s="6">
        <f t="shared" ref="AK452:AK470" si="209">IF(AND(M452&gt;=9800,M452&lt;=12000),0,1)</f>
        <v>0</v>
      </c>
    </row>
    <row r="453" spans="1:37" x14ac:dyDescent="0.35">
      <c r="A453" s="2">
        <v>43437</v>
      </c>
      <c r="B453" t="s">
        <v>10</v>
      </c>
      <c r="C453" s="3">
        <v>43461</v>
      </c>
      <c r="D453">
        <v>10961.15</v>
      </c>
      <c r="E453">
        <v>10974</v>
      </c>
      <c r="F453">
        <v>10871.3</v>
      </c>
      <c r="G453">
        <v>10924</v>
      </c>
      <c r="H453">
        <v>19832625</v>
      </c>
      <c r="I453">
        <v>389325</v>
      </c>
      <c r="K453" s="51">
        <f t="shared" si="205"/>
        <v>0.2142074096498866</v>
      </c>
      <c r="L453">
        <f t="shared" si="199"/>
        <v>10900</v>
      </c>
      <c r="M453">
        <f t="shared" si="200"/>
        <v>11000</v>
      </c>
      <c r="N453">
        <v>19.162500000000001</v>
      </c>
      <c r="O453">
        <f t="shared" si="201"/>
        <v>24</v>
      </c>
      <c r="P453" s="54">
        <f t="shared" si="206"/>
        <v>0.21397831268163969</v>
      </c>
      <c r="Q453" s="54">
        <f t="shared" si="207"/>
        <v>18.578806987481677</v>
      </c>
      <c r="R453" s="53">
        <f t="shared" ref="R453:R472" si="210">R452</f>
        <v>9850</v>
      </c>
      <c r="S453" s="53">
        <f t="shared" ref="S453:S472" si="211">S452</f>
        <v>12000</v>
      </c>
      <c r="T453" s="53">
        <f t="shared" si="184"/>
        <v>0</v>
      </c>
      <c r="U453" s="16"/>
      <c r="V453" s="16">
        <v>10100</v>
      </c>
      <c r="W453" s="16">
        <v>11750</v>
      </c>
      <c r="X453" s="16">
        <f t="shared" si="183"/>
        <v>0</v>
      </c>
      <c r="Y453" s="10">
        <f t="shared" si="198"/>
        <v>102.70000000000073</v>
      </c>
      <c r="Z453" s="10">
        <f t="shared" si="202"/>
        <v>73.350000000000364</v>
      </c>
      <c r="AA453" s="10">
        <f t="shared" si="203"/>
        <v>29.350000000000364</v>
      </c>
      <c r="AB453" s="10">
        <f t="shared" si="204"/>
        <v>102.70000000000073</v>
      </c>
      <c r="AC453" s="11">
        <f t="shared" si="181"/>
        <v>115.51071428571439</v>
      </c>
      <c r="AD453" s="12">
        <f t="shared" si="180"/>
        <v>1.0538193007641935E-2</v>
      </c>
      <c r="AE453" s="12">
        <f t="shared" si="182"/>
        <v>15.385761791157226</v>
      </c>
      <c r="AF453" s="10"/>
      <c r="AG453" s="10"/>
      <c r="AH453" s="13">
        <f t="shared" si="208"/>
        <v>0</v>
      </c>
      <c r="AI453" s="6"/>
      <c r="AJ453" s="6"/>
      <c r="AK453" s="6">
        <f t="shared" si="209"/>
        <v>0</v>
      </c>
    </row>
    <row r="454" spans="1:37" x14ac:dyDescent="0.35">
      <c r="A454" s="2">
        <v>43438</v>
      </c>
      <c r="B454" t="s">
        <v>10</v>
      </c>
      <c r="C454" s="3">
        <v>43461</v>
      </c>
      <c r="D454">
        <v>10917.75</v>
      </c>
      <c r="E454">
        <v>10929.95</v>
      </c>
      <c r="F454">
        <v>10872</v>
      </c>
      <c r="G454">
        <v>10907.75</v>
      </c>
      <c r="H454">
        <v>20070525</v>
      </c>
      <c r="I454">
        <v>237900</v>
      </c>
      <c r="K454" s="51">
        <f t="shared" si="205"/>
        <v>-0.14875503478579277</v>
      </c>
      <c r="L454">
        <f t="shared" si="199"/>
        <v>10900</v>
      </c>
      <c r="M454">
        <f t="shared" si="200"/>
        <v>10900</v>
      </c>
      <c r="N454">
        <v>18.2225</v>
      </c>
      <c r="O454">
        <f t="shared" si="201"/>
        <v>23</v>
      </c>
      <c r="P454" s="54">
        <f t="shared" si="206"/>
        <v>-0.14886578493218394</v>
      </c>
      <c r="Q454" s="54">
        <f t="shared" si="207"/>
        <v>17.66740687074126</v>
      </c>
      <c r="R454" s="53">
        <f t="shared" si="210"/>
        <v>9850</v>
      </c>
      <c r="S454" s="53">
        <f t="shared" si="211"/>
        <v>12000</v>
      </c>
      <c r="T454" s="53">
        <f t="shared" si="184"/>
        <v>0</v>
      </c>
      <c r="U454" s="16"/>
      <c r="V454" s="16">
        <v>10100</v>
      </c>
      <c r="W454" s="16">
        <v>11750</v>
      </c>
      <c r="X454" s="16">
        <f t="shared" si="183"/>
        <v>0</v>
      </c>
      <c r="Y454" s="10">
        <f t="shared" si="198"/>
        <v>57.950000000000728</v>
      </c>
      <c r="Z454" s="10">
        <f t="shared" si="202"/>
        <v>5.9500000000007276</v>
      </c>
      <c r="AA454" s="10">
        <f t="shared" si="203"/>
        <v>52</v>
      </c>
      <c r="AB454" s="10">
        <f t="shared" si="204"/>
        <v>57.950000000000728</v>
      </c>
      <c r="AC454" s="11">
        <f t="shared" si="181"/>
        <v>107.36428571428587</v>
      </c>
      <c r="AD454" s="12">
        <f t="shared" si="180"/>
        <v>9.8339205160665761E-3</v>
      </c>
      <c r="AE454" s="12">
        <f t="shared" si="182"/>
        <v>14.357523953457202</v>
      </c>
      <c r="AF454" s="10"/>
      <c r="AG454" s="10"/>
      <c r="AH454" s="13">
        <f t="shared" si="208"/>
        <v>0</v>
      </c>
      <c r="AI454" s="6"/>
      <c r="AJ454" s="6"/>
      <c r="AK454" s="6">
        <f t="shared" si="209"/>
        <v>0</v>
      </c>
    </row>
    <row r="455" spans="1:37" x14ac:dyDescent="0.35">
      <c r="A455" s="2">
        <v>43439</v>
      </c>
      <c r="B455" t="s">
        <v>10</v>
      </c>
      <c r="C455" s="3">
        <v>43461</v>
      </c>
      <c r="D455">
        <v>10850.35</v>
      </c>
      <c r="E455">
        <v>10868</v>
      </c>
      <c r="F455">
        <v>10786.75</v>
      </c>
      <c r="G455">
        <v>10827.65</v>
      </c>
      <c r="H455">
        <v>20331000</v>
      </c>
      <c r="I455">
        <v>260475</v>
      </c>
      <c r="J455">
        <v>10782.9</v>
      </c>
      <c r="K455" s="51">
        <f t="shared" si="205"/>
        <v>-0.73434026265728825</v>
      </c>
      <c r="L455">
        <f t="shared" si="199"/>
        <v>10800</v>
      </c>
      <c r="M455">
        <f t="shared" si="200"/>
        <v>10900</v>
      </c>
      <c r="N455">
        <v>18.107500000000002</v>
      </c>
      <c r="O455">
        <f t="shared" si="201"/>
        <v>22</v>
      </c>
      <c r="P455" s="54">
        <f t="shared" si="206"/>
        <v>-0.73704981379680845</v>
      </c>
      <c r="Q455" s="54">
        <f t="shared" si="207"/>
        <v>17.556800887994406</v>
      </c>
      <c r="R455" s="53">
        <f t="shared" si="210"/>
        <v>9850</v>
      </c>
      <c r="S455" s="53">
        <f t="shared" si="211"/>
        <v>12000</v>
      </c>
      <c r="T455" s="53">
        <f t="shared" si="184"/>
        <v>0</v>
      </c>
      <c r="U455" s="16"/>
      <c r="V455" s="16">
        <v>10100</v>
      </c>
      <c r="W455" s="16">
        <v>11750</v>
      </c>
      <c r="X455" s="16">
        <f t="shared" si="183"/>
        <v>0</v>
      </c>
      <c r="Y455" s="10">
        <f t="shared" si="198"/>
        <v>81.25</v>
      </c>
      <c r="Z455" s="10">
        <f t="shared" si="202"/>
        <v>39.75</v>
      </c>
      <c r="AA455" s="10">
        <f t="shared" si="203"/>
        <v>121</v>
      </c>
      <c r="AB455" s="10">
        <f t="shared" si="204"/>
        <v>121</v>
      </c>
      <c r="AC455" s="11">
        <f t="shared" si="181"/>
        <v>106.7928571428573</v>
      </c>
      <c r="AD455" s="12">
        <f t="shared" si="180"/>
        <v>9.8423421495949254E-3</v>
      </c>
      <c r="AE455" s="12">
        <f t="shared" si="182"/>
        <v>14.36981953840859</v>
      </c>
      <c r="AF455" s="10"/>
      <c r="AG455" s="10"/>
      <c r="AH455" s="13">
        <f t="shared" si="208"/>
        <v>0</v>
      </c>
      <c r="AI455" s="6"/>
      <c r="AJ455" s="6"/>
      <c r="AK455" s="6">
        <f t="shared" si="209"/>
        <v>0</v>
      </c>
    </row>
    <row r="456" spans="1:37" x14ac:dyDescent="0.35">
      <c r="A456" s="2">
        <v>43440</v>
      </c>
      <c r="B456" t="s">
        <v>10</v>
      </c>
      <c r="C456" s="3">
        <v>43461</v>
      </c>
      <c r="D456">
        <v>10750.15</v>
      </c>
      <c r="E456">
        <v>10754.4</v>
      </c>
      <c r="F456">
        <v>10611.7</v>
      </c>
      <c r="G456">
        <v>10626.3</v>
      </c>
      <c r="H456">
        <v>21399525</v>
      </c>
      <c r="I456">
        <v>1068525</v>
      </c>
      <c r="K456" s="51">
        <f t="shared" si="205"/>
        <v>-1.8595909546392835</v>
      </c>
      <c r="L456">
        <f t="shared" si="199"/>
        <v>10600</v>
      </c>
      <c r="M456">
        <f t="shared" si="200"/>
        <v>10800</v>
      </c>
      <c r="N456">
        <v>18.39</v>
      </c>
      <c r="O456">
        <f t="shared" si="201"/>
        <v>21</v>
      </c>
      <c r="P456" s="54">
        <f t="shared" si="206"/>
        <v>-1.8770987357022761</v>
      </c>
      <c r="Q456" s="54">
        <f t="shared" si="207"/>
        <v>17.835694098627464</v>
      </c>
      <c r="R456" s="53">
        <f t="shared" si="210"/>
        <v>9850</v>
      </c>
      <c r="S456" s="53">
        <f t="shared" si="211"/>
        <v>12000</v>
      </c>
      <c r="T456" s="53">
        <f t="shared" si="184"/>
        <v>0</v>
      </c>
      <c r="U456" s="16"/>
      <c r="V456" s="16">
        <v>10100</v>
      </c>
      <c r="W456" s="16">
        <v>11750</v>
      </c>
      <c r="X456" s="16">
        <f t="shared" si="183"/>
        <v>0</v>
      </c>
      <c r="Y456" s="10">
        <f t="shared" si="198"/>
        <v>142.69999999999891</v>
      </c>
      <c r="Z456" s="10">
        <f t="shared" si="202"/>
        <v>73.25</v>
      </c>
      <c r="AA456" s="10">
        <f t="shared" si="203"/>
        <v>215.94999999999891</v>
      </c>
      <c r="AB456" s="10">
        <f t="shared" si="204"/>
        <v>215.94999999999891</v>
      </c>
      <c r="AC456" s="11">
        <f t="shared" si="181"/>
        <v>115.50714285714288</v>
      </c>
      <c r="AD456" s="12">
        <f t="shared" si="180"/>
        <v>1.0744700572284376E-2</v>
      </c>
      <c r="AE456" s="12">
        <f t="shared" si="182"/>
        <v>15.687262835535188</v>
      </c>
      <c r="AF456" s="10"/>
      <c r="AG456" s="10"/>
      <c r="AH456" s="13">
        <f t="shared" si="208"/>
        <v>0</v>
      </c>
      <c r="AI456" s="6"/>
      <c r="AJ456" s="6"/>
      <c r="AK456" s="6">
        <f t="shared" si="209"/>
        <v>0</v>
      </c>
    </row>
    <row r="457" spans="1:37" x14ac:dyDescent="0.35">
      <c r="A457" s="2">
        <v>43441</v>
      </c>
      <c r="B457" t="s">
        <v>10</v>
      </c>
      <c r="C457" s="3">
        <v>43461</v>
      </c>
      <c r="D457">
        <v>10665.25</v>
      </c>
      <c r="E457">
        <v>10747.95</v>
      </c>
      <c r="F457">
        <v>10637.1</v>
      </c>
      <c r="G457">
        <v>10735.15</v>
      </c>
      <c r="H457">
        <v>22035750</v>
      </c>
      <c r="I457">
        <v>636225</v>
      </c>
      <c r="J457">
        <v>10693.7</v>
      </c>
      <c r="K457" s="51">
        <f t="shared" si="205"/>
        <v>1.0243452565803748</v>
      </c>
      <c r="L457">
        <f t="shared" si="199"/>
        <v>10700</v>
      </c>
      <c r="M457">
        <f t="shared" si="200"/>
        <v>10700</v>
      </c>
      <c r="N457">
        <v>19.305</v>
      </c>
      <c r="O457">
        <f t="shared" si="201"/>
        <v>20</v>
      </c>
      <c r="P457" s="54">
        <f t="shared" si="206"/>
        <v>1.0191343951538201</v>
      </c>
      <c r="Q457" s="54">
        <f t="shared" si="207"/>
        <v>18.718556610885443</v>
      </c>
      <c r="R457" s="53">
        <f t="shared" si="210"/>
        <v>9850</v>
      </c>
      <c r="S457" s="53">
        <f t="shared" si="211"/>
        <v>12000</v>
      </c>
      <c r="T457" s="53">
        <f t="shared" si="184"/>
        <v>0</v>
      </c>
      <c r="U457" s="16"/>
      <c r="V457" s="16">
        <v>10100</v>
      </c>
      <c r="W457" s="16">
        <v>11750</v>
      </c>
      <c r="X457" s="16">
        <f t="shared" si="183"/>
        <v>0</v>
      </c>
      <c r="Y457" s="10">
        <f t="shared" si="198"/>
        <v>110.85000000000036</v>
      </c>
      <c r="Z457" s="10">
        <f t="shared" si="202"/>
        <v>121.65000000000146</v>
      </c>
      <c r="AA457" s="10">
        <f t="shared" si="203"/>
        <v>10.800000000001091</v>
      </c>
      <c r="AB457" s="10">
        <f t="shared" si="204"/>
        <v>121.65000000000146</v>
      </c>
      <c r="AC457" s="11">
        <f t="shared" si="181"/>
        <v>118.59285714285723</v>
      </c>
      <c r="AD457" s="12">
        <f t="shared" si="180"/>
        <v>1.1119557173329948E-2</v>
      </c>
      <c r="AE457" s="12">
        <f t="shared" si="182"/>
        <v>16.234553473061723</v>
      </c>
      <c r="AF457" s="10"/>
      <c r="AG457" s="10"/>
      <c r="AH457" s="13">
        <f t="shared" si="208"/>
        <v>0</v>
      </c>
      <c r="AI457" s="6"/>
      <c r="AJ457" s="6"/>
      <c r="AK457" s="6">
        <f t="shared" si="209"/>
        <v>0</v>
      </c>
    </row>
    <row r="458" spans="1:37" x14ac:dyDescent="0.35">
      <c r="A458" s="2">
        <v>43444</v>
      </c>
      <c r="B458" t="s">
        <v>10</v>
      </c>
      <c r="C458" s="3">
        <v>43461</v>
      </c>
      <c r="D458">
        <v>10582.25</v>
      </c>
      <c r="E458">
        <v>10597.7</v>
      </c>
      <c r="F458">
        <v>10500.05</v>
      </c>
      <c r="G458">
        <v>10514.7</v>
      </c>
      <c r="H458">
        <v>21685650</v>
      </c>
      <c r="I458">
        <v>-350100</v>
      </c>
      <c r="K458" s="51">
        <f t="shared" si="205"/>
        <v>-2.0535344173113455</v>
      </c>
      <c r="L458">
        <f t="shared" si="199"/>
        <v>10500</v>
      </c>
      <c r="M458">
        <f t="shared" si="200"/>
        <v>10600</v>
      </c>
      <c r="N458">
        <v>18.59</v>
      </c>
      <c r="O458">
        <f t="shared" si="201"/>
        <v>17</v>
      </c>
      <c r="P458" s="54">
        <f t="shared" si="206"/>
        <v>-2.0749126141499374</v>
      </c>
      <c r="Q458" s="54">
        <f t="shared" si="207"/>
        <v>18.030838298353782</v>
      </c>
      <c r="R458" s="53">
        <f t="shared" si="210"/>
        <v>9850</v>
      </c>
      <c r="S458" s="53">
        <f t="shared" si="211"/>
        <v>12000</v>
      </c>
      <c r="T458" s="53">
        <f t="shared" si="184"/>
        <v>0</v>
      </c>
      <c r="U458" s="16"/>
      <c r="V458" s="16">
        <v>10100</v>
      </c>
      <c r="W458" s="16">
        <v>11750</v>
      </c>
      <c r="X458" s="16">
        <f t="shared" si="183"/>
        <v>0</v>
      </c>
      <c r="Y458" s="10">
        <f t="shared" si="198"/>
        <v>97.650000000001455</v>
      </c>
      <c r="Z458" s="10">
        <f t="shared" si="202"/>
        <v>137.44999999999891</v>
      </c>
      <c r="AA458" s="10">
        <f t="shared" si="203"/>
        <v>235.10000000000036</v>
      </c>
      <c r="AB458" s="10">
        <f t="shared" si="204"/>
        <v>235.10000000000036</v>
      </c>
      <c r="AC458" s="11">
        <f t="shared" si="181"/>
        <v>128.80357142857156</v>
      </c>
      <c r="AD458" s="12">
        <f t="shared" si="180"/>
        <v>1.2171662116144635E-2</v>
      </c>
      <c r="AE458" s="12">
        <f t="shared" si="182"/>
        <v>17.770626689571166</v>
      </c>
      <c r="AF458" s="10"/>
      <c r="AG458" s="10"/>
      <c r="AH458" s="13">
        <f t="shared" si="208"/>
        <v>0</v>
      </c>
      <c r="AI458" s="6"/>
      <c r="AJ458" s="6"/>
      <c r="AK458" s="6">
        <f t="shared" si="209"/>
        <v>0</v>
      </c>
    </row>
    <row r="459" spans="1:37" x14ac:dyDescent="0.35">
      <c r="A459" s="2">
        <v>43445</v>
      </c>
      <c r="B459" t="s">
        <v>10</v>
      </c>
      <c r="C459" s="3">
        <v>43461</v>
      </c>
      <c r="D459">
        <v>10355</v>
      </c>
      <c r="E459">
        <v>10607</v>
      </c>
      <c r="F459">
        <v>10352.1</v>
      </c>
      <c r="G459">
        <v>10581.1</v>
      </c>
      <c r="H459">
        <v>21229425</v>
      </c>
      <c r="I459">
        <v>-456225</v>
      </c>
      <c r="J459">
        <v>10549.15</v>
      </c>
      <c r="K459" s="51">
        <f t="shared" si="205"/>
        <v>0.63149685678145484</v>
      </c>
      <c r="L459">
        <f t="shared" si="199"/>
        <v>10600</v>
      </c>
      <c r="M459">
        <f t="shared" si="200"/>
        <v>10400</v>
      </c>
      <c r="N459">
        <v>20.4375</v>
      </c>
      <c r="O459">
        <f t="shared" si="201"/>
        <v>16</v>
      </c>
      <c r="P459" s="54">
        <f t="shared" si="206"/>
        <v>0.62951127027428555</v>
      </c>
      <c r="Q459" s="54">
        <f t="shared" si="207"/>
        <v>19.815491387835028</v>
      </c>
      <c r="R459" s="53">
        <f t="shared" si="210"/>
        <v>9850</v>
      </c>
      <c r="S459" s="53">
        <f t="shared" si="211"/>
        <v>12000</v>
      </c>
      <c r="T459" s="53">
        <f t="shared" si="184"/>
        <v>0</v>
      </c>
      <c r="U459" s="16"/>
      <c r="V459" s="16">
        <v>10100</v>
      </c>
      <c r="W459" s="16">
        <v>11750</v>
      </c>
      <c r="X459" s="16">
        <f t="shared" si="183"/>
        <v>0</v>
      </c>
      <c r="Y459" s="10">
        <f t="shared" si="198"/>
        <v>254.89999999999964</v>
      </c>
      <c r="Z459" s="10">
        <f t="shared" si="202"/>
        <v>92.299999999999272</v>
      </c>
      <c r="AA459" s="10">
        <f t="shared" si="203"/>
        <v>162.60000000000036</v>
      </c>
      <c r="AB459" s="10">
        <f t="shared" si="204"/>
        <v>254.89999999999964</v>
      </c>
      <c r="AC459" s="11">
        <f t="shared" si="181"/>
        <v>138.65714285714304</v>
      </c>
      <c r="AD459" s="12">
        <f t="shared" si="180"/>
        <v>1.3390356625508745E-2</v>
      </c>
      <c r="AE459" s="12">
        <f t="shared" si="182"/>
        <v>19.549920673242767</v>
      </c>
      <c r="AF459" s="10"/>
      <c r="AG459" s="10"/>
      <c r="AH459" s="13">
        <f t="shared" si="208"/>
        <v>0</v>
      </c>
      <c r="AI459" s="6"/>
      <c r="AJ459" s="6"/>
      <c r="AK459" s="6">
        <f t="shared" si="209"/>
        <v>0</v>
      </c>
    </row>
    <row r="460" spans="1:37" x14ac:dyDescent="0.35">
      <c r="A460" s="2">
        <v>43446</v>
      </c>
      <c r="B460" t="s">
        <v>10</v>
      </c>
      <c r="C460" s="3">
        <v>43461</v>
      </c>
      <c r="D460">
        <v>10610</v>
      </c>
      <c r="E460">
        <v>10798.9</v>
      </c>
      <c r="F460">
        <v>10588.5</v>
      </c>
      <c r="G460">
        <v>10783.65</v>
      </c>
      <c r="H460">
        <v>21523050</v>
      </c>
      <c r="I460">
        <v>293625</v>
      </c>
      <c r="J460">
        <v>10737.6</v>
      </c>
      <c r="K460" s="51">
        <f t="shared" si="205"/>
        <v>1.9142622222642187</v>
      </c>
      <c r="L460">
        <f t="shared" si="199"/>
        <v>10800</v>
      </c>
      <c r="M460">
        <f t="shared" si="200"/>
        <v>10600</v>
      </c>
      <c r="N460">
        <v>17.945</v>
      </c>
      <c r="O460">
        <f t="shared" si="201"/>
        <v>15</v>
      </c>
      <c r="P460" s="54">
        <f t="shared" si="206"/>
        <v>1.8961707373719605</v>
      </c>
      <c r="Q460" s="54">
        <f t="shared" si="207"/>
        <v>17.404521576530506</v>
      </c>
      <c r="R460" s="53">
        <f t="shared" si="210"/>
        <v>9850</v>
      </c>
      <c r="S460" s="53">
        <f t="shared" si="211"/>
        <v>12000</v>
      </c>
      <c r="T460" s="53">
        <f t="shared" si="184"/>
        <v>0</v>
      </c>
      <c r="U460" s="16"/>
      <c r="V460" s="16">
        <v>10100</v>
      </c>
      <c r="W460" s="16">
        <v>11750</v>
      </c>
      <c r="X460" s="16">
        <f t="shared" si="183"/>
        <v>0</v>
      </c>
      <c r="Y460" s="10">
        <f t="shared" si="198"/>
        <v>210.39999999999964</v>
      </c>
      <c r="Z460" s="10">
        <f t="shared" si="202"/>
        <v>217.79999999999927</v>
      </c>
      <c r="AA460" s="10">
        <f t="shared" si="203"/>
        <v>7.3999999999996362</v>
      </c>
      <c r="AB460" s="10">
        <f t="shared" si="204"/>
        <v>217.79999999999927</v>
      </c>
      <c r="AC460" s="11">
        <f t="shared" si="181"/>
        <v>146.55714285714294</v>
      </c>
      <c r="AD460" s="12">
        <f t="shared" si="180"/>
        <v>1.3813114312643067E-2</v>
      </c>
      <c r="AE460" s="12">
        <f t="shared" si="182"/>
        <v>20.167146896458878</v>
      </c>
      <c r="AF460" s="10"/>
      <c r="AG460" s="10"/>
      <c r="AH460" s="13">
        <f t="shared" si="208"/>
        <v>0</v>
      </c>
      <c r="AI460" s="6"/>
      <c r="AJ460" s="6"/>
      <c r="AK460" s="6">
        <f t="shared" si="209"/>
        <v>0</v>
      </c>
    </row>
    <row r="461" spans="1:37" x14ac:dyDescent="0.35">
      <c r="A461" s="2">
        <v>43447</v>
      </c>
      <c r="B461" t="s">
        <v>10</v>
      </c>
      <c r="C461" s="3">
        <v>43461</v>
      </c>
      <c r="D461">
        <v>10834.25</v>
      </c>
      <c r="E461">
        <v>10882.2</v>
      </c>
      <c r="F461">
        <v>10777.3</v>
      </c>
      <c r="G461">
        <v>10824.95</v>
      </c>
      <c r="H461">
        <v>21558225</v>
      </c>
      <c r="I461">
        <v>35175</v>
      </c>
      <c r="J461">
        <v>10791.55</v>
      </c>
      <c r="K461" s="51">
        <f t="shared" si="205"/>
        <v>0.38298720748541631</v>
      </c>
      <c r="L461">
        <f t="shared" si="199"/>
        <v>10800</v>
      </c>
      <c r="M461">
        <f t="shared" si="200"/>
        <v>10800</v>
      </c>
      <c r="N461">
        <v>15.81</v>
      </c>
      <c r="O461">
        <f t="shared" si="201"/>
        <v>14</v>
      </c>
      <c r="P461" s="54">
        <f t="shared" si="206"/>
        <v>0.38225567865950438</v>
      </c>
      <c r="Q461" s="54">
        <f t="shared" si="207"/>
        <v>15.328649684960252</v>
      </c>
      <c r="R461" s="53">
        <f t="shared" si="210"/>
        <v>9850</v>
      </c>
      <c r="S461" s="53">
        <f t="shared" si="211"/>
        <v>12000</v>
      </c>
      <c r="T461" s="53">
        <f t="shared" si="184"/>
        <v>0</v>
      </c>
      <c r="U461" s="16"/>
      <c r="V461" s="16">
        <v>10100</v>
      </c>
      <c r="W461" s="16">
        <v>11750</v>
      </c>
      <c r="X461" s="16">
        <f t="shared" si="183"/>
        <v>0</v>
      </c>
      <c r="Y461" s="10">
        <f t="shared" si="198"/>
        <v>104.90000000000146</v>
      </c>
      <c r="Z461" s="10">
        <f t="shared" si="202"/>
        <v>98.550000000001091</v>
      </c>
      <c r="AA461" s="10">
        <f t="shared" si="203"/>
        <v>6.3500000000003638</v>
      </c>
      <c r="AB461" s="10">
        <f t="shared" si="204"/>
        <v>104.90000000000146</v>
      </c>
      <c r="AC461" s="11">
        <f t="shared" si="181"/>
        <v>144.40357142857167</v>
      </c>
      <c r="AD461" s="12">
        <f t="shared" si="180"/>
        <v>1.3328432649105538E-2</v>
      </c>
      <c r="AE461" s="12">
        <f t="shared" si="182"/>
        <v>19.459511667694084</v>
      </c>
      <c r="AF461" s="10"/>
      <c r="AG461" s="10"/>
      <c r="AH461" s="13">
        <f t="shared" si="208"/>
        <v>0</v>
      </c>
      <c r="AI461" s="6"/>
      <c r="AJ461" s="6"/>
      <c r="AK461" s="6">
        <f t="shared" si="209"/>
        <v>0</v>
      </c>
    </row>
    <row r="462" spans="1:37" x14ac:dyDescent="0.35">
      <c r="A462" s="2">
        <v>43448</v>
      </c>
      <c r="B462" t="s">
        <v>10</v>
      </c>
      <c r="C462" s="3">
        <v>43461</v>
      </c>
      <c r="D462">
        <v>10806.95</v>
      </c>
      <c r="E462">
        <v>10837</v>
      </c>
      <c r="F462">
        <v>10771.3</v>
      </c>
      <c r="G462">
        <v>10820.3</v>
      </c>
      <c r="H462">
        <v>21025875</v>
      </c>
      <c r="I462">
        <v>-532350</v>
      </c>
      <c r="K462" s="51">
        <f t="shared" si="205"/>
        <v>-4.2956318504948798E-2</v>
      </c>
      <c r="L462">
        <f t="shared" si="199"/>
        <v>10800</v>
      </c>
      <c r="M462">
        <f t="shared" si="200"/>
        <v>10800</v>
      </c>
      <c r="N462">
        <v>15.55</v>
      </c>
      <c r="O462">
        <f t="shared" si="201"/>
        <v>13</v>
      </c>
      <c r="P462" s="54">
        <f t="shared" si="206"/>
        <v>-4.2965547374507196E-2</v>
      </c>
      <c r="Q462" s="54">
        <f t="shared" si="207"/>
        <v>15.076288029959352</v>
      </c>
      <c r="R462" s="53">
        <f t="shared" si="210"/>
        <v>9850</v>
      </c>
      <c r="S462" s="53">
        <f t="shared" si="211"/>
        <v>12000</v>
      </c>
      <c r="T462" s="53">
        <f t="shared" si="184"/>
        <v>0</v>
      </c>
      <c r="U462" s="16"/>
      <c r="V462" s="16">
        <v>10100</v>
      </c>
      <c r="W462" s="16">
        <v>11750</v>
      </c>
      <c r="X462" s="16">
        <f t="shared" si="183"/>
        <v>0</v>
      </c>
      <c r="Y462" s="10">
        <f t="shared" si="198"/>
        <v>65.700000000000728</v>
      </c>
      <c r="Z462" s="10">
        <f t="shared" si="202"/>
        <v>12.049999999999272</v>
      </c>
      <c r="AA462" s="10">
        <f t="shared" si="203"/>
        <v>53.650000000001455</v>
      </c>
      <c r="AB462" s="10">
        <f t="shared" si="204"/>
        <v>65.700000000000728</v>
      </c>
      <c r="AC462" s="11">
        <f t="shared" si="181"/>
        <v>137.83928571428598</v>
      </c>
      <c r="AD462" s="12">
        <f t="shared" si="180"/>
        <v>1.27546889468616E-2</v>
      </c>
      <c r="AE462" s="12">
        <f t="shared" si="182"/>
        <v>18.621845862417935</v>
      </c>
      <c r="AF462" s="10"/>
      <c r="AG462" s="10"/>
      <c r="AH462" s="13">
        <f t="shared" si="208"/>
        <v>0</v>
      </c>
      <c r="AI462" s="6"/>
      <c r="AJ462" s="6"/>
      <c r="AK462" s="6">
        <f t="shared" si="209"/>
        <v>0</v>
      </c>
    </row>
    <row r="463" spans="1:37" x14ac:dyDescent="0.35">
      <c r="A463" s="2">
        <v>43451</v>
      </c>
      <c r="B463" t="s">
        <v>10</v>
      </c>
      <c r="C463" s="3">
        <v>43461</v>
      </c>
      <c r="D463">
        <v>10855.15</v>
      </c>
      <c r="E463">
        <v>10924</v>
      </c>
      <c r="F463">
        <v>10855.15</v>
      </c>
      <c r="G463">
        <v>10910.5</v>
      </c>
      <c r="H463">
        <v>20939325</v>
      </c>
      <c r="I463">
        <v>-86550</v>
      </c>
      <c r="J463">
        <v>10888.35</v>
      </c>
      <c r="K463" s="51">
        <f t="shared" si="205"/>
        <v>0.83361829154460354</v>
      </c>
      <c r="L463">
        <f t="shared" si="199"/>
        <v>10900</v>
      </c>
      <c r="M463">
        <f t="shared" si="200"/>
        <v>10900</v>
      </c>
      <c r="N463">
        <v>15.157500000000001</v>
      </c>
      <c r="O463">
        <f t="shared" si="201"/>
        <v>10</v>
      </c>
      <c r="P463" s="54">
        <f t="shared" si="206"/>
        <v>0.83016288425490359</v>
      </c>
      <c r="Q463" s="54">
        <f t="shared" si="207"/>
        <v>14.69714829821975</v>
      </c>
      <c r="R463" s="53">
        <f t="shared" si="210"/>
        <v>9850</v>
      </c>
      <c r="S463" s="53">
        <f t="shared" si="211"/>
        <v>12000</v>
      </c>
      <c r="T463" s="53">
        <f t="shared" si="184"/>
        <v>0</v>
      </c>
      <c r="U463" s="16"/>
      <c r="V463" s="16">
        <v>10100</v>
      </c>
      <c r="W463" s="16">
        <v>11750</v>
      </c>
      <c r="X463" s="16">
        <f t="shared" si="183"/>
        <v>0</v>
      </c>
      <c r="Y463" s="10">
        <f t="shared" si="198"/>
        <v>68.850000000000364</v>
      </c>
      <c r="Z463" s="10">
        <f t="shared" si="202"/>
        <v>103.70000000000073</v>
      </c>
      <c r="AA463" s="10">
        <f t="shared" si="203"/>
        <v>34.850000000000364</v>
      </c>
      <c r="AB463" s="10">
        <f t="shared" si="204"/>
        <v>103.70000000000073</v>
      </c>
      <c r="AC463" s="11">
        <f t="shared" si="181"/>
        <v>137.38928571428602</v>
      </c>
      <c r="AD463" s="12">
        <f t="shared" ref="AD463:AD526" si="212">AC463/D463</f>
        <v>1.2656599467928681E-2</v>
      </c>
      <c r="AE463" s="12">
        <f t="shared" si="182"/>
        <v>18.478635223175875</v>
      </c>
      <c r="AF463" s="10"/>
      <c r="AG463" s="10"/>
      <c r="AH463" s="13">
        <f t="shared" si="208"/>
        <v>0</v>
      </c>
      <c r="AI463" s="6"/>
      <c r="AJ463" s="6"/>
      <c r="AK463" s="6">
        <f t="shared" si="209"/>
        <v>0</v>
      </c>
    </row>
    <row r="464" spans="1:37" x14ac:dyDescent="0.35">
      <c r="A464" s="2">
        <v>43452</v>
      </c>
      <c r="B464" t="s">
        <v>10</v>
      </c>
      <c r="C464" s="3">
        <v>43461</v>
      </c>
      <c r="D464">
        <v>10862</v>
      </c>
      <c r="E464">
        <v>10940</v>
      </c>
      <c r="F464">
        <v>10835.2</v>
      </c>
      <c r="G464">
        <v>10935.05</v>
      </c>
      <c r="H464">
        <v>21129000</v>
      </c>
      <c r="I464">
        <v>189675</v>
      </c>
      <c r="K464" s="51">
        <f t="shared" si="205"/>
        <v>0.22501260253883207</v>
      </c>
      <c r="L464">
        <f t="shared" si="199"/>
        <v>10900</v>
      </c>
      <c r="M464">
        <f t="shared" si="200"/>
        <v>10900</v>
      </c>
      <c r="N464">
        <v>14.54</v>
      </c>
      <c r="O464">
        <f t="shared" si="201"/>
        <v>9</v>
      </c>
      <c r="P464" s="54">
        <f t="shared" si="206"/>
        <v>0.22475982829401886</v>
      </c>
      <c r="Q464" s="54">
        <f t="shared" si="207"/>
        <v>14.097160530363015</v>
      </c>
      <c r="R464" s="53">
        <f t="shared" si="210"/>
        <v>9850</v>
      </c>
      <c r="S464" s="53">
        <f t="shared" si="211"/>
        <v>12000</v>
      </c>
      <c r="T464" s="53">
        <f t="shared" si="184"/>
        <v>0</v>
      </c>
      <c r="U464" s="16"/>
      <c r="V464" s="16">
        <v>10100</v>
      </c>
      <c r="W464" s="16">
        <v>11750</v>
      </c>
      <c r="X464" s="16">
        <f t="shared" si="183"/>
        <v>0</v>
      </c>
      <c r="Y464" s="10">
        <f t="shared" si="198"/>
        <v>104.79999999999927</v>
      </c>
      <c r="Z464" s="10">
        <f t="shared" si="202"/>
        <v>29.5</v>
      </c>
      <c r="AA464" s="10">
        <f t="shared" si="203"/>
        <v>75.299999999999272</v>
      </c>
      <c r="AB464" s="10">
        <f t="shared" si="204"/>
        <v>104.79999999999927</v>
      </c>
      <c r="AC464" s="11">
        <f t="shared" ref="AC464:AC527" si="213">AVERAGE(AB451:AB464)</f>
        <v>140.42142857142881</v>
      </c>
      <c r="AD464" s="12">
        <f t="shared" si="212"/>
        <v>1.2927769155903959E-2</v>
      </c>
      <c r="AE464" s="12">
        <f t="shared" ref="AE464:AE527" si="214">AD464*1460</f>
        <v>18.874542967619778</v>
      </c>
      <c r="AF464" s="10"/>
      <c r="AG464" s="10"/>
      <c r="AH464" s="13">
        <f t="shared" si="208"/>
        <v>0</v>
      </c>
      <c r="AI464" s="6"/>
      <c r="AJ464" s="6"/>
      <c r="AK464" s="6">
        <f t="shared" si="209"/>
        <v>0</v>
      </c>
    </row>
    <row r="465" spans="1:37" x14ac:dyDescent="0.35">
      <c r="A465" s="2">
        <v>43453</v>
      </c>
      <c r="B465" t="s">
        <v>10</v>
      </c>
      <c r="C465" s="3">
        <v>43461</v>
      </c>
      <c r="D465">
        <v>10959.95</v>
      </c>
      <c r="E465">
        <v>11006.25</v>
      </c>
      <c r="F465">
        <v>10946.45</v>
      </c>
      <c r="G465">
        <v>10986.5</v>
      </c>
      <c r="H465">
        <v>21244425</v>
      </c>
      <c r="I465">
        <v>115425</v>
      </c>
      <c r="J465">
        <v>10967.3</v>
      </c>
      <c r="K465" s="51">
        <f t="shared" si="205"/>
        <v>0.47050539320808532</v>
      </c>
      <c r="L465">
        <f t="shared" si="199"/>
        <v>11000</v>
      </c>
      <c r="M465">
        <f t="shared" si="200"/>
        <v>11000</v>
      </c>
      <c r="N465">
        <v>14.577500000000001</v>
      </c>
      <c r="O465">
        <f t="shared" si="201"/>
        <v>8</v>
      </c>
      <c r="P465" s="54">
        <f t="shared" si="206"/>
        <v>0.4694019763197943</v>
      </c>
      <c r="Q465" s="54">
        <f t="shared" si="207"/>
        <v>14.133878313043535</v>
      </c>
      <c r="R465" s="53">
        <f t="shared" si="210"/>
        <v>9850</v>
      </c>
      <c r="S465" s="53">
        <f t="shared" si="211"/>
        <v>12000</v>
      </c>
      <c r="T465" s="53">
        <f t="shared" si="184"/>
        <v>0</v>
      </c>
      <c r="U465" s="16"/>
      <c r="V465" s="16">
        <v>10100</v>
      </c>
      <c r="W465" s="16">
        <v>11750</v>
      </c>
      <c r="X465" s="16">
        <f t="shared" si="183"/>
        <v>0</v>
      </c>
      <c r="Y465" s="10">
        <f t="shared" si="198"/>
        <v>59.799999999999272</v>
      </c>
      <c r="Z465" s="10">
        <f t="shared" si="202"/>
        <v>71.200000000000728</v>
      </c>
      <c r="AA465" s="10">
        <f t="shared" si="203"/>
        <v>11.400000000001455</v>
      </c>
      <c r="AB465" s="10">
        <f t="shared" si="204"/>
        <v>71.200000000000728</v>
      </c>
      <c r="AC465" s="11">
        <f t="shared" si="213"/>
        <v>133.72142857142885</v>
      </c>
      <c r="AD465" s="12">
        <f t="shared" si="212"/>
        <v>1.22009159322286E-2</v>
      </c>
      <c r="AE465" s="12">
        <f t="shared" si="214"/>
        <v>17.813337261053757</v>
      </c>
      <c r="AF465" s="10"/>
      <c r="AG465" s="10"/>
      <c r="AH465" s="13">
        <f t="shared" si="208"/>
        <v>0</v>
      </c>
      <c r="AI465" s="6"/>
      <c r="AJ465" s="6"/>
      <c r="AK465" s="6">
        <f t="shared" si="209"/>
        <v>0</v>
      </c>
    </row>
    <row r="466" spans="1:37" x14ac:dyDescent="0.35">
      <c r="A466" s="2">
        <v>43454</v>
      </c>
      <c r="B466" t="s">
        <v>10</v>
      </c>
      <c r="C466" s="3">
        <v>43461</v>
      </c>
      <c r="D466">
        <v>10905.5</v>
      </c>
      <c r="E466">
        <v>10991</v>
      </c>
      <c r="F466">
        <v>10891.3</v>
      </c>
      <c r="G466">
        <v>10978.2</v>
      </c>
      <c r="H466">
        <v>21026025</v>
      </c>
      <c r="I466">
        <v>-218400</v>
      </c>
      <c r="K466" s="51">
        <f t="shared" si="205"/>
        <v>-7.5547262549485933E-2</v>
      </c>
      <c r="L466">
        <f t="shared" si="199"/>
        <v>11000</v>
      </c>
      <c r="M466">
        <f t="shared" si="200"/>
        <v>10900</v>
      </c>
      <c r="N466">
        <v>14.66</v>
      </c>
      <c r="O466">
        <f t="shared" si="201"/>
        <v>7</v>
      </c>
      <c r="P466" s="54">
        <f t="shared" si="206"/>
        <v>-7.557581387462875E-2</v>
      </c>
      <c r="Q466" s="54">
        <f t="shared" si="207"/>
        <v>14.213409397544932</v>
      </c>
      <c r="R466" s="53">
        <f t="shared" si="210"/>
        <v>9850</v>
      </c>
      <c r="S466" s="53">
        <f t="shared" si="211"/>
        <v>12000</v>
      </c>
      <c r="T466" s="53">
        <f t="shared" si="184"/>
        <v>0</v>
      </c>
      <c r="U466" s="16"/>
      <c r="V466" s="16">
        <v>10100</v>
      </c>
      <c r="W466" s="16">
        <v>11750</v>
      </c>
      <c r="X466" s="16">
        <f t="shared" si="183"/>
        <v>0</v>
      </c>
      <c r="Y466" s="10">
        <f t="shared" si="198"/>
        <v>99.700000000000728</v>
      </c>
      <c r="Z466" s="10">
        <f t="shared" si="202"/>
        <v>4.5</v>
      </c>
      <c r="AA466" s="10">
        <f t="shared" si="203"/>
        <v>95.200000000000728</v>
      </c>
      <c r="AB466" s="10">
        <f t="shared" si="204"/>
        <v>99.700000000000728</v>
      </c>
      <c r="AC466" s="11">
        <f t="shared" si="213"/>
        <v>134.07500000000033</v>
      </c>
      <c r="AD466" s="12">
        <f t="shared" si="212"/>
        <v>1.2294255192334173E-2</v>
      </c>
      <c r="AE466" s="12">
        <f t="shared" si="214"/>
        <v>17.949612580807894</v>
      </c>
      <c r="AF466" s="10"/>
      <c r="AG466" s="10"/>
      <c r="AH466" s="13">
        <f t="shared" si="208"/>
        <v>0</v>
      </c>
      <c r="AI466" s="6"/>
      <c r="AJ466" s="6"/>
      <c r="AK466" s="6">
        <f t="shared" si="209"/>
        <v>0</v>
      </c>
    </row>
    <row r="467" spans="1:37" x14ac:dyDescent="0.35">
      <c r="A467" s="2">
        <v>43455</v>
      </c>
      <c r="B467" t="s">
        <v>10</v>
      </c>
      <c r="C467" s="3">
        <v>43461</v>
      </c>
      <c r="D467">
        <v>10960</v>
      </c>
      <c r="E467">
        <v>10981.65</v>
      </c>
      <c r="F467">
        <v>10755</v>
      </c>
      <c r="G467">
        <v>10767.5</v>
      </c>
      <c r="H467">
        <v>20321925</v>
      </c>
      <c r="I467">
        <v>-704100</v>
      </c>
      <c r="K467" s="51">
        <f t="shared" si="205"/>
        <v>-1.9192581661838983</v>
      </c>
      <c r="L467">
        <f t="shared" si="199"/>
        <v>10800</v>
      </c>
      <c r="M467">
        <f t="shared" si="200"/>
        <v>11000</v>
      </c>
      <c r="N467">
        <v>14.3325</v>
      </c>
      <c r="O467">
        <f t="shared" si="201"/>
        <v>6</v>
      </c>
      <c r="P467" s="54">
        <f t="shared" si="206"/>
        <v>-1.9379150270308898</v>
      </c>
      <c r="Q467" s="54">
        <f t="shared" si="207"/>
        <v>13.903979781131714</v>
      </c>
      <c r="R467" s="53">
        <f t="shared" si="210"/>
        <v>9850</v>
      </c>
      <c r="S467" s="53">
        <f t="shared" si="211"/>
        <v>12000</v>
      </c>
      <c r="T467" s="53">
        <f t="shared" si="184"/>
        <v>0</v>
      </c>
      <c r="U467" s="16"/>
      <c r="V467" s="16">
        <v>10100</v>
      </c>
      <c r="W467" s="16">
        <v>11750</v>
      </c>
      <c r="X467" s="16">
        <f t="shared" si="183"/>
        <v>0</v>
      </c>
      <c r="Y467" s="10">
        <f t="shared" si="198"/>
        <v>226.64999999999964</v>
      </c>
      <c r="Z467" s="10">
        <f t="shared" si="202"/>
        <v>3.4499999999989086</v>
      </c>
      <c r="AA467" s="10">
        <f t="shared" si="203"/>
        <v>223.20000000000073</v>
      </c>
      <c r="AB467" s="10">
        <f t="shared" si="204"/>
        <v>226.64999999999964</v>
      </c>
      <c r="AC467" s="11">
        <f t="shared" si="213"/>
        <v>142.9285714285717</v>
      </c>
      <c r="AD467" s="12">
        <f t="shared" si="212"/>
        <v>1.3040928050052162E-2</v>
      </c>
      <c r="AE467" s="12">
        <f t="shared" si="214"/>
        <v>19.039754953076159</v>
      </c>
      <c r="AF467" s="10"/>
      <c r="AG467" s="10"/>
      <c r="AH467" s="13">
        <f t="shared" si="208"/>
        <v>0</v>
      </c>
      <c r="AI467" s="6"/>
      <c r="AJ467" s="6"/>
      <c r="AK467" s="6">
        <f t="shared" si="209"/>
        <v>0</v>
      </c>
    </row>
    <row r="468" spans="1:37" x14ac:dyDescent="0.35">
      <c r="A468" s="2">
        <v>43458</v>
      </c>
      <c r="B468" t="s">
        <v>10</v>
      </c>
      <c r="C468" s="3">
        <v>43461</v>
      </c>
      <c r="D468">
        <v>10758.55</v>
      </c>
      <c r="E468">
        <v>10789.95</v>
      </c>
      <c r="F468">
        <v>10660.25</v>
      </c>
      <c r="G468">
        <v>10681.9</v>
      </c>
      <c r="H468">
        <v>15013575</v>
      </c>
      <c r="I468">
        <v>-5308350</v>
      </c>
      <c r="K468" s="51">
        <f t="shared" si="205"/>
        <v>-0.79498490828883539</v>
      </c>
      <c r="L468">
        <f t="shared" si="199"/>
        <v>10700</v>
      </c>
      <c r="M468">
        <f t="shared" si="200"/>
        <v>10800</v>
      </c>
      <c r="N468">
        <v>15.9925</v>
      </c>
      <c r="O468">
        <f t="shared" si="201"/>
        <v>3</v>
      </c>
      <c r="P468" s="54">
        <f t="shared" si="206"/>
        <v>-0.7981617615152814</v>
      </c>
      <c r="Q468" s="54">
        <f t="shared" si="207"/>
        <v>15.506536576774733</v>
      </c>
      <c r="R468" s="53">
        <f t="shared" si="210"/>
        <v>9850</v>
      </c>
      <c r="S468" s="53">
        <f t="shared" si="211"/>
        <v>12000</v>
      </c>
      <c r="T468" s="53">
        <f t="shared" si="184"/>
        <v>0</v>
      </c>
      <c r="U468" s="16"/>
      <c r="V468" s="16">
        <v>10100</v>
      </c>
      <c r="W468" s="16">
        <v>11750</v>
      </c>
      <c r="X468" s="16">
        <f t="shared" ref="X468:X531" si="215">IF(AND(M468&gt;=V468,M468&lt;=W468),0,1)</f>
        <v>0</v>
      </c>
      <c r="Y468" s="10">
        <f t="shared" si="198"/>
        <v>129.70000000000073</v>
      </c>
      <c r="Z468" s="10">
        <f t="shared" si="202"/>
        <v>22.450000000000728</v>
      </c>
      <c r="AA468" s="10">
        <f t="shared" si="203"/>
        <v>107.25</v>
      </c>
      <c r="AB468" s="10">
        <f t="shared" si="204"/>
        <v>129.70000000000073</v>
      </c>
      <c r="AC468" s="11">
        <f t="shared" si="213"/>
        <v>148.0535714285717</v>
      </c>
      <c r="AD468" s="12">
        <f t="shared" si="212"/>
        <v>1.3761480071995921E-2</v>
      </c>
      <c r="AE468" s="12">
        <f t="shared" si="214"/>
        <v>20.091760905114043</v>
      </c>
      <c r="AF468" s="10"/>
      <c r="AG468" s="10"/>
      <c r="AH468" s="13">
        <f t="shared" si="208"/>
        <v>0</v>
      </c>
      <c r="AI468" s="6"/>
      <c r="AJ468" s="6"/>
      <c r="AK468" s="6">
        <f t="shared" si="209"/>
        <v>0</v>
      </c>
    </row>
    <row r="469" spans="1:37" x14ac:dyDescent="0.35">
      <c r="A469" s="2">
        <v>43460</v>
      </c>
      <c r="B469" t="s">
        <v>10</v>
      </c>
      <c r="C469" s="3">
        <v>43461</v>
      </c>
      <c r="D469">
        <v>10637.65</v>
      </c>
      <c r="E469">
        <v>10760.65</v>
      </c>
      <c r="F469">
        <v>10536.4</v>
      </c>
      <c r="G469">
        <v>10748.5</v>
      </c>
      <c r="H469">
        <v>11201025</v>
      </c>
      <c r="I469">
        <v>-3812550</v>
      </c>
      <c r="J469">
        <v>10729.85</v>
      </c>
      <c r="K469" s="51">
        <f t="shared" si="205"/>
        <v>0.62348458607551438</v>
      </c>
      <c r="L469">
        <f t="shared" si="199"/>
        <v>10700</v>
      </c>
      <c r="M469">
        <f t="shared" si="200"/>
        <v>10600</v>
      </c>
      <c r="N469">
        <v>15.75</v>
      </c>
      <c r="O469">
        <f t="shared" si="201"/>
        <v>1</v>
      </c>
      <c r="P469" s="54">
        <f t="shared" si="206"/>
        <v>0.62154896230772749</v>
      </c>
      <c r="Q469" s="54">
        <f t="shared" si="207"/>
        <v>15.27095050698393</v>
      </c>
      <c r="R469" s="53">
        <f t="shared" si="210"/>
        <v>9850</v>
      </c>
      <c r="S469" s="53">
        <f t="shared" si="211"/>
        <v>12000</v>
      </c>
      <c r="T469" s="53">
        <f t="shared" ref="T469:T532" si="216">IF(AND(M469&gt;=R469,M469&lt;=S469),0,1)</f>
        <v>0</v>
      </c>
      <c r="U469" s="16"/>
      <c r="V469" s="16">
        <v>10100</v>
      </c>
      <c r="W469" s="16">
        <v>11750</v>
      </c>
      <c r="X469" s="16">
        <f t="shared" si="215"/>
        <v>0</v>
      </c>
      <c r="Y469" s="10">
        <f t="shared" si="198"/>
        <v>224.25</v>
      </c>
      <c r="Z469" s="10">
        <f t="shared" si="202"/>
        <v>78.75</v>
      </c>
      <c r="AA469" s="10">
        <f t="shared" si="203"/>
        <v>145.5</v>
      </c>
      <c r="AB469" s="10">
        <f t="shared" si="204"/>
        <v>224.25</v>
      </c>
      <c r="AC469" s="11">
        <f t="shared" si="213"/>
        <v>155.4285714285717</v>
      </c>
      <c r="AD469" s="12">
        <f t="shared" si="212"/>
        <v>1.4611175534875814E-2</v>
      </c>
      <c r="AE469" s="12">
        <f t="shared" si="214"/>
        <v>21.33231628091869</v>
      </c>
      <c r="AF469" s="10"/>
      <c r="AG469" s="10"/>
      <c r="AH469" s="13">
        <f t="shared" si="208"/>
        <v>0</v>
      </c>
      <c r="AI469" s="6"/>
      <c r="AJ469" s="6"/>
      <c r="AK469" s="6">
        <f t="shared" si="209"/>
        <v>0</v>
      </c>
    </row>
    <row r="470" spans="1:37" x14ac:dyDescent="0.35">
      <c r="A470" s="2">
        <v>43461</v>
      </c>
      <c r="B470" t="s">
        <v>10</v>
      </c>
      <c r="C470" s="3">
        <v>43461</v>
      </c>
      <c r="D470">
        <v>10801</v>
      </c>
      <c r="E470">
        <v>10834.4</v>
      </c>
      <c r="F470">
        <v>10763.75</v>
      </c>
      <c r="G470">
        <v>10783.65</v>
      </c>
      <c r="H470">
        <v>7738200</v>
      </c>
      <c r="I470">
        <v>-3462825</v>
      </c>
      <c r="K470" s="51">
        <f t="shared" si="205"/>
        <v>0.32702237521514294</v>
      </c>
      <c r="L470">
        <f t="shared" si="199"/>
        <v>10800</v>
      </c>
      <c r="M470">
        <f t="shared" si="200"/>
        <v>10800</v>
      </c>
      <c r="N470">
        <v>15.92</v>
      </c>
      <c r="O470">
        <f t="shared" si="201"/>
        <v>0</v>
      </c>
      <c r="P470" s="54">
        <f t="shared" si="206"/>
        <v>0.32648881995935852</v>
      </c>
      <c r="Q470" s="54">
        <f t="shared" si="207"/>
        <v>15.435219846084911</v>
      </c>
      <c r="R470" s="53">
        <f t="shared" si="210"/>
        <v>9850</v>
      </c>
      <c r="S470" s="53">
        <f t="shared" si="211"/>
        <v>12000</v>
      </c>
      <c r="T470" s="53">
        <f t="shared" si="216"/>
        <v>0</v>
      </c>
      <c r="U470" s="16"/>
      <c r="V470" s="16">
        <v>10100</v>
      </c>
      <c r="W470" s="16">
        <v>11750</v>
      </c>
      <c r="X470" s="16">
        <f t="shared" si="215"/>
        <v>0</v>
      </c>
      <c r="Y470" s="10">
        <f t="shared" si="198"/>
        <v>70.649999999999636</v>
      </c>
      <c r="Z470" s="10">
        <f t="shared" si="202"/>
        <v>85.899999999999636</v>
      </c>
      <c r="AA470" s="10">
        <f t="shared" si="203"/>
        <v>15.25</v>
      </c>
      <c r="AB470" s="10">
        <f t="shared" si="204"/>
        <v>85.899999999999636</v>
      </c>
      <c r="AC470" s="11">
        <f t="shared" si="213"/>
        <v>146.13928571428602</v>
      </c>
      <c r="AD470" s="12">
        <f t="shared" si="212"/>
        <v>1.3530162551086567E-2</v>
      </c>
      <c r="AE470" s="12">
        <f t="shared" si="214"/>
        <v>19.754037324586388</v>
      </c>
      <c r="AF470" s="10"/>
      <c r="AG470" s="10"/>
      <c r="AH470" s="13">
        <f t="shared" si="208"/>
        <v>0</v>
      </c>
      <c r="AI470" s="6"/>
      <c r="AJ470" s="6"/>
      <c r="AK470" s="6">
        <f t="shared" si="209"/>
        <v>0</v>
      </c>
    </row>
    <row r="471" spans="1:37" x14ac:dyDescent="0.35">
      <c r="A471" s="2">
        <v>43462</v>
      </c>
      <c r="B471" t="s">
        <v>10</v>
      </c>
      <c r="C471" s="3">
        <v>43496</v>
      </c>
      <c r="D471">
        <v>10850.05</v>
      </c>
      <c r="E471">
        <v>10946</v>
      </c>
      <c r="F471">
        <v>10850</v>
      </c>
      <c r="G471">
        <v>10907.75</v>
      </c>
      <c r="H471">
        <v>22476600</v>
      </c>
      <c r="I471">
        <v>654900</v>
      </c>
      <c r="K471" s="51">
        <f t="shared" si="205"/>
        <v>1.1508162820566354</v>
      </c>
      <c r="L471">
        <f t="shared" si="199"/>
        <v>10900</v>
      </c>
      <c r="M471">
        <f t="shared" si="200"/>
        <v>10900</v>
      </c>
      <c r="N471">
        <v>16.072500000000002</v>
      </c>
      <c r="O471">
        <f t="shared" si="201"/>
        <v>34</v>
      </c>
      <c r="P471" s="54">
        <f t="shared" si="206"/>
        <v>1.1442447608489559</v>
      </c>
      <c r="Q471" s="54">
        <f t="shared" si="207"/>
        <v>15.585387343257269</v>
      </c>
      <c r="R471" s="53">
        <f t="shared" si="210"/>
        <v>9850</v>
      </c>
      <c r="S471" s="53">
        <v>11950</v>
      </c>
      <c r="T471" s="53">
        <f t="shared" si="216"/>
        <v>0</v>
      </c>
      <c r="U471" s="17">
        <v>11.690301295514724</v>
      </c>
      <c r="V471" s="16">
        <f>MROUND((D471-2*D471*U471*SQRT(O471/365)/100),50)</f>
        <v>10100</v>
      </c>
      <c r="W471" s="16">
        <f>MROUND((D471+2*D471*U471*SQRT(O471/365)/100),50)</f>
        <v>11600</v>
      </c>
      <c r="X471" s="16">
        <f t="shared" si="215"/>
        <v>0</v>
      </c>
      <c r="Y471" s="10">
        <f t="shared" si="198"/>
        <v>96</v>
      </c>
      <c r="Z471" s="10">
        <f t="shared" si="202"/>
        <v>162.35000000000036</v>
      </c>
      <c r="AA471" s="10">
        <f t="shared" si="203"/>
        <v>66.350000000000364</v>
      </c>
      <c r="AB471" s="10">
        <f t="shared" si="204"/>
        <v>162.35000000000036</v>
      </c>
      <c r="AC471" s="11">
        <f t="shared" si="213"/>
        <v>149.04642857142881</v>
      </c>
      <c r="AD471" s="12">
        <f t="shared" si="212"/>
        <v>1.373693472116984E-2</v>
      </c>
      <c r="AE471" s="12">
        <f t="shared" si="214"/>
        <v>20.055924692907965</v>
      </c>
      <c r="AF471" s="10">
        <f>MROUND((M471-2*M471*AE471*SQRT(O471/365)/100),50)</f>
        <v>9550</v>
      </c>
      <c r="AG471" s="10">
        <f>MROUND((M471+2*M471*AE471*SQRT(O471/365)/100),50)</f>
        <v>12250</v>
      </c>
      <c r="AH471" s="13">
        <f t="shared" ref="AH471:AH495" si="217">IF(AND(M471&gt;=9550,M471&lt;=12250),0,1)</f>
        <v>0</v>
      </c>
      <c r="AI471" s="6">
        <f>MROUND((M471-2*M471*N471*SQRT(O471/365)/100),50)</f>
        <v>9850</v>
      </c>
      <c r="AJ471" s="6">
        <f>MROUND((M471+2*M471*N471*SQRT(O471/365)/100),50)</f>
        <v>11950</v>
      </c>
      <c r="AK471" s="6">
        <f t="shared" ref="AK471:AK495" si="218">IF(AND(M471&gt;=9850,M471&lt;=11950),0,1)</f>
        <v>0</v>
      </c>
    </row>
    <row r="472" spans="1:37" x14ac:dyDescent="0.35">
      <c r="A472" s="2">
        <v>43465</v>
      </c>
      <c r="B472" t="s">
        <v>10</v>
      </c>
      <c r="C472" s="3">
        <v>43496</v>
      </c>
      <c r="D472">
        <v>10960</v>
      </c>
      <c r="E472">
        <v>10984.8</v>
      </c>
      <c r="F472">
        <v>10902</v>
      </c>
      <c r="G472">
        <v>10916.85</v>
      </c>
      <c r="H472">
        <v>23395950</v>
      </c>
      <c r="I472">
        <v>919350</v>
      </c>
      <c r="J472">
        <v>10862.55</v>
      </c>
      <c r="K472" s="51">
        <f t="shared" si="205"/>
        <v>8.3426921225737333E-2</v>
      </c>
      <c r="L472">
        <f t="shared" si="199"/>
        <v>10900</v>
      </c>
      <c r="M472">
        <f t="shared" si="200"/>
        <v>11000</v>
      </c>
      <c r="N472">
        <v>15.27</v>
      </c>
      <c r="O472">
        <f t="shared" si="201"/>
        <v>31</v>
      </c>
      <c r="P472" s="54">
        <f t="shared" si="206"/>
        <v>8.339214031281017E-2</v>
      </c>
      <c r="Q472" s="54">
        <f t="shared" si="207"/>
        <v>14.804828376409635</v>
      </c>
      <c r="R472" s="53">
        <f t="shared" si="210"/>
        <v>9850</v>
      </c>
      <c r="S472" s="53">
        <f t="shared" si="211"/>
        <v>11950</v>
      </c>
      <c r="T472" s="53">
        <f t="shared" si="216"/>
        <v>0</v>
      </c>
      <c r="U472" s="16"/>
      <c r="V472" s="16">
        <v>10100</v>
      </c>
      <c r="W472" s="16">
        <v>11600</v>
      </c>
      <c r="X472" s="16">
        <f t="shared" si="215"/>
        <v>0</v>
      </c>
      <c r="Y472" s="10">
        <f t="shared" si="198"/>
        <v>82.799999999999272</v>
      </c>
      <c r="Z472" s="10">
        <f t="shared" si="202"/>
        <v>77.049999999999272</v>
      </c>
      <c r="AA472" s="10">
        <f t="shared" si="203"/>
        <v>5.75</v>
      </c>
      <c r="AB472" s="10">
        <f t="shared" si="204"/>
        <v>82.799999999999272</v>
      </c>
      <c r="AC472" s="11">
        <f t="shared" si="213"/>
        <v>138.16785714285729</v>
      </c>
      <c r="AD472" s="12">
        <f t="shared" si="212"/>
        <v>1.2606556308654862E-2</v>
      </c>
      <c r="AE472" s="12">
        <f t="shared" si="214"/>
        <v>18.405572210636098</v>
      </c>
      <c r="AF472" s="10"/>
      <c r="AG472" s="10"/>
      <c r="AH472" s="13">
        <f t="shared" si="217"/>
        <v>0</v>
      </c>
      <c r="AI472" s="6"/>
      <c r="AJ472" s="6"/>
      <c r="AK472" s="6">
        <f t="shared" si="218"/>
        <v>0</v>
      </c>
    </row>
    <row r="473" spans="1:37" x14ac:dyDescent="0.35">
      <c r="A473" s="2">
        <v>43466</v>
      </c>
      <c r="B473" t="s">
        <v>10</v>
      </c>
      <c r="C473" s="3">
        <v>43496</v>
      </c>
      <c r="D473">
        <v>10909.95</v>
      </c>
      <c r="E473">
        <v>10967.5</v>
      </c>
      <c r="F473">
        <v>10843.2</v>
      </c>
      <c r="G473">
        <v>10960.55</v>
      </c>
      <c r="H473">
        <v>23345700</v>
      </c>
      <c r="I473">
        <v>-50250</v>
      </c>
      <c r="J473">
        <v>10910.1</v>
      </c>
      <c r="K473" s="51">
        <f t="shared" si="205"/>
        <v>0.40029862093918034</v>
      </c>
      <c r="L473">
        <f t="shared" si="199"/>
        <v>11000</v>
      </c>
      <c r="M473">
        <f t="shared" si="200"/>
        <v>10900</v>
      </c>
      <c r="N473">
        <v>16</v>
      </c>
      <c r="O473">
        <f t="shared" si="201"/>
        <v>30</v>
      </c>
      <c r="P473" s="54">
        <f t="shared" si="206"/>
        <v>0.39949955772584644</v>
      </c>
      <c r="Q473" s="54">
        <f t="shared" si="207"/>
        <v>15.512884193269715</v>
      </c>
      <c r="R473" s="53">
        <f t="shared" ref="R473:R495" si="219">R472</f>
        <v>9850</v>
      </c>
      <c r="S473" s="53">
        <f t="shared" ref="S473:S495" si="220">S472</f>
        <v>11950</v>
      </c>
      <c r="T473" s="53">
        <f t="shared" si="216"/>
        <v>0</v>
      </c>
      <c r="U473" s="16"/>
      <c r="V473" s="16">
        <v>10100</v>
      </c>
      <c r="W473" s="16">
        <v>11600</v>
      </c>
      <c r="X473" s="16">
        <f t="shared" si="215"/>
        <v>0</v>
      </c>
      <c r="Y473" s="10">
        <f t="shared" si="198"/>
        <v>124.29999999999927</v>
      </c>
      <c r="Z473" s="10">
        <f t="shared" si="202"/>
        <v>50.649999999999636</v>
      </c>
      <c r="AA473" s="10">
        <f t="shared" si="203"/>
        <v>73.649999999999636</v>
      </c>
      <c r="AB473" s="10">
        <f t="shared" si="204"/>
        <v>124.29999999999927</v>
      </c>
      <c r="AC473" s="11">
        <f t="shared" si="213"/>
        <v>128.83928571428584</v>
      </c>
      <c r="AD473" s="12">
        <f t="shared" si="212"/>
        <v>1.1809337871785465E-2</v>
      </c>
      <c r="AE473" s="12">
        <f t="shared" si="214"/>
        <v>17.241633292806778</v>
      </c>
      <c r="AF473" s="10"/>
      <c r="AG473" s="10"/>
      <c r="AH473" s="13">
        <f t="shared" si="217"/>
        <v>0</v>
      </c>
      <c r="AI473" s="6"/>
      <c r="AJ473" s="6"/>
      <c r="AK473" s="6">
        <f t="shared" si="218"/>
        <v>0</v>
      </c>
    </row>
    <row r="474" spans="1:37" x14ac:dyDescent="0.35">
      <c r="A474" s="2">
        <v>43467</v>
      </c>
      <c r="B474" t="s">
        <v>10</v>
      </c>
      <c r="C474" s="3">
        <v>43496</v>
      </c>
      <c r="D474">
        <v>10911.55</v>
      </c>
      <c r="E474">
        <v>10938</v>
      </c>
      <c r="F474">
        <v>10757</v>
      </c>
      <c r="G474">
        <v>10830.85</v>
      </c>
      <c r="H474">
        <v>24153525</v>
      </c>
      <c r="I474">
        <v>807825</v>
      </c>
      <c r="J474">
        <v>10792.5</v>
      </c>
      <c r="K474" s="51">
        <f t="shared" si="205"/>
        <v>-1.183334777908033</v>
      </c>
      <c r="L474">
        <f t="shared" si="199"/>
        <v>10800</v>
      </c>
      <c r="M474">
        <f t="shared" si="200"/>
        <v>10900</v>
      </c>
      <c r="N474">
        <v>15.324999999999999</v>
      </c>
      <c r="O474">
        <f t="shared" si="201"/>
        <v>29</v>
      </c>
      <c r="P474" s="54">
        <f t="shared" si="206"/>
        <v>-1.1903919121559525</v>
      </c>
      <c r="Q474" s="54">
        <f t="shared" si="207"/>
        <v>14.860999612215577</v>
      </c>
      <c r="R474" s="53">
        <f t="shared" si="219"/>
        <v>9850</v>
      </c>
      <c r="S474" s="53">
        <f t="shared" si="220"/>
        <v>11950</v>
      </c>
      <c r="T474" s="53">
        <f t="shared" si="216"/>
        <v>0</v>
      </c>
      <c r="U474" s="16"/>
      <c r="V474" s="16">
        <v>10100</v>
      </c>
      <c r="W474" s="16">
        <v>11600</v>
      </c>
      <c r="X474" s="16">
        <f t="shared" si="215"/>
        <v>0</v>
      </c>
      <c r="Y474" s="10">
        <f t="shared" si="198"/>
        <v>181</v>
      </c>
      <c r="Z474" s="10">
        <f t="shared" si="202"/>
        <v>22.549999999999272</v>
      </c>
      <c r="AA474" s="10">
        <f t="shared" si="203"/>
        <v>203.54999999999927</v>
      </c>
      <c r="AB474" s="10">
        <f t="shared" si="204"/>
        <v>203.54999999999927</v>
      </c>
      <c r="AC474" s="11">
        <f t="shared" si="213"/>
        <v>127.8214285714287</v>
      </c>
      <c r="AD474" s="12">
        <f t="shared" si="212"/>
        <v>1.1714323681917665E-2</v>
      </c>
      <c r="AE474" s="12">
        <f t="shared" si="214"/>
        <v>17.102912575599792</v>
      </c>
      <c r="AF474" s="10"/>
      <c r="AG474" s="10"/>
      <c r="AH474" s="13">
        <f t="shared" si="217"/>
        <v>0</v>
      </c>
      <c r="AI474" s="6"/>
      <c r="AJ474" s="6"/>
      <c r="AK474" s="6">
        <f t="shared" si="218"/>
        <v>0</v>
      </c>
    </row>
    <row r="475" spans="1:37" x14ac:dyDescent="0.35">
      <c r="A475" s="2">
        <v>43468</v>
      </c>
      <c r="B475" t="s">
        <v>10</v>
      </c>
      <c r="C475" s="3">
        <v>43496</v>
      </c>
      <c r="D475">
        <v>10833.95</v>
      </c>
      <c r="E475">
        <v>10859.95</v>
      </c>
      <c r="F475">
        <v>10710.05</v>
      </c>
      <c r="G475">
        <v>10718.5</v>
      </c>
      <c r="H475">
        <v>25217100</v>
      </c>
      <c r="I475">
        <v>1063575</v>
      </c>
      <c r="J475">
        <v>10672.25</v>
      </c>
      <c r="K475" s="51">
        <f t="shared" si="205"/>
        <v>-1.0373147075252669</v>
      </c>
      <c r="L475">
        <f t="shared" si="199"/>
        <v>10700</v>
      </c>
      <c r="M475">
        <f t="shared" si="200"/>
        <v>10800</v>
      </c>
      <c r="N475">
        <v>16.387499999999999</v>
      </c>
      <c r="O475">
        <f t="shared" si="201"/>
        <v>28</v>
      </c>
      <c r="P475" s="54">
        <f t="shared" si="206"/>
        <v>-1.0427323141909639</v>
      </c>
      <c r="Q475" s="54">
        <f t="shared" si="207"/>
        <v>15.890323606388369</v>
      </c>
      <c r="R475" s="53">
        <f t="shared" si="219"/>
        <v>9850</v>
      </c>
      <c r="S475" s="53">
        <f t="shared" si="220"/>
        <v>11950</v>
      </c>
      <c r="T475" s="53">
        <f t="shared" si="216"/>
        <v>0</v>
      </c>
      <c r="U475" s="16"/>
      <c r="V475" s="16">
        <v>10100</v>
      </c>
      <c r="W475" s="16">
        <v>11600</v>
      </c>
      <c r="X475" s="16">
        <f t="shared" si="215"/>
        <v>0</v>
      </c>
      <c r="Y475" s="10">
        <f t="shared" si="198"/>
        <v>149.90000000000146</v>
      </c>
      <c r="Z475" s="10">
        <f t="shared" si="202"/>
        <v>29.100000000000364</v>
      </c>
      <c r="AA475" s="10">
        <f t="shared" si="203"/>
        <v>120.80000000000109</v>
      </c>
      <c r="AB475" s="10">
        <f t="shared" si="204"/>
        <v>149.90000000000146</v>
      </c>
      <c r="AC475" s="11">
        <f t="shared" si="213"/>
        <v>131.03571428571442</v>
      </c>
      <c r="AD475" s="12">
        <f t="shared" si="212"/>
        <v>1.2094915915775356E-2</v>
      </c>
      <c r="AE475" s="12">
        <f t="shared" si="214"/>
        <v>17.65857723703202</v>
      </c>
      <c r="AF475" s="10"/>
      <c r="AG475" s="10"/>
      <c r="AH475" s="13">
        <f t="shared" si="217"/>
        <v>0</v>
      </c>
      <c r="AI475" s="6"/>
      <c r="AJ475" s="6"/>
      <c r="AK475" s="6">
        <f t="shared" si="218"/>
        <v>0</v>
      </c>
    </row>
    <row r="476" spans="1:37" x14ac:dyDescent="0.35">
      <c r="A476" s="2">
        <v>43469</v>
      </c>
      <c r="B476" t="s">
        <v>10</v>
      </c>
      <c r="C476" s="3">
        <v>43496</v>
      </c>
      <c r="D476">
        <v>10739.95</v>
      </c>
      <c r="E476">
        <v>10793.45</v>
      </c>
      <c r="F476">
        <v>10678</v>
      </c>
      <c r="G476">
        <v>10777.6</v>
      </c>
      <c r="H476">
        <v>25285650</v>
      </c>
      <c r="I476">
        <v>68550</v>
      </c>
      <c r="J476">
        <v>10727.35</v>
      </c>
      <c r="K476" s="51">
        <f t="shared" si="205"/>
        <v>0.55138312263843225</v>
      </c>
      <c r="L476">
        <f t="shared" si="199"/>
        <v>10800</v>
      </c>
      <c r="M476">
        <f t="shared" si="200"/>
        <v>10700</v>
      </c>
      <c r="N476">
        <v>16.79</v>
      </c>
      <c r="O476">
        <f t="shared" si="201"/>
        <v>27</v>
      </c>
      <c r="P476" s="54">
        <f t="shared" si="206"/>
        <v>0.54986857067067518</v>
      </c>
      <c r="Q476" s="54">
        <f t="shared" si="207"/>
        <v>16.279066168754909</v>
      </c>
      <c r="R476" s="53">
        <f t="shared" si="219"/>
        <v>9850</v>
      </c>
      <c r="S476" s="53">
        <f t="shared" si="220"/>
        <v>11950</v>
      </c>
      <c r="T476" s="53">
        <f t="shared" si="216"/>
        <v>0</v>
      </c>
      <c r="U476" s="16"/>
      <c r="V476" s="16">
        <v>10100</v>
      </c>
      <c r="W476" s="16">
        <v>11600</v>
      </c>
      <c r="X476" s="16">
        <f t="shared" si="215"/>
        <v>0</v>
      </c>
      <c r="Y476" s="10">
        <f t="shared" si="198"/>
        <v>115.45000000000073</v>
      </c>
      <c r="Z476" s="10">
        <f t="shared" si="202"/>
        <v>74.950000000000728</v>
      </c>
      <c r="AA476" s="10">
        <f t="shared" si="203"/>
        <v>40.5</v>
      </c>
      <c r="AB476" s="10">
        <f t="shared" si="204"/>
        <v>115.45000000000073</v>
      </c>
      <c r="AC476" s="11">
        <f t="shared" si="213"/>
        <v>134.58928571428584</v>
      </c>
      <c r="AD476" s="12">
        <f t="shared" si="212"/>
        <v>1.253164918964109E-2</v>
      </c>
      <c r="AE476" s="12">
        <f t="shared" si="214"/>
        <v>18.296207816875992</v>
      </c>
      <c r="AF476" s="10"/>
      <c r="AG476" s="10"/>
      <c r="AH476" s="13">
        <f t="shared" si="217"/>
        <v>0</v>
      </c>
      <c r="AI476" s="6"/>
      <c r="AJ476" s="6"/>
      <c r="AK476" s="6">
        <f t="shared" si="218"/>
        <v>0</v>
      </c>
    </row>
    <row r="477" spans="1:37" x14ac:dyDescent="0.35">
      <c r="A477" s="2">
        <v>43472</v>
      </c>
      <c r="B477" t="s">
        <v>10</v>
      </c>
      <c r="C477" s="3">
        <v>43496</v>
      </c>
      <c r="D477">
        <v>10861</v>
      </c>
      <c r="E477">
        <v>10895.05</v>
      </c>
      <c r="F477">
        <v>10778</v>
      </c>
      <c r="G477">
        <v>10803.45</v>
      </c>
      <c r="H477">
        <v>25025025</v>
      </c>
      <c r="I477">
        <v>-260625</v>
      </c>
      <c r="K477" s="51">
        <f t="shared" si="205"/>
        <v>0.23984931710214114</v>
      </c>
      <c r="L477">
        <f t="shared" si="199"/>
        <v>10800</v>
      </c>
      <c r="M477">
        <f t="shared" si="200"/>
        <v>10900</v>
      </c>
      <c r="N477">
        <v>16.162500000000001</v>
      </c>
      <c r="O477">
        <f t="shared" si="201"/>
        <v>24</v>
      </c>
      <c r="P477" s="54">
        <f t="shared" si="206"/>
        <v>0.23956213773441704</v>
      </c>
      <c r="Q477" s="54">
        <f t="shared" si="207"/>
        <v>15.670235010237407</v>
      </c>
      <c r="R477" s="53">
        <f t="shared" si="219"/>
        <v>9850</v>
      </c>
      <c r="S477" s="53">
        <f t="shared" si="220"/>
        <v>11950</v>
      </c>
      <c r="T477" s="53">
        <f t="shared" si="216"/>
        <v>0</v>
      </c>
      <c r="U477" s="16"/>
      <c r="V477" s="16">
        <v>10100</v>
      </c>
      <c r="W477" s="16">
        <v>11600</v>
      </c>
      <c r="X477" s="16">
        <f t="shared" si="215"/>
        <v>0</v>
      </c>
      <c r="Y477" s="10">
        <f t="shared" si="198"/>
        <v>117.04999999999927</v>
      </c>
      <c r="Z477" s="10">
        <f t="shared" si="202"/>
        <v>117.44999999999891</v>
      </c>
      <c r="AA477" s="10">
        <f t="shared" si="203"/>
        <v>0.3999999999996362</v>
      </c>
      <c r="AB477" s="10">
        <f t="shared" si="204"/>
        <v>117.44999999999891</v>
      </c>
      <c r="AC477" s="11">
        <f t="shared" si="213"/>
        <v>135.57142857142858</v>
      </c>
      <c r="AD477" s="12">
        <f t="shared" si="212"/>
        <v>1.2482407565733227E-2</v>
      </c>
      <c r="AE477" s="12">
        <f t="shared" si="214"/>
        <v>18.22431504597051</v>
      </c>
      <c r="AF477" s="10"/>
      <c r="AG477" s="10"/>
      <c r="AH477" s="13">
        <f t="shared" si="217"/>
        <v>0</v>
      </c>
      <c r="AI477" s="6"/>
      <c r="AJ477" s="6"/>
      <c r="AK477" s="6">
        <f t="shared" si="218"/>
        <v>0</v>
      </c>
    </row>
    <row r="478" spans="1:37" x14ac:dyDescent="0.35">
      <c r="A478" s="2">
        <v>43473</v>
      </c>
      <c r="B478" t="s">
        <v>10</v>
      </c>
      <c r="C478" s="3">
        <v>43496</v>
      </c>
      <c r="D478">
        <v>10790</v>
      </c>
      <c r="E478">
        <v>10872.75</v>
      </c>
      <c r="F478">
        <v>10758</v>
      </c>
      <c r="G478">
        <v>10844.65</v>
      </c>
      <c r="H478">
        <v>25445550</v>
      </c>
      <c r="I478">
        <v>420525</v>
      </c>
      <c r="K478" s="51">
        <f t="shared" si="205"/>
        <v>0.38135965825730583</v>
      </c>
      <c r="L478">
        <f t="shared" si="199"/>
        <v>10800</v>
      </c>
      <c r="M478">
        <f t="shared" si="200"/>
        <v>10800</v>
      </c>
      <c r="N478">
        <v>16.302499999999998</v>
      </c>
      <c r="O478">
        <f t="shared" si="201"/>
        <v>23</v>
      </c>
      <c r="P478" s="54">
        <f t="shared" si="206"/>
        <v>0.38063432581125767</v>
      </c>
      <c r="Q478" s="54">
        <f t="shared" si="207"/>
        <v>15.80613516405573</v>
      </c>
      <c r="R478" s="53">
        <f t="shared" si="219"/>
        <v>9850</v>
      </c>
      <c r="S478" s="53">
        <f t="shared" si="220"/>
        <v>11950</v>
      </c>
      <c r="T478" s="53">
        <f t="shared" si="216"/>
        <v>0</v>
      </c>
      <c r="U478" s="16"/>
      <c r="V478" s="16">
        <v>10100</v>
      </c>
      <c r="W478" s="16">
        <v>11600</v>
      </c>
      <c r="X478" s="16">
        <f t="shared" si="215"/>
        <v>0</v>
      </c>
      <c r="Y478" s="10">
        <f t="shared" si="198"/>
        <v>114.75</v>
      </c>
      <c r="Z478" s="10">
        <f t="shared" si="202"/>
        <v>69.299999999999272</v>
      </c>
      <c r="AA478" s="10">
        <f t="shared" si="203"/>
        <v>45.450000000000728</v>
      </c>
      <c r="AB478" s="10">
        <f t="shared" si="204"/>
        <v>114.75</v>
      </c>
      <c r="AC478" s="11">
        <f t="shared" si="213"/>
        <v>136.2821428571429</v>
      </c>
      <c r="AD478" s="12">
        <f t="shared" si="212"/>
        <v>1.2630411756917785E-2</v>
      </c>
      <c r="AE478" s="12">
        <f t="shared" si="214"/>
        <v>18.440401165099967</v>
      </c>
      <c r="AF478" s="10"/>
      <c r="AG478" s="10"/>
      <c r="AH478" s="13">
        <f t="shared" si="217"/>
        <v>0</v>
      </c>
      <c r="AI478" s="6"/>
      <c r="AJ478" s="6"/>
      <c r="AK478" s="6">
        <f t="shared" si="218"/>
        <v>0</v>
      </c>
    </row>
    <row r="479" spans="1:37" x14ac:dyDescent="0.35">
      <c r="A479" s="2">
        <v>43474</v>
      </c>
      <c r="B479" t="s">
        <v>10</v>
      </c>
      <c r="C479" s="3">
        <v>43496</v>
      </c>
      <c r="D479">
        <v>10892.6</v>
      </c>
      <c r="E479">
        <v>10904</v>
      </c>
      <c r="F479">
        <v>10764.95</v>
      </c>
      <c r="G479">
        <v>10877.7</v>
      </c>
      <c r="H479">
        <v>25214550</v>
      </c>
      <c r="I479">
        <v>-231000</v>
      </c>
      <c r="J479">
        <v>10855.15</v>
      </c>
      <c r="K479" s="51">
        <f t="shared" si="205"/>
        <v>0.30475856758863673</v>
      </c>
      <c r="L479">
        <f t="shared" si="199"/>
        <v>10900</v>
      </c>
      <c r="M479">
        <f t="shared" si="200"/>
        <v>10900</v>
      </c>
      <c r="N479">
        <v>15.7</v>
      </c>
      <c r="O479">
        <f t="shared" si="201"/>
        <v>22</v>
      </c>
      <c r="P479" s="54">
        <f t="shared" si="206"/>
        <v>0.30429512002481118</v>
      </c>
      <c r="Q479" s="54">
        <f t="shared" si="207"/>
        <v>15.221897244798502</v>
      </c>
      <c r="R479" s="53">
        <f t="shared" si="219"/>
        <v>9850</v>
      </c>
      <c r="S479" s="53">
        <f t="shared" si="220"/>
        <v>11950</v>
      </c>
      <c r="T479" s="53">
        <f t="shared" si="216"/>
        <v>0</v>
      </c>
      <c r="U479" s="16"/>
      <c r="V479" s="16">
        <v>10100</v>
      </c>
      <c r="W479" s="16">
        <v>11600</v>
      </c>
      <c r="X479" s="16">
        <f t="shared" si="215"/>
        <v>0</v>
      </c>
      <c r="Y479" s="10">
        <f t="shared" si="198"/>
        <v>139.04999999999927</v>
      </c>
      <c r="Z479" s="10">
        <f t="shared" si="202"/>
        <v>59.350000000000364</v>
      </c>
      <c r="AA479" s="10">
        <f t="shared" si="203"/>
        <v>79.699999999998909</v>
      </c>
      <c r="AB479" s="10">
        <f t="shared" si="204"/>
        <v>139.04999999999927</v>
      </c>
      <c r="AC479" s="11">
        <f t="shared" si="213"/>
        <v>141.12857142857138</v>
      </c>
      <c r="AD479" s="12">
        <f t="shared" si="212"/>
        <v>1.2956371429096026E-2</v>
      </c>
      <c r="AE479" s="12">
        <f t="shared" si="214"/>
        <v>18.916302286480196</v>
      </c>
      <c r="AF479" s="10"/>
      <c r="AG479" s="10"/>
      <c r="AH479" s="13">
        <f t="shared" si="217"/>
        <v>0</v>
      </c>
      <c r="AI479" s="6"/>
      <c r="AJ479" s="6"/>
      <c r="AK479" s="6">
        <f t="shared" si="218"/>
        <v>0</v>
      </c>
    </row>
    <row r="480" spans="1:37" x14ac:dyDescent="0.35">
      <c r="A480" s="2">
        <v>43475</v>
      </c>
      <c r="B480" t="s">
        <v>10</v>
      </c>
      <c r="C480" s="3">
        <v>43496</v>
      </c>
      <c r="D480">
        <v>10873</v>
      </c>
      <c r="E480">
        <v>10898.2</v>
      </c>
      <c r="F480">
        <v>10830</v>
      </c>
      <c r="G480">
        <v>10857.75</v>
      </c>
      <c r="H480">
        <v>25009650</v>
      </c>
      <c r="I480">
        <v>-204900</v>
      </c>
      <c r="J480">
        <v>10821.6</v>
      </c>
      <c r="K480" s="51">
        <f t="shared" si="205"/>
        <v>-0.18340274138835164</v>
      </c>
      <c r="L480">
        <f t="shared" si="199"/>
        <v>10900</v>
      </c>
      <c r="M480">
        <f t="shared" si="200"/>
        <v>10900</v>
      </c>
      <c r="N480">
        <v>15.27</v>
      </c>
      <c r="O480">
        <f t="shared" si="201"/>
        <v>21</v>
      </c>
      <c r="P480" s="54">
        <f t="shared" si="206"/>
        <v>-0.18357113013394155</v>
      </c>
      <c r="Q480" s="54">
        <f t="shared" si="207"/>
        <v>14.804882569665628</v>
      </c>
      <c r="R480" s="53">
        <f t="shared" si="219"/>
        <v>9850</v>
      </c>
      <c r="S480" s="53">
        <f t="shared" si="220"/>
        <v>11950</v>
      </c>
      <c r="T480" s="53">
        <f t="shared" si="216"/>
        <v>0</v>
      </c>
      <c r="U480" s="16"/>
      <c r="V480" s="16">
        <v>10100</v>
      </c>
      <c r="W480" s="16">
        <v>11600</v>
      </c>
      <c r="X480" s="16">
        <f t="shared" si="215"/>
        <v>0</v>
      </c>
      <c r="Y480" s="10">
        <f t="shared" si="198"/>
        <v>68.200000000000728</v>
      </c>
      <c r="Z480" s="10">
        <f t="shared" si="202"/>
        <v>20.5</v>
      </c>
      <c r="AA480" s="10">
        <f t="shared" si="203"/>
        <v>47.700000000000728</v>
      </c>
      <c r="AB480" s="10">
        <f t="shared" si="204"/>
        <v>68.200000000000728</v>
      </c>
      <c r="AC480" s="11">
        <f t="shared" si="213"/>
        <v>138.87857142857138</v>
      </c>
      <c r="AD480" s="12">
        <f t="shared" si="212"/>
        <v>1.2772792369039949E-2</v>
      </c>
      <c r="AE480" s="12">
        <f t="shared" si="214"/>
        <v>18.648276858798326</v>
      </c>
      <c r="AF480" s="10"/>
      <c r="AG480" s="10"/>
      <c r="AH480" s="13">
        <f t="shared" si="217"/>
        <v>0</v>
      </c>
      <c r="AI480" s="6"/>
      <c r="AJ480" s="6"/>
      <c r="AK480" s="6">
        <f t="shared" si="218"/>
        <v>0</v>
      </c>
    </row>
    <row r="481" spans="1:37" x14ac:dyDescent="0.35">
      <c r="A481" s="2">
        <v>43476</v>
      </c>
      <c r="B481" t="s">
        <v>10</v>
      </c>
      <c r="C481" s="3">
        <v>43496</v>
      </c>
      <c r="D481">
        <v>10873.95</v>
      </c>
      <c r="E481">
        <v>10886.75</v>
      </c>
      <c r="F481">
        <v>10772.55</v>
      </c>
      <c r="G481">
        <v>10827.6</v>
      </c>
      <c r="H481">
        <v>24580275</v>
      </c>
      <c r="I481">
        <v>-429375</v>
      </c>
      <c r="J481">
        <v>10794.95</v>
      </c>
      <c r="K481" s="51">
        <f t="shared" si="205"/>
        <v>-0.27768184016025088</v>
      </c>
      <c r="L481">
        <f t="shared" si="199"/>
        <v>10800</v>
      </c>
      <c r="M481">
        <f t="shared" si="200"/>
        <v>10900</v>
      </c>
      <c r="N481">
        <v>15.345000000000001</v>
      </c>
      <c r="O481">
        <f t="shared" si="201"/>
        <v>20</v>
      </c>
      <c r="P481" s="54">
        <f t="shared" si="206"/>
        <v>-0.27806809138084532</v>
      </c>
      <c r="Q481" s="54">
        <f t="shared" si="207"/>
        <v>14.877685398334199</v>
      </c>
      <c r="R481" s="53">
        <f t="shared" si="219"/>
        <v>9850</v>
      </c>
      <c r="S481" s="53">
        <f t="shared" si="220"/>
        <v>11950</v>
      </c>
      <c r="T481" s="53">
        <f t="shared" si="216"/>
        <v>0</v>
      </c>
      <c r="U481" s="16"/>
      <c r="V481" s="16">
        <v>10100</v>
      </c>
      <c r="W481" s="16">
        <v>11600</v>
      </c>
      <c r="X481" s="16">
        <f t="shared" si="215"/>
        <v>0</v>
      </c>
      <c r="Y481" s="10">
        <f t="shared" si="198"/>
        <v>114.20000000000073</v>
      </c>
      <c r="Z481" s="10">
        <f t="shared" si="202"/>
        <v>29</v>
      </c>
      <c r="AA481" s="10">
        <f t="shared" si="203"/>
        <v>85.200000000000728</v>
      </c>
      <c r="AB481" s="10">
        <f t="shared" si="204"/>
        <v>114.20000000000073</v>
      </c>
      <c r="AC481" s="11">
        <f t="shared" si="213"/>
        <v>130.84642857142859</v>
      </c>
      <c r="AD481" s="12">
        <f t="shared" si="212"/>
        <v>1.2033017309388822E-2</v>
      </c>
      <c r="AE481" s="12">
        <f t="shared" si="214"/>
        <v>17.568205271707679</v>
      </c>
      <c r="AF481" s="10"/>
      <c r="AG481" s="10"/>
      <c r="AH481" s="13">
        <f t="shared" si="217"/>
        <v>0</v>
      </c>
      <c r="AI481" s="6"/>
      <c r="AJ481" s="6"/>
      <c r="AK481" s="6">
        <f t="shared" si="218"/>
        <v>0</v>
      </c>
    </row>
    <row r="482" spans="1:37" x14ac:dyDescent="0.35">
      <c r="A482" s="2">
        <v>43479</v>
      </c>
      <c r="B482" t="s">
        <v>10</v>
      </c>
      <c r="C482" s="3">
        <v>43496</v>
      </c>
      <c r="D482">
        <v>10812.95</v>
      </c>
      <c r="E482">
        <v>10820</v>
      </c>
      <c r="F482">
        <v>10720.6</v>
      </c>
      <c r="G482">
        <v>10769.8</v>
      </c>
      <c r="H482">
        <v>24777225</v>
      </c>
      <c r="I482">
        <v>196950</v>
      </c>
      <c r="J482">
        <v>10737.6</v>
      </c>
      <c r="K482" s="51">
        <f t="shared" si="205"/>
        <v>-0.5338209760242445</v>
      </c>
      <c r="L482">
        <f t="shared" si="199"/>
        <v>10800</v>
      </c>
      <c r="M482">
        <f t="shared" si="200"/>
        <v>10800</v>
      </c>
      <c r="N482">
        <v>15.352499999999999</v>
      </c>
      <c r="O482">
        <f t="shared" si="201"/>
        <v>17</v>
      </c>
      <c r="P482" s="54">
        <f t="shared" si="206"/>
        <v>-0.5352508912581655</v>
      </c>
      <c r="Q482" s="54">
        <f t="shared" si="207"/>
        <v>14.885378412589835</v>
      </c>
      <c r="R482" s="53">
        <f t="shared" si="219"/>
        <v>9850</v>
      </c>
      <c r="S482" s="53">
        <f t="shared" si="220"/>
        <v>11950</v>
      </c>
      <c r="T482" s="53">
        <f t="shared" si="216"/>
        <v>0</v>
      </c>
      <c r="U482" s="16"/>
      <c r="V482" s="16">
        <v>10100</v>
      </c>
      <c r="W482" s="16">
        <v>11600</v>
      </c>
      <c r="X482" s="16">
        <f t="shared" si="215"/>
        <v>0</v>
      </c>
      <c r="Y482" s="10">
        <f t="shared" si="198"/>
        <v>99.399999999999636</v>
      </c>
      <c r="Z482" s="10">
        <f t="shared" si="202"/>
        <v>7.6000000000003638</v>
      </c>
      <c r="AA482" s="10">
        <f t="shared" si="203"/>
        <v>107</v>
      </c>
      <c r="AB482" s="10">
        <f t="shared" si="204"/>
        <v>107</v>
      </c>
      <c r="AC482" s="11">
        <f t="shared" si="213"/>
        <v>129.22499999999997</v>
      </c>
      <c r="AD482" s="12">
        <f t="shared" si="212"/>
        <v>1.1950947706222627E-2</v>
      </c>
      <c r="AE482" s="12">
        <f t="shared" si="214"/>
        <v>17.448383651085035</v>
      </c>
      <c r="AF482" s="10"/>
      <c r="AG482" s="10"/>
      <c r="AH482" s="13">
        <f t="shared" si="217"/>
        <v>0</v>
      </c>
      <c r="AI482" s="6"/>
      <c r="AJ482" s="6"/>
      <c r="AK482" s="6">
        <f t="shared" si="218"/>
        <v>0</v>
      </c>
    </row>
    <row r="483" spans="1:37" x14ac:dyDescent="0.35">
      <c r="A483" s="2">
        <v>43480</v>
      </c>
      <c r="B483" t="s">
        <v>10</v>
      </c>
      <c r="C483" s="3">
        <v>43496</v>
      </c>
      <c r="D483">
        <v>10805.15</v>
      </c>
      <c r="E483">
        <v>10940</v>
      </c>
      <c r="F483">
        <v>10792.35</v>
      </c>
      <c r="G483">
        <v>10928.4</v>
      </c>
      <c r="H483">
        <v>25516725</v>
      </c>
      <c r="I483">
        <v>739500</v>
      </c>
      <c r="K483" s="51">
        <f t="shared" si="205"/>
        <v>1.4726364463592674</v>
      </c>
      <c r="L483">
        <f t="shared" si="199"/>
        <v>10900</v>
      </c>
      <c r="M483">
        <f t="shared" si="200"/>
        <v>10800</v>
      </c>
      <c r="N483">
        <v>16.157499999999999</v>
      </c>
      <c r="O483">
        <f t="shared" si="201"/>
        <v>16</v>
      </c>
      <c r="P483" s="54">
        <f t="shared" si="206"/>
        <v>1.4618984485899489</v>
      </c>
      <c r="Q483" s="54">
        <f t="shared" si="207"/>
        <v>15.669369696941844</v>
      </c>
      <c r="R483" s="53">
        <f t="shared" si="219"/>
        <v>9850</v>
      </c>
      <c r="S483" s="53">
        <f t="shared" si="220"/>
        <v>11950</v>
      </c>
      <c r="T483" s="53">
        <f t="shared" si="216"/>
        <v>0</v>
      </c>
      <c r="U483" s="16"/>
      <c r="V483" s="16">
        <v>10100</v>
      </c>
      <c r="W483" s="16">
        <v>11600</v>
      </c>
      <c r="X483" s="16">
        <f t="shared" si="215"/>
        <v>0</v>
      </c>
      <c r="Y483" s="10">
        <f t="shared" si="198"/>
        <v>147.64999999999964</v>
      </c>
      <c r="Z483" s="10">
        <f t="shared" si="202"/>
        <v>170.20000000000073</v>
      </c>
      <c r="AA483" s="10">
        <f t="shared" si="203"/>
        <v>22.550000000001091</v>
      </c>
      <c r="AB483" s="10">
        <f t="shared" si="204"/>
        <v>170.20000000000073</v>
      </c>
      <c r="AC483" s="11">
        <f t="shared" si="213"/>
        <v>125.36428571428574</v>
      </c>
      <c r="AD483" s="12">
        <f t="shared" si="212"/>
        <v>1.1602271668073627E-2</v>
      </c>
      <c r="AE483" s="12">
        <f t="shared" si="214"/>
        <v>16.939316635387495</v>
      </c>
      <c r="AF483" s="10"/>
      <c r="AG483" s="10"/>
      <c r="AH483" s="13">
        <f t="shared" si="217"/>
        <v>0</v>
      </c>
      <c r="AI483" s="6"/>
      <c r="AJ483" s="6"/>
      <c r="AK483" s="6">
        <f t="shared" si="218"/>
        <v>0</v>
      </c>
    </row>
    <row r="484" spans="1:37" x14ac:dyDescent="0.35">
      <c r="A484" s="2">
        <v>43481</v>
      </c>
      <c r="B484" t="s">
        <v>10</v>
      </c>
      <c r="C484" s="3">
        <v>43496</v>
      </c>
      <c r="D484">
        <v>10930</v>
      </c>
      <c r="E484">
        <v>10963</v>
      </c>
      <c r="F484">
        <v>10907.2</v>
      </c>
      <c r="G484">
        <v>10921.65</v>
      </c>
      <c r="H484">
        <v>25039275</v>
      </c>
      <c r="I484">
        <v>-477450</v>
      </c>
      <c r="J484">
        <v>10890.3</v>
      </c>
      <c r="K484" s="51">
        <f t="shared" si="205"/>
        <v>-6.1765674755682447E-2</v>
      </c>
      <c r="L484">
        <f t="shared" si="199"/>
        <v>10900</v>
      </c>
      <c r="M484">
        <f t="shared" si="200"/>
        <v>10900</v>
      </c>
      <c r="N484">
        <v>15.5825</v>
      </c>
      <c r="O484">
        <f t="shared" si="201"/>
        <v>15</v>
      </c>
      <c r="P484" s="54">
        <f t="shared" si="206"/>
        <v>-6.1784757606631047E-2</v>
      </c>
      <c r="Q484" s="54">
        <f t="shared" si="207"/>
        <v>15.107801855874875</v>
      </c>
      <c r="R484" s="53">
        <f t="shared" si="219"/>
        <v>9850</v>
      </c>
      <c r="S484" s="53">
        <f t="shared" si="220"/>
        <v>11950</v>
      </c>
      <c r="T484" s="53">
        <f t="shared" si="216"/>
        <v>0</v>
      </c>
      <c r="U484" s="16"/>
      <c r="V484" s="16">
        <v>10100</v>
      </c>
      <c r="W484" s="16">
        <v>11600</v>
      </c>
      <c r="X484" s="16">
        <f t="shared" si="215"/>
        <v>0</v>
      </c>
      <c r="Y484" s="10">
        <f t="shared" si="198"/>
        <v>55.799999999999272</v>
      </c>
      <c r="Z484" s="10">
        <f t="shared" si="202"/>
        <v>34.600000000000364</v>
      </c>
      <c r="AA484" s="10">
        <f t="shared" si="203"/>
        <v>21.199999999998909</v>
      </c>
      <c r="AB484" s="10">
        <f t="shared" si="204"/>
        <v>55.799999999999272</v>
      </c>
      <c r="AC484" s="11">
        <f t="shared" si="213"/>
        <v>123.21428571428571</v>
      </c>
      <c r="AD484" s="12">
        <f t="shared" si="212"/>
        <v>1.1273036204417723E-2</v>
      </c>
      <c r="AE484" s="12">
        <f t="shared" si="214"/>
        <v>16.458632858449874</v>
      </c>
      <c r="AF484" s="10"/>
      <c r="AG484" s="10"/>
      <c r="AH484" s="13">
        <f t="shared" si="217"/>
        <v>0</v>
      </c>
      <c r="AI484" s="6"/>
      <c r="AJ484" s="6"/>
      <c r="AK484" s="6">
        <f t="shared" si="218"/>
        <v>0</v>
      </c>
    </row>
    <row r="485" spans="1:37" x14ac:dyDescent="0.35">
      <c r="A485" s="2">
        <v>43482</v>
      </c>
      <c r="B485" t="s">
        <v>10</v>
      </c>
      <c r="C485" s="3">
        <v>43496</v>
      </c>
      <c r="D485">
        <v>10942.95</v>
      </c>
      <c r="E485">
        <v>10958.4</v>
      </c>
      <c r="F485">
        <v>10855</v>
      </c>
      <c r="G485">
        <v>10925.85</v>
      </c>
      <c r="H485">
        <v>24702750</v>
      </c>
      <c r="I485">
        <v>-336525</v>
      </c>
      <c r="J485">
        <v>10905.2</v>
      </c>
      <c r="K485" s="51">
        <f t="shared" si="205"/>
        <v>3.8455727843327042E-2</v>
      </c>
      <c r="L485">
        <f t="shared" si="199"/>
        <v>10900</v>
      </c>
      <c r="M485">
        <f t="shared" si="200"/>
        <v>10900</v>
      </c>
      <c r="N485">
        <v>16.077500000000001</v>
      </c>
      <c r="O485">
        <f t="shared" si="201"/>
        <v>14</v>
      </c>
      <c r="P485" s="54">
        <f t="shared" si="206"/>
        <v>3.8448335523355581E-2</v>
      </c>
      <c r="Q485" s="54">
        <f t="shared" si="207"/>
        <v>15.587717426598106</v>
      </c>
      <c r="R485" s="53">
        <f t="shared" si="219"/>
        <v>9850</v>
      </c>
      <c r="S485" s="53">
        <f t="shared" si="220"/>
        <v>11950</v>
      </c>
      <c r="T485" s="53">
        <f t="shared" si="216"/>
        <v>0</v>
      </c>
      <c r="U485" s="16"/>
      <c r="V485" s="16">
        <v>10100</v>
      </c>
      <c r="W485" s="16">
        <v>11600</v>
      </c>
      <c r="X485" s="16">
        <f t="shared" si="215"/>
        <v>0</v>
      </c>
      <c r="Y485" s="10">
        <f t="shared" si="198"/>
        <v>103.39999999999964</v>
      </c>
      <c r="Z485" s="10">
        <f t="shared" si="202"/>
        <v>36.75</v>
      </c>
      <c r="AA485" s="10">
        <f t="shared" si="203"/>
        <v>66.649999999999636</v>
      </c>
      <c r="AB485" s="10">
        <f t="shared" si="204"/>
        <v>103.39999999999964</v>
      </c>
      <c r="AC485" s="11">
        <f t="shared" si="213"/>
        <v>119.00357142857138</v>
      </c>
      <c r="AD485" s="12">
        <f t="shared" si="212"/>
        <v>1.0874907719451462E-2</v>
      </c>
      <c r="AE485" s="12">
        <f t="shared" si="214"/>
        <v>15.877365270399133</v>
      </c>
      <c r="AF485" s="10"/>
      <c r="AG485" s="10"/>
      <c r="AH485" s="13">
        <f t="shared" si="217"/>
        <v>0</v>
      </c>
      <c r="AI485" s="6"/>
      <c r="AJ485" s="6"/>
      <c r="AK485" s="6">
        <f t="shared" si="218"/>
        <v>0</v>
      </c>
    </row>
    <row r="486" spans="1:37" x14ac:dyDescent="0.35">
      <c r="A486" s="2">
        <v>43483</v>
      </c>
      <c r="B486" t="s">
        <v>10</v>
      </c>
      <c r="C486" s="3">
        <v>43496</v>
      </c>
      <c r="D486">
        <v>10960</v>
      </c>
      <c r="E486">
        <v>10964</v>
      </c>
      <c r="F486">
        <v>10875</v>
      </c>
      <c r="G486">
        <v>10927.15</v>
      </c>
      <c r="H486">
        <v>24560475</v>
      </c>
      <c r="I486">
        <v>-142275</v>
      </c>
      <c r="K486" s="51">
        <f t="shared" si="205"/>
        <v>1.1898387768450714E-2</v>
      </c>
      <c r="L486">
        <f t="shared" si="199"/>
        <v>10900</v>
      </c>
      <c r="M486">
        <f t="shared" si="200"/>
        <v>11000</v>
      </c>
      <c r="N486">
        <v>16.2425</v>
      </c>
      <c r="O486">
        <f t="shared" si="201"/>
        <v>13</v>
      </c>
      <c r="P486" s="54">
        <f t="shared" si="206"/>
        <v>1.1897679966565988E-2</v>
      </c>
      <c r="Q486" s="54">
        <f t="shared" si="207"/>
        <v>15.747688286484696</v>
      </c>
      <c r="R486" s="53">
        <f t="shared" si="219"/>
        <v>9850</v>
      </c>
      <c r="S486" s="53">
        <f t="shared" si="220"/>
        <v>11950</v>
      </c>
      <c r="T486" s="53">
        <f t="shared" si="216"/>
        <v>0</v>
      </c>
      <c r="U486" s="16"/>
      <c r="V486" s="16">
        <v>10100</v>
      </c>
      <c r="W486" s="16">
        <v>11600</v>
      </c>
      <c r="X486" s="16">
        <f t="shared" si="215"/>
        <v>0</v>
      </c>
      <c r="Y486" s="10">
        <f t="shared" si="198"/>
        <v>89</v>
      </c>
      <c r="Z486" s="10">
        <f t="shared" si="202"/>
        <v>38.149999999999636</v>
      </c>
      <c r="AA486" s="10">
        <f t="shared" si="203"/>
        <v>50.850000000000364</v>
      </c>
      <c r="AB486" s="10">
        <f t="shared" si="204"/>
        <v>89</v>
      </c>
      <c r="AC486" s="11">
        <f t="shared" si="213"/>
        <v>119.44642857142857</v>
      </c>
      <c r="AD486" s="12">
        <f t="shared" si="212"/>
        <v>1.0898396767466111E-2</v>
      </c>
      <c r="AE486" s="12">
        <f t="shared" si="214"/>
        <v>15.911659280500523</v>
      </c>
      <c r="AF486" s="10"/>
      <c r="AG486" s="10"/>
      <c r="AH486" s="13">
        <f t="shared" si="217"/>
        <v>0</v>
      </c>
      <c r="AI486" s="6"/>
      <c r="AJ486" s="6"/>
      <c r="AK486" s="6">
        <f t="shared" si="218"/>
        <v>0</v>
      </c>
    </row>
    <row r="487" spans="1:37" x14ac:dyDescent="0.35">
      <c r="A487" s="2">
        <v>43486</v>
      </c>
      <c r="B487" t="s">
        <v>10</v>
      </c>
      <c r="C487" s="3">
        <v>43496</v>
      </c>
      <c r="D487">
        <v>10930.05</v>
      </c>
      <c r="E487">
        <v>11003.45</v>
      </c>
      <c r="F487">
        <v>10902.15</v>
      </c>
      <c r="G487">
        <v>10969.7</v>
      </c>
      <c r="H487">
        <v>24789675</v>
      </c>
      <c r="I487">
        <v>229200</v>
      </c>
      <c r="K487" s="51">
        <f t="shared" si="205"/>
        <v>0.38939705229635441</v>
      </c>
      <c r="L487">
        <f t="shared" si="199"/>
        <v>11000</v>
      </c>
      <c r="M487">
        <f t="shared" si="200"/>
        <v>10900</v>
      </c>
      <c r="N487">
        <v>16.6175</v>
      </c>
      <c r="O487">
        <f t="shared" si="201"/>
        <v>10</v>
      </c>
      <c r="P487" s="54">
        <f t="shared" si="206"/>
        <v>0.38864086438792356</v>
      </c>
      <c r="Q487" s="54">
        <f t="shared" si="207"/>
        <v>16.111545251101408</v>
      </c>
      <c r="R487" s="53">
        <f t="shared" si="219"/>
        <v>9850</v>
      </c>
      <c r="S487" s="53">
        <f t="shared" si="220"/>
        <v>11950</v>
      </c>
      <c r="T487" s="53">
        <f t="shared" si="216"/>
        <v>0</v>
      </c>
      <c r="U487" s="16"/>
      <c r="V487" s="16">
        <v>10100</v>
      </c>
      <c r="W487" s="16">
        <v>11600</v>
      </c>
      <c r="X487" s="16">
        <f t="shared" si="215"/>
        <v>0</v>
      </c>
      <c r="Y487" s="10">
        <f t="shared" si="198"/>
        <v>101.30000000000109</v>
      </c>
      <c r="Z487" s="10">
        <f t="shared" si="202"/>
        <v>76.300000000001091</v>
      </c>
      <c r="AA487" s="10">
        <f t="shared" si="203"/>
        <v>25</v>
      </c>
      <c r="AB487" s="10">
        <f t="shared" si="204"/>
        <v>101.30000000000109</v>
      </c>
      <c r="AC487" s="11">
        <f t="shared" si="213"/>
        <v>117.80357142857156</v>
      </c>
      <c r="AD487" s="12">
        <f t="shared" si="212"/>
        <v>1.0777953570987467E-2</v>
      </c>
      <c r="AE487" s="12">
        <f t="shared" si="214"/>
        <v>15.735812213641703</v>
      </c>
      <c r="AF487" s="10"/>
      <c r="AG487" s="10"/>
      <c r="AH487" s="13">
        <f t="shared" si="217"/>
        <v>0</v>
      </c>
      <c r="AI487" s="6"/>
      <c r="AJ487" s="6"/>
      <c r="AK487" s="6">
        <f t="shared" si="218"/>
        <v>0</v>
      </c>
    </row>
    <row r="488" spans="1:37" x14ac:dyDescent="0.35">
      <c r="A488" s="2">
        <v>43487</v>
      </c>
      <c r="B488" t="s">
        <v>10</v>
      </c>
      <c r="C488" s="3">
        <v>43496</v>
      </c>
      <c r="D488">
        <v>10950</v>
      </c>
      <c r="E488">
        <v>10954</v>
      </c>
      <c r="F488">
        <v>10880</v>
      </c>
      <c r="G488">
        <v>10936.2</v>
      </c>
      <c r="H488">
        <v>24317625</v>
      </c>
      <c r="I488">
        <v>-472050</v>
      </c>
      <c r="J488">
        <v>10922.75</v>
      </c>
      <c r="K488" s="51">
        <f t="shared" si="205"/>
        <v>-0.30538665597053699</v>
      </c>
      <c r="L488">
        <f t="shared" si="199"/>
        <v>10900</v>
      </c>
      <c r="M488">
        <f t="shared" si="200"/>
        <v>11000</v>
      </c>
      <c r="N488">
        <v>18.147500000000001</v>
      </c>
      <c r="O488">
        <f t="shared" si="201"/>
        <v>9</v>
      </c>
      <c r="P488" s="54">
        <f t="shared" si="206"/>
        <v>-0.30585391255417704</v>
      </c>
      <c r="Q488" s="54">
        <f t="shared" si="207"/>
        <v>17.594813544677006</v>
      </c>
      <c r="R488" s="53">
        <f t="shared" si="219"/>
        <v>9850</v>
      </c>
      <c r="S488" s="53">
        <f t="shared" si="220"/>
        <v>11950</v>
      </c>
      <c r="T488" s="53">
        <f t="shared" si="216"/>
        <v>0</v>
      </c>
      <c r="U488" s="16"/>
      <c r="V488" s="16">
        <v>10100</v>
      </c>
      <c r="W488" s="16">
        <v>11600</v>
      </c>
      <c r="X488" s="16">
        <f t="shared" si="215"/>
        <v>0</v>
      </c>
      <c r="Y488" s="10">
        <f t="shared" si="198"/>
        <v>74</v>
      </c>
      <c r="Z488" s="10">
        <f t="shared" si="202"/>
        <v>15.700000000000728</v>
      </c>
      <c r="AA488" s="10">
        <f t="shared" si="203"/>
        <v>89.700000000000728</v>
      </c>
      <c r="AB488" s="10">
        <f t="shared" si="204"/>
        <v>89.700000000000728</v>
      </c>
      <c r="AC488" s="11">
        <f t="shared" si="213"/>
        <v>109.67142857142881</v>
      </c>
      <c r="AD488" s="12">
        <f t="shared" si="212"/>
        <v>1.0015655577299434E-2</v>
      </c>
      <c r="AE488" s="12">
        <f t="shared" si="214"/>
        <v>14.622857142857173</v>
      </c>
      <c r="AF488" s="10"/>
      <c r="AG488" s="10"/>
      <c r="AH488" s="13">
        <f t="shared" si="217"/>
        <v>0</v>
      </c>
      <c r="AI488" s="6"/>
      <c r="AJ488" s="6"/>
      <c r="AK488" s="6">
        <f t="shared" si="218"/>
        <v>0</v>
      </c>
    </row>
    <row r="489" spans="1:37" x14ac:dyDescent="0.35">
      <c r="A489" s="2">
        <v>43488</v>
      </c>
      <c r="B489" t="s">
        <v>10</v>
      </c>
      <c r="C489" s="3">
        <v>43496</v>
      </c>
      <c r="D489">
        <v>10921.35</v>
      </c>
      <c r="E489">
        <v>10962</v>
      </c>
      <c r="F489">
        <v>10835</v>
      </c>
      <c r="G489">
        <v>10854.9</v>
      </c>
      <c r="H489">
        <v>24323175</v>
      </c>
      <c r="I489">
        <v>5550</v>
      </c>
      <c r="J489">
        <v>10831.5</v>
      </c>
      <c r="K489" s="51">
        <f t="shared" si="205"/>
        <v>-0.74340264442860482</v>
      </c>
      <c r="L489">
        <f t="shared" si="199"/>
        <v>10900</v>
      </c>
      <c r="M489">
        <f t="shared" si="200"/>
        <v>10900</v>
      </c>
      <c r="N489">
        <v>17.984999999999999</v>
      </c>
      <c r="O489">
        <f t="shared" si="201"/>
        <v>8</v>
      </c>
      <c r="P489" s="54">
        <f t="shared" si="206"/>
        <v>-0.74617965335264103</v>
      </c>
      <c r="Q489" s="54">
        <f t="shared" si="207"/>
        <v>17.438062350631295</v>
      </c>
      <c r="R489" s="53">
        <f t="shared" si="219"/>
        <v>9850</v>
      </c>
      <c r="S489" s="53">
        <f t="shared" si="220"/>
        <v>11950</v>
      </c>
      <c r="T489" s="53">
        <f t="shared" si="216"/>
        <v>0</v>
      </c>
      <c r="U489" s="16"/>
      <c r="V489" s="16">
        <v>10100</v>
      </c>
      <c r="W489" s="16">
        <v>11600</v>
      </c>
      <c r="X489" s="16">
        <f t="shared" si="215"/>
        <v>0</v>
      </c>
      <c r="Y489" s="10">
        <f t="shared" si="198"/>
        <v>127</v>
      </c>
      <c r="Z489" s="10">
        <f t="shared" si="202"/>
        <v>25.799999999999272</v>
      </c>
      <c r="AA489" s="10">
        <f t="shared" si="203"/>
        <v>101.20000000000073</v>
      </c>
      <c r="AB489" s="10">
        <f t="shared" si="204"/>
        <v>127</v>
      </c>
      <c r="AC489" s="11">
        <f t="shared" si="213"/>
        <v>108.03571428571442</v>
      </c>
      <c r="AD489" s="12">
        <f t="shared" si="212"/>
        <v>9.8921574975359659E-3</v>
      </c>
      <c r="AE489" s="12">
        <f t="shared" si="214"/>
        <v>14.44254994640251</v>
      </c>
      <c r="AF489" s="10"/>
      <c r="AG489" s="10"/>
      <c r="AH489" s="13">
        <f t="shared" si="217"/>
        <v>0</v>
      </c>
      <c r="AI489" s="6"/>
      <c r="AJ489" s="6"/>
      <c r="AK489" s="6">
        <f t="shared" si="218"/>
        <v>0</v>
      </c>
    </row>
    <row r="490" spans="1:37" x14ac:dyDescent="0.35">
      <c r="A490" s="2">
        <v>43489</v>
      </c>
      <c r="B490" t="s">
        <v>10</v>
      </c>
      <c r="C490" s="3">
        <v>43496</v>
      </c>
      <c r="D490">
        <v>10855.05</v>
      </c>
      <c r="E490">
        <v>10885</v>
      </c>
      <c r="F490">
        <v>10811.4</v>
      </c>
      <c r="G490">
        <v>10868.6</v>
      </c>
      <c r="H490">
        <v>24341400</v>
      </c>
      <c r="I490">
        <v>18225</v>
      </c>
      <c r="J490">
        <v>10849.8</v>
      </c>
      <c r="K490" s="51">
        <f t="shared" si="205"/>
        <v>0.12621028291371389</v>
      </c>
      <c r="L490">
        <f t="shared" si="199"/>
        <v>10900</v>
      </c>
      <c r="M490">
        <f t="shared" si="200"/>
        <v>10900</v>
      </c>
      <c r="N490">
        <v>18.085000000000001</v>
      </c>
      <c r="O490">
        <f t="shared" si="201"/>
        <v>7</v>
      </c>
      <c r="P490" s="54">
        <f t="shared" si="206"/>
        <v>0.12613070468638909</v>
      </c>
      <c r="Q490" s="54">
        <f t="shared" si="207"/>
        <v>17.534085263773527</v>
      </c>
      <c r="R490" s="53">
        <f t="shared" si="219"/>
        <v>9850</v>
      </c>
      <c r="S490" s="53">
        <f t="shared" si="220"/>
        <v>11950</v>
      </c>
      <c r="T490" s="53">
        <f t="shared" si="216"/>
        <v>0</v>
      </c>
      <c r="U490" s="16"/>
      <c r="V490" s="16">
        <v>10100</v>
      </c>
      <c r="W490" s="16">
        <v>11600</v>
      </c>
      <c r="X490" s="16">
        <f t="shared" si="215"/>
        <v>0</v>
      </c>
      <c r="Y490" s="10">
        <f t="shared" si="198"/>
        <v>73.600000000000364</v>
      </c>
      <c r="Z490" s="10">
        <f t="shared" si="202"/>
        <v>30.100000000000364</v>
      </c>
      <c r="AA490" s="10">
        <f t="shared" si="203"/>
        <v>43.5</v>
      </c>
      <c r="AB490" s="10">
        <f t="shared" si="204"/>
        <v>73.600000000000364</v>
      </c>
      <c r="AC490" s="11">
        <f t="shared" si="213"/>
        <v>105.04642857142868</v>
      </c>
      <c r="AD490" s="12">
        <f t="shared" si="212"/>
        <v>9.6771943539116518E-3</v>
      </c>
      <c r="AE490" s="12">
        <f t="shared" si="214"/>
        <v>14.128703756711012</v>
      </c>
      <c r="AF490" s="10"/>
      <c r="AG490" s="10"/>
      <c r="AH490" s="13">
        <f t="shared" si="217"/>
        <v>0</v>
      </c>
      <c r="AI490" s="6"/>
      <c r="AJ490" s="6"/>
      <c r="AK490" s="6">
        <f t="shared" si="218"/>
        <v>0</v>
      </c>
    </row>
    <row r="491" spans="1:37" x14ac:dyDescent="0.35">
      <c r="A491" s="2">
        <v>43490</v>
      </c>
      <c r="B491" t="s">
        <v>10</v>
      </c>
      <c r="C491" s="3">
        <v>43496</v>
      </c>
      <c r="D491">
        <v>10899.95</v>
      </c>
      <c r="E491">
        <v>10955</v>
      </c>
      <c r="F491">
        <v>10761.65</v>
      </c>
      <c r="G491">
        <v>10785.95</v>
      </c>
      <c r="H491">
        <v>23736975</v>
      </c>
      <c r="I491">
        <v>-604425</v>
      </c>
      <c r="J491">
        <v>10780.55</v>
      </c>
      <c r="K491" s="51">
        <f t="shared" si="205"/>
        <v>-0.76044752774045998</v>
      </c>
      <c r="L491">
        <f t="shared" si="199"/>
        <v>10800</v>
      </c>
      <c r="M491">
        <f t="shared" si="200"/>
        <v>10900</v>
      </c>
      <c r="N491">
        <v>17.434999999999999</v>
      </c>
      <c r="O491">
        <f t="shared" si="201"/>
        <v>6</v>
      </c>
      <c r="P491" s="54">
        <f t="shared" si="206"/>
        <v>-0.76335367246436192</v>
      </c>
      <c r="Q491" s="54">
        <f t="shared" si="207"/>
        <v>16.904893789366316</v>
      </c>
      <c r="R491" s="53">
        <f t="shared" si="219"/>
        <v>9850</v>
      </c>
      <c r="S491" s="53">
        <f t="shared" si="220"/>
        <v>11950</v>
      </c>
      <c r="T491" s="53">
        <f t="shared" si="216"/>
        <v>0</v>
      </c>
      <c r="U491" s="16"/>
      <c r="V491" s="16">
        <v>10100</v>
      </c>
      <c r="W491" s="16">
        <v>11600</v>
      </c>
      <c r="X491" s="16">
        <f t="shared" si="215"/>
        <v>0</v>
      </c>
      <c r="Y491" s="10">
        <f t="shared" si="198"/>
        <v>193.35000000000036</v>
      </c>
      <c r="Z491" s="10">
        <f t="shared" si="202"/>
        <v>86.399999999999636</v>
      </c>
      <c r="AA491" s="10">
        <f t="shared" si="203"/>
        <v>106.95000000000073</v>
      </c>
      <c r="AB491" s="10">
        <f t="shared" si="204"/>
        <v>193.35000000000036</v>
      </c>
      <c r="AC491" s="11">
        <f t="shared" si="213"/>
        <v>110.46785714285735</v>
      </c>
      <c r="AD491" s="12">
        <f t="shared" si="212"/>
        <v>1.0134712282428576E-2</v>
      </c>
      <c r="AE491" s="12">
        <f t="shared" si="214"/>
        <v>14.796679932345722</v>
      </c>
      <c r="AF491" s="10"/>
      <c r="AG491" s="10"/>
      <c r="AH491" s="13">
        <f t="shared" si="217"/>
        <v>0</v>
      </c>
      <c r="AI491" s="6"/>
      <c r="AJ491" s="6"/>
      <c r="AK491" s="6">
        <f t="shared" si="218"/>
        <v>0</v>
      </c>
    </row>
    <row r="492" spans="1:37" x14ac:dyDescent="0.35">
      <c r="A492" s="2">
        <v>43493</v>
      </c>
      <c r="B492" t="s">
        <v>10</v>
      </c>
      <c r="C492" s="3">
        <v>43496</v>
      </c>
      <c r="D492">
        <v>10784.9</v>
      </c>
      <c r="E492">
        <v>10821.85</v>
      </c>
      <c r="F492">
        <v>10642.65</v>
      </c>
      <c r="G492">
        <v>10676.8</v>
      </c>
      <c r="H492">
        <v>22069725</v>
      </c>
      <c r="I492">
        <v>-1667250</v>
      </c>
      <c r="K492" s="51">
        <f t="shared" si="205"/>
        <v>-1.0119646391833956</v>
      </c>
      <c r="L492">
        <f t="shared" si="199"/>
        <v>10700</v>
      </c>
      <c r="M492">
        <f t="shared" si="200"/>
        <v>10800</v>
      </c>
      <c r="N492">
        <v>17.690000000000001</v>
      </c>
      <c r="O492">
        <f t="shared" si="201"/>
        <v>3</v>
      </c>
      <c r="P492" s="54">
        <f t="shared" si="206"/>
        <v>-1.0171198098294809</v>
      </c>
      <c r="Q492" s="54">
        <f t="shared" si="207"/>
        <v>17.152900803142682</v>
      </c>
      <c r="R492" s="53">
        <f t="shared" si="219"/>
        <v>9850</v>
      </c>
      <c r="S492" s="53">
        <f t="shared" si="220"/>
        <v>11950</v>
      </c>
      <c r="T492" s="53">
        <f t="shared" si="216"/>
        <v>0</v>
      </c>
      <c r="U492" s="16"/>
      <c r="V492" s="16">
        <v>10100</v>
      </c>
      <c r="W492" s="16">
        <v>11600</v>
      </c>
      <c r="X492" s="16">
        <f t="shared" si="215"/>
        <v>0</v>
      </c>
      <c r="Y492" s="10">
        <f t="shared" si="198"/>
        <v>179.20000000000073</v>
      </c>
      <c r="Z492" s="10">
        <f t="shared" si="202"/>
        <v>35.899999999999636</v>
      </c>
      <c r="AA492" s="10">
        <f t="shared" si="203"/>
        <v>143.30000000000109</v>
      </c>
      <c r="AB492" s="10">
        <f t="shared" si="204"/>
        <v>179.20000000000073</v>
      </c>
      <c r="AC492" s="11">
        <f t="shared" si="213"/>
        <v>115.07142857142883</v>
      </c>
      <c r="AD492" s="12">
        <f t="shared" si="212"/>
        <v>1.0669679697672563E-2</v>
      </c>
      <c r="AE492" s="12">
        <f t="shared" si="214"/>
        <v>15.577732358601942</v>
      </c>
      <c r="AF492" s="10"/>
      <c r="AG492" s="10"/>
      <c r="AH492" s="13">
        <f t="shared" si="217"/>
        <v>0</v>
      </c>
      <c r="AI492" s="6"/>
      <c r="AJ492" s="6"/>
      <c r="AK492" s="6">
        <f t="shared" si="218"/>
        <v>0</v>
      </c>
    </row>
    <row r="493" spans="1:37" x14ac:dyDescent="0.35">
      <c r="A493" s="2">
        <v>43494</v>
      </c>
      <c r="B493" t="s">
        <v>10</v>
      </c>
      <c r="C493" s="3">
        <v>43496</v>
      </c>
      <c r="D493">
        <v>10679.05</v>
      </c>
      <c r="E493">
        <v>10706</v>
      </c>
      <c r="F493">
        <v>10597.7</v>
      </c>
      <c r="G493">
        <v>10668.05</v>
      </c>
      <c r="H493">
        <v>17928750</v>
      </c>
      <c r="I493">
        <v>-4140975</v>
      </c>
      <c r="J493">
        <v>10652.2</v>
      </c>
      <c r="K493" s="51">
        <f t="shared" si="205"/>
        <v>-8.1953394275438338E-2</v>
      </c>
      <c r="L493">
        <f t="shared" si="199"/>
        <v>10700</v>
      </c>
      <c r="M493">
        <f t="shared" si="200"/>
        <v>10700</v>
      </c>
      <c r="N493">
        <v>18.897500000000001</v>
      </c>
      <c r="O493">
        <f t="shared" si="201"/>
        <v>2</v>
      </c>
      <c r="P493" s="54">
        <f t="shared" si="206"/>
        <v>-8.1986994428540072E-2</v>
      </c>
      <c r="Q493" s="54">
        <f t="shared" si="207"/>
        <v>18.321817027441227</v>
      </c>
      <c r="R493" s="53">
        <f t="shared" si="219"/>
        <v>9850</v>
      </c>
      <c r="S493" s="53">
        <f t="shared" si="220"/>
        <v>11950</v>
      </c>
      <c r="T493" s="53">
        <f t="shared" si="216"/>
        <v>0</v>
      </c>
      <c r="U493" s="16"/>
      <c r="V493" s="16">
        <v>10100</v>
      </c>
      <c r="W493" s="16">
        <v>11600</v>
      </c>
      <c r="X493" s="16">
        <f t="shared" si="215"/>
        <v>0</v>
      </c>
      <c r="Y493" s="10">
        <f t="shared" si="198"/>
        <v>108.29999999999927</v>
      </c>
      <c r="Z493" s="10">
        <f t="shared" si="202"/>
        <v>29.200000000000728</v>
      </c>
      <c r="AA493" s="10">
        <f t="shared" si="203"/>
        <v>79.099999999998545</v>
      </c>
      <c r="AB493" s="10">
        <f t="shared" si="204"/>
        <v>108.29999999999927</v>
      </c>
      <c r="AC493" s="11">
        <f t="shared" si="213"/>
        <v>112.87500000000026</v>
      </c>
      <c r="AD493" s="12">
        <f t="shared" si="212"/>
        <v>1.0569760418763867E-2</v>
      </c>
      <c r="AE493" s="12">
        <f t="shared" si="214"/>
        <v>15.431850211395245</v>
      </c>
      <c r="AF493" s="10"/>
      <c r="AG493" s="10"/>
      <c r="AH493" s="13">
        <f t="shared" si="217"/>
        <v>0</v>
      </c>
      <c r="AI493" s="6"/>
      <c r="AJ493" s="6"/>
      <c r="AK493" s="6">
        <f t="shared" si="218"/>
        <v>0</v>
      </c>
    </row>
    <row r="494" spans="1:37" x14ac:dyDescent="0.35">
      <c r="A494" s="2">
        <v>43495</v>
      </c>
      <c r="B494" t="s">
        <v>10</v>
      </c>
      <c r="C494" s="3">
        <v>43496</v>
      </c>
      <c r="D494">
        <v>10709</v>
      </c>
      <c r="E494">
        <v>10714</v>
      </c>
      <c r="F494">
        <v>10606</v>
      </c>
      <c r="G494">
        <v>10642.9</v>
      </c>
      <c r="H494">
        <v>15736950</v>
      </c>
      <c r="I494">
        <v>-2191800</v>
      </c>
      <c r="J494">
        <v>10651.8</v>
      </c>
      <c r="K494" s="51">
        <f t="shared" si="205"/>
        <v>-0.23575067608419195</v>
      </c>
      <c r="L494">
        <f t="shared" si="199"/>
        <v>10600</v>
      </c>
      <c r="M494">
        <f t="shared" si="200"/>
        <v>10700</v>
      </c>
      <c r="N494">
        <v>18.427499999999998</v>
      </c>
      <c r="O494">
        <f t="shared" si="201"/>
        <v>1</v>
      </c>
      <c r="P494" s="54">
        <f t="shared" si="206"/>
        <v>-0.236029005518823</v>
      </c>
      <c r="Q494" s="54">
        <f t="shared" si="207"/>
        <v>17.866217659495998</v>
      </c>
      <c r="R494" s="53">
        <f t="shared" si="219"/>
        <v>9850</v>
      </c>
      <c r="S494" s="53">
        <f t="shared" si="220"/>
        <v>11950</v>
      </c>
      <c r="T494" s="53">
        <f t="shared" si="216"/>
        <v>0</v>
      </c>
      <c r="U494" s="16"/>
      <c r="V494" s="16">
        <v>10100</v>
      </c>
      <c r="W494" s="16">
        <v>11600</v>
      </c>
      <c r="X494" s="16">
        <f t="shared" si="215"/>
        <v>0</v>
      </c>
      <c r="Y494" s="10">
        <f t="shared" si="198"/>
        <v>108</v>
      </c>
      <c r="Z494" s="10">
        <f t="shared" si="202"/>
        <v>45.950000000000728</v>
      </c>
      <c r="AA494" s="10">
        <f t="shared" si="203"/>
        <v>62.049999999999272</v>
      </c>
      <c r="AB494" s="10">
        <f t="shared" si="204"/>
        <v>108</v>
      </c>
      <c r="AC494" s="11">
        <f t="shared" si="213"/>
        <v>115.71785714285735</v>
      </c>
      <c r="AD494" s="12">
        <f t="shared" si="212"/>
        <v>1.0805664127636321E-2</v>
      </c>
      <c r="AE494" s="12">
        <f t="shared" si="214"/>
        <v>15.776269626349029</v>
      </c>
      <c r="AF494" s="10"/>
      <c r="AG494" s="10"/>
      <c r="AH494" s="13">
        <f t="shared" si="217"/>
        <v>0</v>
      </c>
      <c r="AI494" s="6"/>
      <c r="AJ494" s="6"/>
      <c r="AK494" s="6">
        <f t="shared" si="218"/>
        <v>0</v>
      </c>
    </row>
    <row r="495" spans="1:37" x14ac:dyDescent="0.35">
      <c r="A495" s="2">
        <v>43496</v>
      </c>
      <c r="B495" t="s">
        <v>10</v>
      </c>
      <c r="C495" s="3">
        <v>43496</v>
      </c>
      <c r="D495">
        <v>10688.95</v>
      </c>
      <c r="E495">
        <v>10844.15</v>
      </c>
      <c r="F495">
        <v>10676.1</v>
      </c>
      <c r="G495">
        <v>10833.85</v>
      </c>
      <c r="H495">
        <v>11532225</v>
      </c>
      <c r="I495">
        <v>-4204725</v>
      </c>
      <c r="J495">
        <v>10830.95</v>
      </c>
      <c r="K495" s="51">
        <f t="shared" si="205"/>
        <v>1.79415384904491</v>
      </c>
      <c r="L495">
        <f t="shared" si="199"/>
        <v>10800</v>
      </c>
      <c r="M495">
        <f t="shared" si="200"/>
        <v>10700</v>
      </c>
      <c r="N495">
        <v>17.850000000000001</v>
      </c>
      <c r="O495">
        <f t="shared" si="201"/>
        <v>0</v>
      </c>
      <c r="P495" s="54">
        <f t="shared" si="206"/>
        <v>1.7782488670301078</v>
      </c>
      <c r="Q495" s="54">
        <f t="shared" si="207"/>
        <v>17.311697783348276</v>
      </c>
      <c r="R495" s="53">
        <f t="shared" si="219"/>
        <v>9850</v>
      </c>
      <c r="S495" s="53">
        <f t="shared" si="220"/>
        <v>11950</v>
      </c>
      <c r="T495" s="53">
        <f t="shared" si="216"/>
        <v>0</v>
      </c>
      <c r="U495" s="16"/>
      <c r="V495" s="16">
        <v>10100</v>
      </c>
      <c r="W495" s="16">
        <v>11600</v>
      </c>
      <c r="X495" s="16">
        <f t="shared" si="215"/>
        <v>0</v>
      </c>
      <c r="Y495" s="10">
        <f t="shared" si="198"/>
        <v>168.04999999999927</v>
      </c>
      <c r="Z495" s="10">
        <f t="shared" si="202"/>
        <v>201.25</v>
      </c>
      <c r="AA495" s="10">
        <f t="shared" si="203"/>
        <v>33.200000000000728</v>
      </c>
      <c r="AB495" s="10">
        <f t="shared" si="204"/>
        <v>201.25</v>
      </c>
      <c r="AC495" s="11">
        <f t="shared" si="213"/>
        <v>121.93571428571444</v>
      </c>
      <c r="AD495" s="12">
        <f t="shared" si="212"/>
        <v>1.1407641937301085E-2</v>
      </c>
      <c r="AE495" s="12">
        <f t="shared" si="214"/>
        <v>16.655157228459583</v>
      </c>
      <c r="AF495" s="10"/>
      <c r="AG495" s="10"/>
      <c r="AH495" s="13">
        <f t="shared" si="217"/>
        <v>0</v>
      </c>
      <c r="AI495" s="6"/>
      <c r="AJ495" s="6"/>
      <c r="AK495" s="6">
        <f t="shared" si="218"/>
        <v>0</v>
      </c>
    </row>
    <row r="496" spans="1:37" x14ac:dyDescent="0.35">
      <c r="A496" s="2">
        <v>43497</v>
      </c>
      <c r="B496" t="s">
        <v>10</v>
      </c>
      <c r="C496" s="3">
        <v>43524</v>
      </c>
      <c r="D496">
        <v>10870</v>
      </c>
      <c r="E496">
        <v>11023.2</v>
      </c>
      <c r="F496">
        <v>10835.1</v>
      </c>
      <c r="G496">
        <v>10914.05</v>
      </c>
      <c r="H496">
        <v>17940750</v>
      </c>
      <c r="I496">
        <v>741675</v>
      </c>
      <c r="K496" s="51">
        <f t="shared" si="205"/>
        <v>0.74027238700922482</v>
      </c>
      <c r="L496">
        <f t="shared" si="199"/>
        <v>10900</v>
      </c>
      <c r="M496">
        <f t="shared" si="200"/>
        <v>10900</v>
      </c>
      <c r="N496">
        <v>17.122499999999999</v>
      </c>
      <c r="O496">
        <f t="shared" si="201"/>
        <v>27</v>
      </c>
      <c r="P496" s="54">
        <f t="shared" si="206"/>
        <v>0.73754581872744751</v>
      </c>
      <c r="Q496" s="54">
        <f t="shared" si="207"/>
        <v>16.601862675768743</v>
      </c>
      <c r="R496" s="53">
        <f t="shared" ref="R496:R534" si="221">MROUND((G496-2*G496*Q496*SQRT(O496/365)/100),50)</f>
        <v>9950</v>
      </c>
      <c r="S496" s="53">
        <f>MROUND((G496+2*G496*Q496*SQRT(O496/365)/100),50)</f>
        <v>11900</v>
      </c>
      <c r="T496" s="53">
        <f t="shared" si="216"/>
        <v>0</v>
      </c>
      <c r="U496" s="17">
        <v>11.943590665296583</v>
      </c>
      <c r="V496" s="16">
        <f>MROUND((D496-2*D496*U496*SQRT(O496/365)/100),50)</f>
        <v>10150</v>
      </c>
      <c r="W496" s="16">
        <f>MROUND((D496+2*D496*U496*SQRT(O496/365)/100),50)</f>
        <v>11600</v>
      </c>
      <c r="X496" s="16">
        <f t="shared" si="215"/>
        <v>0</v>
      </c>
      <c r="Y496" s="10">
        <f t="shared" si="198"/>
        <v>188.10000000000036</v>
      </c>
      <c r="Z496" s="10">
        <f t="shared" si="202"/>
        <v>189.35000000000036</v>
      </c>
      <c r="AA496" s="10">
        <f t="shared" si="203"/>
        <v>1.25</v>
      </c>
      <c r="AB496" s="10">
        <f t="shared" si="204"/>
        <v>189.35000000000036</v>
      </c>
      <c r="AC496" s="11">
        <f t="shared" si="213"/>
        <v>127.81785714285732</v>
      </c>
      <c r="AD496" s="12">
        <f t="shared" si="212"/>
        <v>1.1758772506242623E-2</v>
      </c>
      <c r="AE496" s="12">
        <f t="shared" si="214"/>
        <v>17.16780785911423</v>
      </c>
      <c r="AF496" s="10">
        <f>MROUND((M496-2*M496*AE496*SQRT(O496/365)/100),50)</f>
        <v>9900</v>
      </c>
      <c r="AG496" s="10">
        <f>MROUND((M496+2*M496*AE496*SQRT(O496/365)/100),50)</f>
        <v>11900</v>
      </c>
      <c r="AH496" s="13">
        <f t="shared" ref="AH496:AH533" si="222">IF(AND(M496&gt;=9900,M496&lt;=11900),0,1)</f>
        <v>0</v>
      </c>
      <c r="AI496" s="6">
        <f>MROUND((M496-2*M496*N496*SQRT(O496/365)/100),50)</f>
        <v>9900</v>
      </c>
      <c r="AJ496" s="6">
        <f>MROUND((M496+2*M496*N496*SQRT(O496/365)/100),50)</f>
        <v>11900</v>
      </c>
      <c r="AK496" s="6">
        <f t="shared" ref="AK496:AK515" si="223">IF(AND(M496&gt;=9900,M496&lt;=11900),0,1)</f>
        <v>0</v>
      </c>
    </row>
    <row r="497" spans="1:37" x14ac:dyDescent="0.35">
      <c r="A497" s="2">
        <v>43500</v>
      </c>
      <c r="B497" t="s">
        <v>10</v>
      </c>
      <c r="C497" s="3">
        <v>43524</v>
      </c>
      <c r="D497">
        <v>10887</v>
      </c>
      <c r="E497">
        <v>10954</v>
      </c>
      <c r="F497">
        <v>10830.05</v>
      </c>
      <c r="G497">
        <v>10937.5</v>
      </c>
      <c r="H497">
        <v>18274350</v>
      </c>
      <c r="I497">
        <v>333600</v>
      </c>
      <c r="K497" s="51">
        <f t="shared" si="205"/>
        <v>0.21486066125774328</v>
      </c>
      <c r="L497">
        <f t="shared" si="199"/>
        <v>10900</v>
      </c>
      <c r="M497">
        <f t="shared" si="200"/>
        <v>10900</v>
      </c>
      <c r="N497">
        <v>15.72</v>
      </c>
      <c r="O497">
        <f t="shared" si="201"/>
        <v>24</v>
      </c>
      <c r="P497" s="54">
        <f t="shared" si="206"/>
        <v>0.21463016584259975</v>
      </c>
      <c r="Q497" s="54">
        <f t="shared" si="207"/>
        <v>15.241196146185029</v>
      </c>
      <c r="R497" s="53">
        <f t="shared" ref="R497" si="224">R496</f>
        <v>9950</v>
      </c>
      <c r="S497" s="53">
        <f t="shared" ref="S497" si="225">S496</f>
        <v>11900</v>
      </c>
      <c r="T497" s="53">
        <f t="shared" si="216"/>
        <v>0</v>
      </c>
      <c r="U497" s="16"/>
      <c r="V497" s="16">
        <v>10150</v>
      </c>
      <c r="W497" s="16">
        <v>11600</v>
      </c>
      <c r="X497" s="16">
        <f t="shared" si="215"/>
        <v>0</v>
      </c>
      <c r="Y497" s="10">
        <f t="shared" si="198"/>
        <v>123.95000000000073</v>
      </c>
      <c r="Z497" s="10">
        <f t="shared" si="202"/>
        <v>39.950000000000728</v>
      </c>
      <c r="AA497" s="10">
        <f t="shared" si="203"/>
        <v>84</v>
      </c>
      <c r="AB497" s="10">
        <f t="shared" si="204"/>
        <v>123.95000000000073</v>
      </c>
      <c r="AC497" s="11">
        <f t="shared" si="213"/>
        <v>124.51428571428589</v>
      </c>
      <c r="AD497" s="12">
        <f t="shared" si="212"/>
        <v>1.1436969386817847E-2</v>
      </c>
      <c r="AE497" s="12">
        <f t="shared" si="214"/>
        <v>16.697975304754056</v>
      </c>
      <c r="AF497" s="10"/>
      <c r="AG497" s="10"/>
      <c r="AH497" s="13">
        <f t="shared" si="222"/>
        <v>0</v>
      </c>
      <c r="AI497" s="6"/>
      <c r="AJ497" s="6"/>
      <c r="AK497" s="6">
        <f t="shared" si="223"/>
        <v>0</v>
      </c>
    </row>
    <row r="498" spans="1:37" x14ac:dyDescent="0.35">
      <c r="A498" s="2">
        <v>43501</v>
      </c>
      <c r="B498" t="s">
        <v>10</v>
      </c>
      <c r="C498" s="3">
        <v>43524</v>
      </c>
      <c r="D498">
        <v>10938</v>
      </c>
      <c r="E498">
        <v>10970.05</v>
      </c>
      <c r="F498">
        <v>10911</v>
      </c>
      <c r="G498">
        <v>10951.7</v>
      </c>
      <c r="H498">
        <v>18756750</v>
      </c>
      <c r="I498">
        <v>482400</v>
      </c>
      <c r="K498" s="51">
        <f t="shared" si="205"/>
        <v>0.12982857142857809</v>
      </c>
      <c r="L498">
        <f t="shared" si="199"/>
        <v>11000</v>
      </c>
      <c r="M498">
        <f t="shared" si="200"/>
        <v>10900</v>
      </c>
      <c r="N498">
        <v>15.7225</v>
      </c>
      <c r="O498">
        <f t="shared" si="201"/>
        <v>23</v>
      </c>
      <c r="P498" s="54">
        <f t="shared" si="206"/>
        <v>0.12974436701185255</v>
      </c>
      <c r="Q498" s="54">
        <f t="shared" si="207"/>
        <v>15.243562440946876</v>
      </c>
      <c r="R498" s="53">
        <f t="shared" ref="R498:R515" si="226">R497</f>
        <v>9950</v>
      </c>
      <c r="S498" s="53">
        <f t="shared" ref="S498:S515" si="227">S497</f>
        <v>11900</v>
      </c>
      <c r="T498" s="53">
        <f t="shared" si="216"/>
        <v>0</v>
      </c>
      <c r="U498" s="16"/>
      <c r="V498" s="16">
        <v>10150</v>
      </c>
      <c r="W498" s="16">
        <v>11600</v>
      </c>
      <c r="X498" s="16">
        <f t="shared" si="215"/>
        <v>0</v>
      </c>
      <c r="Y498" s="10">
        <f t="shared" si="198"/>
        <v>59.049999999999272</v>
      </c>
      <c r="Z498" s="10">
        <f t="shared" si="202"/>
        <v>32.549999999999272</v>
      </c>
      <c r="AA498" s="10">
        <f t="shared" si="203"/>
        <v>26.5</v>
      </c>
      <c r="AB498" s="10">
        <f t="shared" si="204"/>
        <v>59.049999999999272</v>
      </c>
      <c r="AC498" s="11">
        <f t="shared" si="213"/>
        <v>124.74642857142875</v>
      </c>
      <c r="AD498" s="12">
        <f t="shared" si="212"/>
        <v>1.1404866389781382E-2</v>
      </c>
      <c r="AE498" s="12">
        <f t="shared" si="214"/>
        <v>16.65110492908082</v>
      </c>
      <c r="AF498" s="10"/>
      <c r="AG498" s="10"/>
      <c r="AH498" s="13">
        <f t="shared" si="222"/>
        <v>0</v>
      </c>
      <c r="AI498" s="6"/>
      <c r="AJ498" s="6"/>
      <c r="AK498" s="6">
        <f t="shared" si="223"/>
        <v>0</v>
      </c>
    </row>
    <row r="499" spans="1:37" x14ac:dyDescent="0.35">
      <c r="A499" s="2">
        <v>43502</v>
      </c>
      <c r="B499" t="s">
        <v>10</v>
      </c>
      <c r="C499" s="3">
        <v>43524</v>
      </c>
      <c r="D499">
        <v>10986.65</v>
      </c>
      <c r="E499">
        <v>11100</v>
      </c>
      <c r="F499">
        <v>10986.35</v>
      </c>
      <c r="G499">
        <v>11090.3</v>
      </c>
      <c r="H499">
        <v>21131850</v>
      </c>
      <c r="I499">
        <v>2375100</v>
      </c>
      <c r="J499">
        <v>11062.45</v>
      </c>
      <c r="K499" s="51">
        <f t="shared" si="205"/>
        <v>1.2655569454970328</v>
      </c>
      <c r="L499">
        <f t="shared" si="199"/>
        <v>11100</v>
      </c>
      <c r="M499">
        <f t="shared" si="200"/>
        <v>11000</v>
      </c>
      <c r="N499">
        <v>15.78</v>
      </c>
      <c r="O499">
        <f t="shared" si="201"/>
        <v>22</v>
      </c>
      <c r="P499" s="54">
        <f t="shared" si="206"/>
        <v>1.2576157040196989</v>
      </c>
      <c r="Q499" s="54">
        <f t="shared" si="207"/>
        <v>15.302378633256328</v>
      </c>
      <c r="R499" s="53">
        <f t="shared" si="226"/>
        <v>9950</v>
      </c>
      <c r="S499" s="53">
        <f t="shared" si="227"/>
        <v>11900</v>
      </c>
      <c r="T499" s="53">
        <f t="shared" si="216"/>
        <v>0</v>
      </c>
      <c r="U499" s="16"/>
      <c r="V499" s="16">
        <v>10150</v>
      </c>
      <c r="W499" s="16">
        <v>11600</v>
      </c>
      <c r="X499" s="16">
        <f t="shared" si="215"/>
        <v>0</v>
      </c>
      <c r="Y499" s="10">
        <f t="shared" si="198"/>
        <v>113.64999999999964</v>
      </c>
      <c r="Z499" s="10">
        <f t="shared" si="202"/>
        <v>148.29999999999927</v>
      </c>
      <c r="AA499" s="10">
        <f t="shared" si="203"/>
        <v>34.649999999999636</v>
      </c>
      <c r="AB499" s="10">
        <f t="shared" si="204"/>
        <v>148.29999999999927</v>
      </c>
      <c r="AC499" s="11">
        <f t="shared" si="213"/>
        <v>127.95357142857158</v>
      </c>
      <c r="AD499" s="12">
        <f t="shared" si="212"/>
        <v>1.1646277202657004E-2</v>
      </c>
      <c r="AE499" s="12">
        <f t="shared" si="214"/>
        <v>17.003564715879225</v>
      </c>
      <c r="AF499" s="10"/>
      <c r="AG499" s="10"/>
      <c r="AH499" s="13">
        <f t="shared" si="222"/>
        <v>0</v>
      </c>
      <c r="AI499" s="6"/>
      <c r="AJ499" s="6"/>
      <c r="AK499" s="6">
        <f t="shared" si="223"/>
        <v>0</v>
      </c>
    </row>
    <row r="500" spans="1:37" x14ac:dyDescent="0.35">
      <c r="A500" s="2">
        <v>43503</v>
      </c>
      <c r="B500" t="s">
        <v>10</v>
      </c>
      <c r="C500" s="3">
        <v>43524</v>
      </c>
      <c r="D500">
        <v>11080.05</v>
      </c>
      <c r="E500">
        <v>11142.85</v>
      </c>
      <c r="F500">
        <v>11060.2</v>
      </c>
      <c r="G500">
        <v>11093.8</v>
      </c>
      <c r="H500">
        <v>21240750</v>
      </c>
      <c r="I500">
        <v>108900</v>
      </c>
      <c r="J500">
        <v>11069.4</v>
      </c>
      <c r="K500" s="51">
        <f t="shared" si="205"/>
        <v>3.1559110213429754E-2</v>
      </c>
      <c r="L500">
        <f t="shared" si="199"/>
        <v>11100</v>
      </c>
      <c r="M500">
        <f t="shared" si="200"/>
        <v>11100</v>
      </c>
      <c r="N500">
        <v>15.63</v>
      </c>
      <c r="O500">
        <f t="shared" si="201"/>
        <v>21</v>
      </c>
      <c r="P500" s="54">
        <f t="shared" si="206"/>
        <v>3.155413137374552E-2</v>
      </c>
      <c r="Q500" s="54">
        <f t="shared" si="207"/>
        <v>15.153849205393078</v>
      </c>
      <c r="R500" s="53">
        <f t="shared" si="226"/>
        <v>9950</v>
      </c>
      <c r="S500" s="53">
        <f t="shared" si="227"/>
        <v>11900</v>
      </c>
      <c r="T500" s="53">
        <f t="shared" si="216"/>
        <v>0</v>
      </c>
      <c r="U500" s="16"/>
      <c r="V500" s="16">
        <v>10150</v>
      </c>
      <c r="W500" s="16">
        <v>11600</v>
      </c>
      <c r="X500" s="16">
        <f t="shared" si="215"/>
        <v>0</v>
      </c>
      <c r="Y500" s="10">
        <f t="shared" si="198"/>
        <v>82.649999999999636</v>
      </c>
      <c r="Z500" s="10">
        <f t="shared" si="202"/>
        <v>52.550000000001091</v>
      </c>
      <c r="AA500" s="10">
        <f t="shared" si="203"/>
        <v>30.099999999998545</v>
      </c>
      <c r="AB500" s="10">
        <f t="shared" si="204"/>
        <v>82.649999999999636</v>
      </c>
      <c r="AC500" s="11">
        <f t="shared" si="213"/>
        <v>127.50000000000013</v>
      </c>
      <c r="AD500" s="12">
        <f t="shared" si="212"/>
        <v>1.1507168288951777E-2</v>
      </c>
      <c r="AE500" s="12">
        <f t="shared" si="214"/>
        <v>16.800465701869594</v>
      </c>
      <c r="AF500" s="10"/>
      <c r="AG500" s="10"/>
      <c r="AH500" s="13">
        <f t="shared" si="222"/>
        <v>0</v>
      </c>
      <c r="AI500" s="6"/>
      <c r="AJ500" s="6"/>
      <c r="AK500" s="6">
        <f t="shared" si="223"/>
        <v>0</v>
      </c>
    </row>
    <row r="501" spans="1:37" x14ac:dyDescent="0.35">
      <c r="A501" s="2">
        <v>43504</v>
      </c>
      <c r="B501" t="s">
        <v>10</v>
      </c>
      <c r="C501" s="3">
        <v>43524</v>
      </c>
      <c r="D501">
        <v>11049.95</v>
      </c>
      <c r="E501">
        <v>11065</v>
      </c>
      <c r="F501">
        <v>10935</v>
      </c>
      <c r="G501">
        <v>10957.25</v>
      </c>
      <c r="H501">
        <v>20999550</v>
      </c>
      <c r="I501">
        <v>-241200</v>
      </c>
      <c r="K501" s="51">
        <f t="shared" si="205"/>
        <v>-1.2308676918639174</v>
      </c>
      <c r="L501">
        <f t="shared" si="199"/>
        <v>11000</v>
      </c>
      <c r="M501">
        <f t="shared" si="200"/>
        <v>11000</v>
      </c>
      <c r="N501">
        <v>15.435</v>
      </c>
      <c r="O501">
        <f t="shared" si="201"/>
        <v>20</v>
      </c>
      <c r="P501" s="54">
        <f t="shared" si="206"/>
        <v>-1.2385056080459478</v>
      </c>
      <c r="Q501" s="54">
        <f t="shared" si="207"/>
        <v>14.967862414802912</v>
      </c>
      <c r="R501" s="53">
        <f t="shared" si="226"/>
        <v>9950</v>
      </c>
      <c r="S501" s="53">
        <f t="shared" si="227"/>
        <v>11900</v>
      </c>
      <c r="T501" s="53">
        <f t="shared" si="216"/>
        <v>0</v>
      </c>
      <c r="U501" s="16"/>
      <c r="V501" s="16">
        <v>10150</v>
      </c>
      <c r="W501" s="16">
        <v>11600</v>
      </c>
      <c r="X501" s="16">
        <f t="shared" si="215"/>
        <v>0</v>
      </c>
      <c r="Y501" s="10">
        <f t="shared" si="198"/>
        <v>130</v>
      </c>
      <c r="Z501" s="10">
        <f t="shared" si="202"/>
        <v>28.799999999999272</v>
      </c>
      <c r="AA501" s="10">
        <f t="shared" si="203"/>
        <v>158.79999999999927</v>
      </c>
      <c r="AB501" s="10">
        <f t="shared" si="204"/>
        <v>158.79999999999927</v>
      </c>
      <c r="AC501" s="11">
        <f t="shared" si="213"/>
        <v>131.60714285714286</v>
      </c>
      <c r="AD501" s="12">
        <f t="shared" si="212"/>
        <v>1.1910202567173865E-2</v>
      </c>
      <c r="AE501" s="12">
        <f t="shared" si="214"/>
        <v>17.388895748073843</v>
      </c>
      <c r="AF501" s="10"/>
      <c r="AG501" s="10"/>
      <c r="AH501" s="13">
        <f t="shared" si="222"/>
        <v>0</v>
      </c>
      <c r="AI501" s="6"/>
      <c r="AJ501" s="6"/>
      <c r="AK501" s="6">
        <f t="shared" si="223"/>
        <v>0</v>
      </c>
    </row>
    <row r="502" spans="1:37" x14ac:dyDescent="0.35">
      <c r="A502" s="2">
        <v>43507</v>
      </c>
      <c r="B502" t="s">
        <v>10</v>
      </c>
      <c r="C502" s="3">
        <v>43524</v>
      </c>
      <c r="D502">
        <v>10920</v>
      </c>
      <c r="E502">
        <v>10945.9</v>
      </c>
      <c r="F502">
        <v>10870.1</v>
      </c>
      <c r="G502">
        <v>10909.6</v>
      </c>
      <c r="H502">
        <v>21781800</v>
      </c>
      <c r="I502">
        <v>782250</v>
      </c>
      <c r="K502" s="51">
        <f t="shared" si="205"/>
        <v>-0.43487188847566349</v>
      </c>
      <c r="L502">
        <f t="shared" si="199"/>
        <v>10900</v>
      </c>
      <c r="M502">
        <f t="shared" si="200"/>
        <v>10900</v>
      </c>
      <c r="N502">
        <v>15.567500000000001</v>
      </c>
      <c r="O502">
        <f t="shared" si="201"/>
        <v>17</v>
      </c>
      <c r="P502" s="54">
        <f t="shared" si="206"/>
        <v>-0.43582020658394782</v>
      </c>
      <c r="Q502" s="54">
        <f t="shared" si="207"/>
        <v>15.093628762830628</v>
      </c>
      <c r="R502" s="53">
        <f t="shared" si="226"/>
        <v>9950</v>
      </c>
      <c r="S502" s="53">
        <f t="shared" si="227"/>
        <v>11900</v>
      </c>
      <c r="T502" s="53">
        <f t="shared" si="216"/>
        <v>0</v>
      </c>
      <c r="U502" s="16"/>
      <c r="V502" s="16">
        <v>10150</v>
      </c>
      <c r="W502" s="16">
        <v>11600</v>
      </c>
      <c r="X502" s="16">
        <f t="shared" si="215"/>
        <v>0</v>
      </c>
      <c r="Y502" s="10">
        <f t="shared" si="198"/>
        <v>75.799999999999272</v>
      </c>
      <c r="Z502" s="10">
        <f t="shared" si="202"/>
        <v>11.350000000000364</v>
      </c>
      <c r="AA502" s="10">
        <f t="shared" si="203"/>
        <v>87.149999999999636</v>
      </c>
      <c r="AB502" s="10">
        <f t="shared" si="204"/>
        <v>87.149999999999636</v>
      </c>
      <c r="AC502" s="11">
        <f t="shared" si="213"/>
        <v>131.42499999999993</v>
      </c>
      <c r="AD502" s="12">
        <f t="shared" si="212"/>
        <v>1.2035256410256403E-2</v>
      </c>
      <c r="AE502" s="12">
        <f t="shared" si="214"/>
        <v>17.571474358974349</v>
      </c>
      <c r="AF502" s="10"/>
      <c r="AG502" s="10"/>
      <c r="AH502" s="13">
        <f t="shared" si="222"/>
        <v>0</v>
      </c>
      <c r="AI502" s="6"/>
      <c r="AJ502" s="6"/>
      <c r="AK502" s="6">
        <f t="shared" si="223"/>
        <v>0</v>
      </c>
    </row>
    <row r="503" spans="1:37" x14ac:dyDescent="0.35">
      <c r="A503" s="2">
        <v>43508</v>
      </c>
      <c r="B503" t="s">
        <v>10</v>
      </c>
      <c r="C503" s="3">
        <v>43524</v>
      </c>
      <c r="D503">
        <v>10914</v>
      </c>
      <c r="E503">
        <v>10931.6</v>
      </c>
      <c r="F503">
        <v>10850.15</v>
      </c>
      <c r="G503">
        <v>10860.45</v>
      </c>
      <c r="H503">
        <v>21720450</v>
      </c>
      <c r="I503">
        <v>-61350</v>
      </c>
      <c r="K503" s="51">
        <f t="shared" si="205"/>
        <v>-0.45052064237001943</v>
      </c>
      <c r="L503">
        <f t="shared" si="199"/>
        <v>10900</v>
      </c>
      <c r="M503">
        <f t="shared" si="200"/>
        <v>10900</v>
      </c>
      <c r="N503">
        <v>15.84</v>
      </c>
      <c r="O503">
        <f t="shared" si="201"/>
        <v>16</v>
      </c>
      <c r="P503" s="54">
        <f t="shared" si="206"/>
        <v>-0.45153854500750157</v>
      </c>
      <c r="Q503" s="54">
        <f t="shared" si="207"/>
        <v>15.357848066166616</v>
      </c>
      <c r="R503" s="53">
        <f t="shared" si="226"/>
        <v>9950</v>
      </c>
      <c r="S503" s="53">
        <f t="shared" si="227"/>
        <v>11900</v>
      </c>
      <c r="T503" s="53">
        <f t="shared" si="216"/>
        <v>0</v>
      </c>
      <c r="U503" s="16"/>
      <c r="V503" s="16">
        <v>10150</v>
      </c>
      <c r="W503" s="16">
        <v>11600</v>
      </c>
      <c r="X503" s="16">
        <f t="shared" si="215"/>
        <v>0</v>
      </c>
      <c r="Y503" s="10">
        <f t="shared" si="198"/>
        <v>81.450000000000728</v>
      </c>
      <c r="Z503" s="10">
        <f t="shared" si="202"/>
        <v>22</v>
      </c>
      <c r="AA503" s="10">
        <f t="shared" si="203"/>
        <v>59.450000000000728</v>
      </c>
      <c r="AB503" s="10">
        <f t="shared" si="204"/>
        <v>81.450000000000728</v>
      </c>
      <c r="AC503" s="11">
        <f t="shared" si="213"/>
        <v>128.17142857142855</v>
      </c>
      <c r="AD503" s="12">
        <f t="shared" si="212"/>
        <v>1.1743762925731038E-2</v>
      </c>
      <c r="AE503" s="12">
        <f t="shared" si="214"/>
        <v>17.145893871567317</v>
      </c>
      <c r="AF503" s="10"/>
      <c r="AG503" s="10"/>
      <c r="AH503" s="13">
        <f t="shared" si="222"/>
        <v>0</v>
      </c>
      <c r="AI503" s="6"/>
      <c r="AJ503" s="6"/>
      <c r="AK503" s="6">
        <f t="shared" si="223"/>
        <v>0</v>
      </c>
    </row>
    <row r="504" spans="1:37" x14ac:dyDescent="0.35">
      <c r="A504" s="2">
        <v>43509</v>
      </c>
      <c r="B504" t="s">
        <v>10</v>
      </c>
      <c r="C504" s="3">
        <v>43524</v>
      </c>
      <c r="D504">
        <v>10886.35</v>
      </c>
      <c r="E504">
        <v>10905</v>
      </c>
      <c r="F504">
        <v>10802.25</v>
      </c>
      <c r="G504">
        <v>10823.4</v>
      </c>
      <c r="H504">
        <v>22235400</v>
      </c>
      <c r="I504">
        <v>514950</v>
      </c>
      <c r="J504">
        <v>10793.65</v>
      </c>
      <c r="K504" s="51">
        <f t="shared" si="205"/>
        <v>-0.34114608510698075</v>
      </c>
      <c r="L504">
        <f t="shared" si="199"/>
        <v>10800</v>
      </c>
      <c r="M504">
        <f t="shared" si="200"/>
        <v>10900</v>
      </c>
      <c r="N504">
        <v>15.75</v>
      </c>
      <c r="O504">
        <f t="shared" si="201"/>
        <v>15</v>
      </c>
      <c r="P504" s="54">
        <f t="shared" si="206"/>
        <v>-0.34172931518607896</v>
      </c>
      <c r="Q504" s="54">
        <f t="shared" si="207"/>
        <v>15.270420974403143</v>
      </c>
      <c r="R504" s="53">
        <f t="shared" si="226"/>
        <v>9950</v>
      </c>
      <c r="S504" s="53">
        <f t="shared" si="227"/>
        <v>11900</v>
      </c>
      <c r="T504" s="53">
        <f t="shared" si="216"/>
        <v>0</v>
      </c>
      <c r="U504" s="16"/>
      <c r="V504" s="16">
        <v>10150</v>
      </c>
      <c r="W504" s="16">
        <v>11600</v>
      </c>
      <c r="X504" s="16">
        <f t="shared" si="215"/>
        <v>0</v>
      </c>
      <c r="Y504" s="10">
        <f t="shared" si="198"/>
        <v>102.75</v>
      </c>
      <c r="Z504" s="10">
        <f t="shared" si="202"/>
        <v>44.549999999999272</v>
      </c>
      <c r="AA504" s="10">
        <f t="shared" si="203"/>
        <v>58.200000000000728</v>
      </c>
      <c r="AB504" s="10">
        <f t="shared" si="204"/>
        <v>102.75</v>
      </c>
      <c r="AC504" s="11">
        <f t="shared" si="213"/>
        <v>130.25357142857138</v>
      </c>
      <c r="AD504" s="12">
        <f t="shared" si="212"/>
        <v>1.1964852446281019E-2</v>
      </c>
      <c r="AE504" s="12">
        <f t="shared" si="214"/>
        <v>17.468684571570286</v>
      </c>
      <c r="AF504" s="10"/>
      <c r="AG504" s="10"/>
      <c r="AH504" s="13">
        <f t="shared" si="222"/>
        <v>0</v>
      </c>
      <c r="AI504" s="6"/>
      <c r="AJ504" s="6"/>
      <c r="AK504" s="6">
        <f t="shared" si="223"/>
        <v>0</v>
      </c>
    </row>
    <row r="505" spans="1:37" x14ac:dyDescent="0.35">
      <c r="A505" s="2">
        <v>43510</v>
      </c>
      <c r="B505" t="s">
        <v>10</v>
      </c>
      <c r="C505" s="3">
        <v>43524</v>
      </c>
      <c r="D505">
        <v>10801.2</v>
      </c>
      <c r="E505">
        <v>10812.4</v>
      </c>
      <c r="F505">
        <v>10741.3</v>
      </c>
      <c r="G505">
        <v>10779.8</v>
      </c>
      <c r="H505">
        <v>21131925</v>
      </c>
      <c r="I505">
        <v>-1103475</v>
      </c>
      <c r="K505" s="51">
        <f t="shared" si="205"/>
        <v>-0.402830903412979</v>
      </c>
      <c r="L505">
        <f t="shared" si="199"/>
        <v>10800</v>
      </c>
      <c r="M505">
        <f t="shared" si="200"/>
        <v>10800</v>
      </c>
      <c r="N505">
        <v>15.73</v>
      </c>
      <c r="O505">
        <f t="shared" si="201"/>
        <v>14</v>
      </c>
      <c r="P505" s="54">
        <f t="shared" si="206"/>
        <v>-0.4036444526501981</v>
      </c>
      <c r="Q505" s="54">
        <f t="shared" si="207"/>
        <v>15.251121326992626</v>
      </c>
      <c r="R505" s="53">
        <f t="shared" si="226"/>
        <v>9950</v>
      </c>
      <c r="S505" s="53">
        <f t="shared" si="227"/>
        <v>11900</v>
      </c>
      <c r="T505" s="53">
        <f t="shared" si="216"/>
        <v>0</v>
      </c>
      <c r="U505" s="16"/>
      <c r="V505" s="16">
        <v>10150</v>
      </c>
      <c r="W505" s="16">
        <v>11600</v>
      </c>
      <c r="X505" s="16">
        <f t="shared" si="215"/>
        <v>0</v>
      </c>
      <c r="Y505" s="10">
        <f t="shared" si="198"/>
        <v>71.100000000000364</v>
      </c>
      <c r="Z505" s="10">
        <f t="shared" si="202"/>
        <v>11</v>
      </c>
      <c r="AA505" s="10">
        <f t="shared" si="203"/>
        <v>82.100000000000364</v>
      </c>
      <c r="AB505" s="10">
        <f t="shared" si="204"/>
        <v>82.100000000000364</v>
      </c>
      <c r="AC505" s="11">
        <f t="shared" si="213"/>
        <v>122.30714285714281</v>
      </c>
      <c r="AD505" s="12">
        <f t="shared" si="212"/>
        <v>1.13234772855926E-2</v>
      </c>
      <c r="AE505" s="12">
        <f t="shared" si="214"/>
        <v>16.532276836965195</v>
      </c>
      <c r="AF505" s="10"/>
      <c r="AG505" s="10"/>
      <c r="AH505" s="13">
        <f t="shared" si="222"/>
        <v>0</v>
      </c>
      <c r="AI505" s="6"/>
      <c r="AJ505" s="6"/>
      <c r="AK505" s="6">
        <f t="shared" si="223"/>
        <v>0</v>
      </c>
    </row>
    <row r="506" spans="1:37" x14ac:dyDescent="0.35">
      <c r="A506" s="2">
        <v>43511</v>
      </c>
      <c r="B506" t="s">
        <v>10</v>
      </c>
      <c r="C506" s="3">
        <v>43524</v>
      </c>
      <c r="D506">
        <v>10819.9</v>
      </c>
      <c r="E506">
        <v>10819.9</v>
      </c>
      <c r="F506">
        <v>10641</v>
      </c>
      <c r="G506">
        <v>10746.55</v>
      </c>
      <c r="H506">
        <v>21233475</v>
      </c>
      <c r="I506">
        <v>101550</v>
      </c>
      <c r="K506" s="51">
        <f t="shared" si="205"/>
        <v>-0.30844728102562202</v>
      </c>
      <c r="L506">
        <f t="shared" si="199"/>
        <v>10700</v>
      </c>
      <c r="M506">
        <f t="shared" si="200"/>
        <v>10800</v>
      </c>
      <c r="N506">
        <v>15.772500000000001</v>
      </c>
      <c r="O506">
        <f t="shared" si="201"/>
        <v>13</v>
      </c>
      <c r="P506" s="54">
        <f t="shared" si="206"/>
        <v>-0.30892396010635537</v>
      </c>
      <c r="Q506" s="54">
        <f t="shared" si="207"/>
        <v>15.292193332409438</v>
      </c>
      <c r="R506" s="53">
        <f t="shared" si="226"/>
        <v>9950</v>
      </c>
      <c r="S506" s="53">
        <f t="shared" si="227"/>
        <v>11900</v>
      </c>
      <c r="T506" s="53">
        <f t="shared" si="216"/>
        <v>0</v>
      </c>
      <c r="U506" s="16"/>
      <c r="V506" s="16">
        <v>10150</v>
      </c>
      <c r="W506" s="16">
        <v>11600</v>
      </c>
      <c r="X506" s="16">
        <f t="shared" si="215"/>
        <v>0</v>
      </c>
      <c r="Y506" s="10">
        <f t="shared" si="198"/>
        <v>178.89999999999964</v>
      </c>
      <c r="Z506" s="10">
        <f t="shared" si="202"/>
        <v>40.100000000000364</v>
      </c>
      <c r="AA506" s="10">
        <f t="shared" si="203"/>
        <v>138.79999999999927</v>
      </c>
      <c r="AB506" s="10">
        <f t="shared" si="204"/>
        <v>178.89999999999964</v>
      </c>
      <c r="AC506" s="11">
        <f t="shared" si="213"/>
        <v>122.28571428571415</v>
      </c>
      <c r="AD506" s="12">
        <f t="shared" si="212"/>
        <v>1.1301926476743237E-2</v>
      </c>
      <c r="AE506" s="12">
        <f t="shared" si="214"/>
        <v>16.500812656045127</v>
      </c>
      <c r="AF506" s="10"/>
      <c r="AG506" s="10"/>
      <c r="AH506" s="13">
        <f t="shared" si="222"/>
        <v>0</v>
      </c>
      <c r="AI506" s="6"/>
      <c r="AJ506" s="6"/>
      <c r="AK506" s="6">
        <f t="shared" si="223"/>
        <v>0</v>
      </c>
    </row>
    <row r="507" spans="1:37" x14ac:dyDescent="0.35">
      <c r="A507" s="2">
        <v>43514</v>
      </c>
      <c r="B507" t="s">
        <v>10</v>
      </c>
      <c r="C507" s="3">
        <v>43524</v>
      </c>
      <c r="D507">
        <v>10809.9</v>
      </c>
      <c r="E507">
        <v>10809.9</v>
      </c>
      <c r="F507">
        <v>10653.3</v>
      </c>
      <c r="G507">
        <v>10662.25</v>
      </c>
      <c r="H507">
        <v>21885750</v>
      </c>
      <c r="I507">
        <v>652275</v>
      </c>
      <c r="J507">
        <v>10640.95</v>
      </c>
      <c r="K507" s="51">
        <f t="shared" si="205"/>
        <v>-0.78443779631602017</v>
      </c>
      <c r="L507">
        <f t="shared" si="199"/>
        <v>10700</v>
      </c>
      <c r="M507">
        <f t="shared" si="200"/>
        <v>10800</v>
      </c>
      <c r="N507">
        <v>16.46</v>
      </c>
      <c r="O507">
        <f t="shared" si="201"/>
        <v>10</v>
      </c>
      <c r="P507" s="54">
        <f t="shared" si="206"/>
        <v>-0.78753069479162718</v>
      </c>
      <c r="Q507" s="54">
        <f t="shared" si="207"/>
        <v>15.959727951181197</v>
      </c>
      <c r="R507" s="53">
        <f t="shared" si="226"/>
        <v>9950</v>
      </c>
      <c r="S507" s="53">
        <f t="shared" si="227"/>
        <v>11900</v>
      </c>
      <c r="T507" s="53">
        <f t="shared" si="216"/>
        <v>0</v>
      </c>
      <c r="U507" s="16"/>
      <c r="V507" s="16">
        <v>10150</v>
      </c>
      <c r="W507" s="16">
        <v>11600</v>
      </c>
      <c r="X507" s="16">
        <f t="shared" si="215"/>
        <v>0</v>
      </c>
      <c r="Y507" s="10">
        <f t="shared" si="198"/>
        <v>156.60000000000036</v>
      </c>
      <c r="Z507" s="10">
        <f t="shared" si="202"/>
        <v>63.350000000000364</v>
      </c>
      <c r="AA507" s="10">
        <f t="shared" si="203"/>
        <v>93.25</v>
      </c>
      <c r="AB507" s="10">
        <f t="shared" si="204"/>
        <v>156.60000000000036</v>
      </c>
      <c r="AC507" s="11">
        <f t="shared" si="213"/>
        <v>125.73571428571424</v>
      </c>
      <c r="AD507" s="12">
        <f t="shared" si="212"/>
        <v>1.1631533528128311E-2</v>
      </c>
      <c r="AE507" s="12">
        <f t="shared" si="214"/>
        <v>16.982038951067334</v>
      </c>
      <c r="AF507" s="10"/>
      <c r="AG507" s="10"/>
      <c r="AH507" s="13">
        <f t="shared" si="222"/>
        <v>0</v>
      </c>
      <c r="AI507" s="6"/>
      <c r="AJ507" s="6"/>
      <c r="AK507" s="6">
        <f t="shared" si="223"/>
        <v>0</v>
      </c>
    </row>
    <row r="508" spans="1:37" x14ac:dyDescent="0.35">
      <c r="A508" s="2">
        <v>43515</v>
      </c>
      <c r="B508" t="s">
        <v>10</v>
      </c>
      <c r="C508" s="3">
        <v>43524</v>
      </c>
      <c r="D508">
        <v>10651.55</v>
      </c>
      <c r="E508">
        <v>10756.6</v>
      </c>
      <c r="F508">
        <v>10602</v>
      </c>
      <c r="G508">
        <v>10617.15</v>
      </c>
      <c r="H508">
        <v>21998250</v>
      </c>
      <c r="I508">
        <v>112500</v>
      </c>
      <c r="J508">
        <v>10604.35</v>
      </c>
      <c r="K508" s="51">
        <f t="shared" si="205"/>
        <v>-0.42298764332106603</v>
      </c>
      <c r="L508">
        <f t="shared" si="199"/>
        <v>10600</v>
      </c>
      <c r="M508">
        <f t="shared" si="200"/>
        <v>10700</v>
      </c>
      <c r="N508">
        <v>18</v>
      </c>
      <c r="O508">
        <f t="shared" si="201"/>
        <v>9</v>
      </c>
      <c r="P508" s="54">
        <f t="shared" si="206"/>
        <v>-0.42388476676098463</v>
      </c>
      <c r="Q508" s="54">
        <f t="shared" si="207"/>
        <v>17.451956357317925</v>
      </c>
      <c r="R508" s="53">
        <f t="shared" si="226"/>
        <v>9950</v>
      </c>
      <c r="S508" s="53">
        <f t="shared" si="227"/>
        <v>11900</v>
      </c>
      <c r="T508" s="53">
        <f t="shared" si="216"/>
        <v>0</v>
      </c>
      <c r="U508" s="16"/>
      <c r="V508" s="16">
        <v>10150</v>
      </c>
      <c r="W508" s="16">
        <v>11600</v>
      </c>
      <c r="X508" s="16">
        <f t="shared" si="215"/>
        <v>0</v>
      </c>
      <c r="Y508" s="10">
        <f t="shared" si="198"/>
        <v>154.60000000000036</v>
      </c>
      <c r="Z508" s="10">
        <f t="shared" si="202"/>
        <v>94.350000000000364</v>
      </c>
      <c r="AA508" s="10">
        <f t="shared" si="203"/>
        <v>60.25</v>
      </c>
      <c r="AB508" s="10">
        <f t="shared" si="204"/>
        <v>154.60000000000036</v>
      </c>
      <c r="AC508" s="11">
        <f t="shared" si="213"/>
        <v>129.06428571428569</v>
      </c>
      <c r="AD508" s="12">
        <f t="shared" si="212"/>
        <v>1.2116948774055015E-2</v>
      </c>
      <c r="AE508" s="12">
        <f t="shared" si="214"/>
        <v>17.690745210120323</v>
      </c>
      <c r="AF508" s="10"/>
      <c r="AG508" s="10"/>
      <c r="AH508" s="13">
        <f t="shared" si="222"/>
        <v>0</v>
      </c>
      <c r="AI508" s="6"/>
      <c r="AJ508" s="6"/>
      <c r="AK508" s="6">
        <f t="shared" si="223"/>
        <v>0</v>
      </c>
    </row>
    <row r="509" spans="1:37" x14ac:dyDescent="0.35">
      <c r="A509" s="2">
        <v>43516</v>
      </c>
      <c r="B509" t="s">
        <v>10</v>
      </c>
      <c r="C509" s="3">
        <v>43524</v>
      </c>
      <c r="D509">
        <v>10660.25</v>
      </c>
      <c r="E509">
        <v>10770</v>
      </c>
      <c r="F509">
        <v>10649.95</v>
      </c>
      <c r="G509">
        <v>10751.85</v>
      </c>
      <c r="H509">
        <v>21773850</v>
      </c>
      <c r="I509">
        <v>-224400</v>
      </c>
      <c r="J509">
        <v>10735.45</v>
      </c>
      <c r="K509" s="51">
        <f t="shared" si="205"/>
        <v>1.2687020528107895</v>
      </c>
      <c r="L509">
        <f t="shared" si="199"/>
        <v>10800</v>
      </c>
      <c r="M509">
        <f t="shared" si="200"/>
        <v>10700</v>
      </c>
      <c r="N509">
        <v>18.467500000000001</v>
      </c>
      <c r="O509">
        <f t="shared" si="201"/>
        <v>8</v>
      </c>
      <c r="P509" s="54">
        <f t="shared" si="206"/>
        <v>1.2607214574162029</v>
      </c>
      <c r="Q509" s="54">
        <f t="shared" si="207"/>
        <v>17.907568455560664</v>
      </c>
      <c r="R509" s="53">
        <f t="shared" si="226"/>
        <v>9950</v>
      </c>
      <c r="S509" s="53">
        <f t="shared" si="227"/>
        <v>11900</v>
      </c>
      <c r="T509" s="53">
        <f t="shared" si="216"/>
        <v>0</v>
      </c>
      <c r="U509" s="16"/>
      <c r="V509" s="16">
        <v>10150</v>
      </c>
      <c r="W509" s="16">
        <v>11600</v>
      </c>
      <c r="X509" s="16">
        <f t="shared" si="215"/>
        <v>0</v>
      </c>
      <c r="Y509" s="10">
        <f t="shared" si="198"/>
        <v>120.04999999999927</v>
      </c>
      <c r="Z509" s="10">
        <f t="shared" si="202"/>
        <v>152.85000000000036</v>
      </c>
      <c r="AA509" s="10">
        <f t="shared" si="203"/>
        <v>32.800000000001091</v>
      </c>
      <c r="AB509" s="10">
        <f t="shared" si="204"/>
        <v>152.85000000000036</v>
      </c>
      <c r="AC509" s="11">
        <f t="shared" si="213"/>
        <v>125.60714285714286</v>
      </c>
      <c r="AD509" s="12">
        <f t="shared" si="212"/>
        <v>1.1782757708040886E-2</v>
      </c>
      <c r="AE509" s="12">
        <f t="shared" si="214"/>
        <v>17.202826253739694</v>
      </c>
      <c r="AF509" s="10"/>
      <c r="AG509" s="10"/>
      <c r="AH509" s="13">
        <f t="shared" si="222"/>
        <v>0</v>
      </c>
      <c r="AI509" s="6"/>
      <c r="AJ509" s="6"/>
      <c r="AK509" s="6">
        <f t="shared" si="223"/>
        <v>0</v>
      </c>
    </row>
    <row r="510" spans="1:37" x14ac:dyDescent="0.35">
      <c r="A510" s="2">
        <v>43517</v>
      </c>
      <c r="B510" t="s">
        <v>10</v>
      </c>
      <c r="C510" s="3">
        <v>43524</v>
      </c>
      <c r="D510">
        <v>10749.95</v>
      </c>
      <c r="E510">
        <v>10833</v>
      </c>
      <c r="F510">
        <v>10736.6</v>
      </c>
      <c r="G510">
        <v>10804.45</v>
      </c>
      <c r="H510">
        <v>20988600</v>
      </c>
      <c r="I510">
        <v>-785250</v>
      </c>
      <c r="J510">
        <v>10789.85</v>
      </c>
      <c r="K510" s="51">
        <f t="shared" si="205"/>
        <v>0.48921813455359181</v>
      </c>
      <c r="L510">
        <f t="shared" si="199"/>
        <v>10800</v>
      </c>
      <c r="M510">
        <f t="shared" si="200"/>
        <v>10700</v>
      </c>
      <c r="N510">
        <v>17.055</v>
      </c>
      <c r="O510">
        <f t="shared" si="201"/>
        <v>7</v>
      </c>
      <c r="P510" s="54">
        <f t="shared" si="206"/>
        <v>0.48802535126402091</v>
      </c>
      <c r="Q510" s="54">
        <f t="shared" si="207"/>
        <v>16.53586809407382</v>
      </c>
      <c r="R510" s="53">
        <f t="shared" si="226"/>
        <v>9950</v>
      </c>
      <c r="S510" s="53">
        <f t="shared" si="227"/>
        <v>11900</v>
      </c>
      <c r="T510" s="53">
        <f t="shared" si="216"/>
        <v>0</v>
      </c>
      <c r="U510" s="16"/>
      <c r="V510" s="16">
        <v>10150</v>
      </c>
      <c r="W510" s="16">
        <v>11600</v>
      </c>
      <c r="X510" s="16">
        <f t="shared" si="215"/>
        <v>0</v>
      </c>
      <c r="Y510" s="10">
        <f t="shared" si="198"/>
        <v>96.399999999999636</v>
      </c>
      <c r="Z510" s="10">
        <f t="shared" si="202"/>
        <v>81.149999999999636</v>
      </c>
      <c r="AA510" s="10">
        <f t="shared" si="203"/>
        <v>15.25</v>
      </c>
      <c r="AB510" s="10">
        <f t="shared" si="204"/>
        <v>96.399999999999636</v>
      </c>
      <c r="AC510" s="11">
        <f t="shared" si="213"/>
        <v>118.96785714285708</v>
      </c>
      <c r="AD510" s="12">
        <f t="shared" si="212"/>
        <v>1.1066828882260576E-2</v>
      </c>
      <c r="AE510" s="12">
        <f t="shared" si="214"/>
        <v>16.157570168100442</v>
      </c>
      <c r="AF510" s="10"/>
      <c r="AG510" s="10"/>
      <c r="AH510" s="13">
        <f t="shared" si="222"/>
        <v>0</v>
      </c>
      <c r="AI510" s="6"/>
      <c r="AJ510" s="6"/>
      <c r="AK510" s="6">
        <f t="shared" si="223"/>
        <v>0</v>
      </c>
    </row>
    <row r="511" spans="1:37" x14ac:dyDescent="0.35">
      <c r="A511" s="2">
        <v>43518</v>
      </c>
      <c r="B511" t="s">
        <v>10</v>
      </c>
      <c r="C511" s="3">
        <v>43524</v>
      </c>
      <c r="D511">
        <v>10790</v>
      </c>
      <c r="E511">
        <v>10823.9</v>
      </c>
      <c r="F511">
        <v>10772.5</v>
      </c>
      <c r="G511">
        <v>10808.8</v>
      </c>
      <c r="H511">
        <v>20255550</v>
      </c>
      <c r="I511">
        <v>-733050</v>
      </c>
      <c r="J511">
        <v>10791.65</v>
      </c>
      <c r="K511" s="51">
        <f t="shared" si="205"/>
        <v>4.0261188676874296E-2</v>
      </c>
      <c r="L511">
        <f t="shared" si="199"/>
        <v>10800</v>
      </c>
      <c r="M511">
        <f t="shared" si="200"/>
        <v>10800</v>
      </c>
      <c r="N511">
        <v>16.052499999999998</v>
      </c>
      <c r="O511">
        <f t="shared" si="201"/>
        <v>6</v>
      </c>
      <c r="P511" s="54">
        <f t="shared" si="206"/>
        <v>4.0253086035058061E-2</v>
      </c>
      <c r="Q511" s="54">
        <f t="shared" si="207"/>
        <v>15.563479305529855</v>
      </c>
      <c r="R511" s="53">
        <f t="shared" si="226"/>
        <v>9950</v>
      </c>
      <c r="S511" s="53">
        <f t="shared" si="227"/>
        <v>11900</v>
      </c>
      <c r="T511" s="53">
        <f t="shared" si="216"/>
        <v>0</v>
      </c>
      <c r="U511" s="16"/>
      <c r="V511" s="16">
        <v>10150</v>
      </c>
      <c r="W511" s="16">
        <v>11600</v>
      </c>
      <c r="X511" s="16">
        <f t="shared" si="215"/>
        <v>0</v>
      </c>
      <c r="Y511" s="10">
        <f t="shared" si="198"/>
        <v>51.399999999999636</v>
      </c>
      <c r="Z511" s="10">
        <f t="shared" si="202"/>
        <v>19.449999999998909</v>
      </c>
      <c r="AA511" s="10">
        <f t="shared" si="203"/>
        <v>31.950000000000728</v>
      </c>
      <c r="AB511" s="10">
        <f t="shared" si="204"/>
        <v>51.399999999999636</v>
      </c>
      <c r="AC511" s="11">
        <f t="shared" si="213"/>
        <v>113.78571428571415</v>
      </c>
      <c r="AD511" s="12">
        <f t="shared" si="212"/>
        <v>1.0545478617767761E-2</v>
      </c>
      <c r="AE511" s="12">
        <f t="shared" si="214"/>
        <v>15.396398781940931</v>
      </c>
      <c r="AF511" s="10"/>
      <c r="AG511" s="10"/>
      <c r="AH511" s="13">
        <f t="shared" si="222"/>
        <v>0</v>
      </c>
      <c r="AI511" s="6"/>
      <c r="AJ511" s="6"/>
      <c r="AK511" s="6">
        <f t="shared" si="223"/>
        <v>0</v>
      </c>
    </row>
    <row r="512" spans="1:37" x14ac:dyDescent="0.35">
      <c r="A512" s="2">
        <v>43521</v>
      </c>
      <c r="B512" t="s">
        <v>10</v>
      </c>
      <c r="C512" s="3">
        <v>43524</v>
      </c>
      <c r="D512">
        <v>10825.3</v>
      </c>
      <c r="E512">
        <v>10896.9</v>
      </c>
      <c r="F512">
        <v>10802.3</v>
      </c>
      <c r="G512">
        <v>10887.05</v>
      </c>
      <c r="H512">
        <v>18034575</v>
      </c>
      <c r="I512">
        <v>-2220975</v>
      </c>
      <c r="J512">
        <v>10880.1</v>
      </c>
      <c r="K512" s="51">
        <f t="shared" si="205"/>
        <v>0.72394715417067579</v>
      </c>
      <c r="L512">
        <f t="shared" si="199"/>
        <v>10900</v>
      </c>
      <c r="M512">
        <f t="shared" si="200"/>
        <v>10800</v>
      </c>
      <c r="N512">
        <v>15.45</v>
      </c>
      <c r="O512">
        <f t="shared" si="201"/>
        <v>3</v>
      </c>
      <c r="P512" s="54">
        <f t="shared" si="206"/>
        <v>0.72133923583006521</v>
      </c>
      <c r="Q512" s="54">
        <f t="shared" si="207"/>
        <v>14.980372819712761</v>
      </c>
      <c r="R512" s="53">
        <f t="shared" si="226"/>
        <v>9950</v>
      </c>
      <c r="S512" s="53">
        <f t="shared" si="227"/>
        <v>11900</v>
      </c>
      <c r="T512" s="53">
        <f t="shared" si="216"/>
        <v>0</v>
      </c>
      <c r="U512" s="16"/>
      <c r="V512" s="16">
        <v>10150</v>
      </c>
      <c r="W512" s="16">
        <v>11600</v>
      </c>
      <c r="X512" s="16">
        <f t="shared" si="215"/>
        <v>0</v>
      </c>
      <c r="Y512" s="10">
        <f t="shared" si="198"/>
        <v>94.600000000000364</v>
      </c>
      <c r="Z512" s="10">
        <f t="shared" si="202"/>
        <v>88.100000000000364</v>
      </c>
      <c r="AA512" s="10">
        <f t="shared" si="203"/>
        <v>6.5</v>
      </c>
      <c r="AB512" s="10">
        <f t="shared" si="204"/>
        <v>94.600000000000364</v>
      </c>
      <c r="AC512" s="11">
        <f t="shared" si="213"/>
        <v>116.32499999999995</v>
      </c>
      <c r="AD512" s="12">
        <f t="shared" si="212"/>
        <v>1.0745660628342859E-2</v>
      </c>
      <c r="AE512" s="12">
        <f t="shared" si="214"/>
        <v>15.688664517380575</v>
      </c>
      <c r="AF512" s="10"/>
      <c r="AG512" s="10"/>
      <c r="AH512" s="13">
        <f t="shared" si="222"/>
        <v>0</v>
      </c>
      <c r="AI512" s="6"/>
      <c r="AJ512" s="6"/>
      <c r="AK512" s="6">
        <f t="shared" si="223"/>
        <v>0</v>
      </c>
    </row>
    <row r="513" spans="1:37" x14ac:dyDescent="0.35">
      <c r="A513" s="2">
        <v>43522</v>
      </c>
      <c r="B513" t="s">
        <v>10</v>
      </c>
      <c r="C513" s="3">
        <v>43524</v>
      </c>
      <c r="D513">
        <v>10794</v>
      </c>
      <c r="E513">
        <v>10893.1</v>
      </c>
      <c r="F513">
        <v>10725.15</v>
      </c>
      <c r="G513">
        <v>10827.8</v>
      </c>
      <c r="H513">
        <v>14487525</v>
      </c>
      <c r="I513">
        <v>-3547050</v>
      </c>
      <c r="K513" s="51">
        <f t="shared" si="205"/>
        <v>-0.54422456037218525</v>
      </c>
      <c r="L513">
        <f t="shared" si="199"/>
        <v>10800</v>
      </c>
      <c r="M513">
        <f t="shared" si="200"/>
        <v>10800</v>
      </c>
      <c r="N513">
        <v>15.3575</v>
      </c>
      <c r="O513">
        <f t="shared" si="201"/>
        <v>2</v>
      </c>
      <c r="P513" s="54">
        <f t="shared" si="206"/>
        <v>-0.54571085721377699</v>
      </c>
      <c r="Q513" s="54">
        <f t="shared" si="207"/>
        <v>14.890248684806471</v>
      </c>
      <c r="R513" s="53">
        <f t="shared" si="226"/>
        <v>9950</v>
      </c>
      <c r="S513" s="53">
        <f t="shared" si="227"/>
        <v>11900</v>
      </c>
      <c r="T513" s="53">
        <f t="shared" si="216"/>
        <v>0</v>
      </c>
      <c r="U513" s="16"/>
      <c r="V513" s="16">
        <v>10150</v>
      </c>
      <c r="W513" s="16">
        <v>11600</v>
      </c>
      <c r="X513" s="16">
        <f t="shared" si="215"/>
        <v>0</v>
      </c>
      <c r="Y513" s="10">
        <f t="shared" si="198"/>
        <v>167.95000000000073</v>
      </c>
      <c r="Z513" s="10">
        <f t="shared" si="202"/>
        <v>6.0500000000010914</v>
      </c>
      <c r="AA513" s="10">
        <f t="shared" si="203"/>
        <v>161.89999999999964</v>
      </c>
      <c r="AB513" s="10">
        <f t="shared" si="204"/>
        <v>167.95000000000073</v>
      </c>
      <c r="AC513" s="11">
        <f t="shared" si="213"/>
        <v>117.72857142857148</v>
      </c>
      <c r="AD513" s="12">
        <f t="shared" si="212"/>
        <v>1.0906853013578978E-2</v>
      </c>
      <c r="AE513" s="12">
        <f t="shared" si="214"/>
        <v>15.924005399825306</v>
      </c>
      <c r="AF513" s="10"/>
      <c r="AG513" s="10"/>
      <c r="AH513" s="13">
        <f t="shared" si="222"/>
        <v>0</v>
      </c>
      <c r="AI513" s="6"/>
      <c r="AJ513" s="6"/>
      <c r="AK513" s="6">
        <f t="shared" si="223"/>
        <v>0</v>
      </c>
    </row>
    <row r="514" spans="1:37" x14ac:dyDescent="0.35">
      <c r="A514" s="2">
        <v>43523</v>
      </c>
      <c r="B514" t="s">
        <v>10</v>
      </c>
      <c r="C514" s="3">
        <v>43524</v>
      </c>
      <c r="D514">
        <v>10855.25</v>
      </c>
      <c r="E514">
        <v>10942.25</v>
      </c>
      <c r="F514">
        <v>10746</v>
      </c>
      <c r="G514">
        <v>10809.45</v>
      </c>
      <c r="H514">
        <v>12152325</v>
      </c>
      <c r="I514">
        <v>-2335200</v>
      </c>
      <c r="J514">
        <v>10806.65</v>
      </c>
      <c r="K514" s="51">
        <f t="shared" si="205"/>
        <v>-0.16947117604682896</v>
      </c>
      <c r="L514">
        <f t="shared" si="199"/>
        <v>10800</v>
      </c>
      <c r="M514">
        <f t="shared" si="200"/>
        <v>10900</v>
      </c>
      <c r="N514">
        <v>17.114999999999998</v>
      </c>
      <c r="O514">
        <f t="shared" si="201"/>
        <v>1</v>
      </c>
      <c r="P514" s="54">
        <f t="shared" si="206"/>
        <v>-0.16961494089393625</v>
      </c>
      <c r="Q514" s="54">
        <f t="shared" si="207"/>
        <v>16.593660164463124</v>
      </c>
      <c r="R514" s="53">
        <f t="shared" si="226"/>
        <v>9950</v>
      </c>
      <c r="S514" s="53">
        <f t="shared" si="227"/>
        <v>11900</v>
      </c>
      <c r="T514" s="53">
        <f t="shared" si="216"/>
        <v>0</v>
      </c>
      <c r="U514" s="16"/>
      <c r="V514" s="16">
        <v>10150</v>
      </c>
      <c r="W514" s="16">
        <v>11600</v>
      </c>
      <c r="X514" s="16">
        <f t="shared" si="215"/>
        <v>0</v>
      </c>
      <c r="Y514" s="10">
        <f t="shared" ref="Y514:Y577" si="228">E514-F514</f>
        <v>196.25</v>
      </c>
      <c r="Z514" s="10">
        <f t="shared" si="202"/>
        <v>114.45000000000073</v>
      </c>
      <c r="AA514" s="10">
        <f t="shared" si="203"/>
        <v>81.799999999999272</v>
      </c>
      <c r="AB514" s="10">
        <f t="shared" si="204"/>
        <v>196.25</v>
      </c>
      <c r="AC514" s="11">
        <f t="shared" si="213"/>
        <v>125.84285714285723</v>
      </c>
      <c r="AD514" s="12">
        <f t="shared" si="212"/>
        <v>1.1592810588688168E-2</v>
      </c>
      <c r="AE514" s="12">
        <f t="shared" si="214"/>
        <v>16.925503459484727</v>
      </c>
      <c r="AF514" s="10"/>
      <c r="AG514" s="10"/>
      <c r="AH514" s="13">
        <f t="shared" si="222"/>
        <v>0</v>
      </c>
      <c r="AI514" s="6"/>
      <c r="AJ514" s="6"/>
      <c r="AK514" s="6">
        <f t="shared" si="223"/>
        <v>0</v>
      </c>
    </row>
    <row r="515" spans="1:37" x14ac:dyDescent="0.35">
      <c r="A515" s="2">
        <v>43524</v>
      </c>
      <c r="B515" t="s">
        <v>10</v>
      </c>
      <c r="C515" s="3">
        <v>43524</v>
      </c>
      <c r="D515">
        <v>10863</v>
      </c>
      <c r="E515">
        <v>10863</v>
      </c>
      <c r="F515">
        <v>10786.75</v>
      </c>
      <c r="G515">
        <v>10794.7</v>
      </c>
      <c r="H515">
        <v>9846975</v>
      </c>
      <c r="I515">
        <v>-2305350</v>
      </c>
      <c r="K515" s="51">
        <f t="shared" si="205"/>
        <v>-0.13645467623237073</v>
      </c>
      <c r="L515">
        <f t="shared" ref="L515:L578" si="229">MROUND(G515,100)</f>
        <v>10800</v>
      </c>
      <c r="M515">
        <f t="shared" ref="M515:M578" si="230">MROUND(D515,100)</f>
        <v>10900</v>
      </c>
      <c r="N515">
        <v>18.897500000000001</v>
      </c>
      <c r="O515">
        <f t="shared" ref="O515:O578" si="231">C515-A515</f>
        <v>0</v>
      </c>
      <c r="P515" s="54">
        <f t="shared" si="206"/>
        <v>-0.13654786040486755</v>
      </c>
      <c r="Q515" s="54">
        <f t="shared" si="207"/>
        <v>18.321836550796178</v>
      </c>
      <c r="R515" s="53">
        <f t="shared" si="226"/>
        <v>9950</v>
      </c>
      <c r="S515" s="53">
        <f t="shared" si="227"/>
        <v>11900</v>
      </c>
      <c r="T515" s="53">
        <f t="shared" si="216"/>
        <v>0</v>
      </c>
      <c r="U515" s="16"/>
      <c r="V515" s="16">
        <v>10150</v>
      </c>
      <c r="W515" s="16">
        <v>11600</v>
      </c>
      <c r="X515" s="16">
        <f t="shared" si="215"/>
        <v>0</v>
      </c>
      <c r="Y515" s="10">
        <f t="shared" si="228"/>
        <v>76.25</v>
      </c>
      <c r="Z515" s="10">
        <f t="shared" ref="Z515:Z578" si="232">ABS(G514-E515)</f>
        <v>53.549999999999272</v>
      </c>
      <c r="AA515" s="10">
        <f t="shared" ref="AA515:AA578" si="233">ABS(G514-F515)</f>
        <v>22.700000000000728</v>
      </c>
      <c r="AB515" s="10">
        <f t="shared" ref="AB515:AB578" si="234">MAX(Y515,Z515,AA515)</f>
        <v>76.25</v>
      </c>
      <c r="AC515" s="11">
        <f t="shared" si="213"/>
        <v>119.9464285714287</v>
      </c>
      <c r="AD515" s="12">
        <f t="shared" si="212"/>
        <v>1.104174063991795E-2</v>
      </c>
      <c r="AE515" s="12">
        <f t="shared" si="214"/>
        <v>16.120941334280207</v>
      </c>
      <c r="AF515" s="10"/>
      <c r="AG515" s="10"/>
      <c r="AH515" s="13">
        <f t="shared" si="222"/>
        <v>0</v>
      </c>
      <c r="AI515" s="6"/>
      <c r="AJ515" s="6"/>
      <c r="AK515" s="6">
        <f t="shared" si="223"/>
        <v>0</v>
      </c>
    </row>
    <row r="516" spans="1:37" x14ac:dyDescent="0.35">
      <c r="A516" s="2">
        <v>43525</v>
      </c>
      <c r="B516" t="s">
        <v>10</v>
      </c>
      <c r="C516" s="3">
        <v>43552</v>
      </c>
      <c r="D516">
        <v>10897.7</v>
      </c>
      <c r="E516">
        <v>10929.45</v>
      </c>
      <c r="F516">
        <v>10870.6</v>
      </c>
      <c r="G516">
        <v>10917.05</v>
      </c>
      <c r="H516">
        <v>14248575</v>
      </c>
      <c r="I516">
        <v>-13050</v>
      </c>
      <c r="K516" s="51">
        <f t="shared" ref="K516:K579" si="235">((G516-G515)/G515)*100</f>
        <v>1.1334265889742052</v>
      </c>
      <c r="L516">
        <f t="shared" si="229"/>
        <v>10900</v>
      </c>
      <c r="M516">
        <f t="shared" si="230"/>
        <v>10900</v>
      </c>
      <c r="N516">
        <v>18.2775</v>
      </c>
      <c r="O516">
        <f t="shared" si="231"/>
        <v>27</v>
      </c>
      <c r="P516" s="54">
        <f t="shared" ref="P516:P579" si="236">(LN(G516)-LN(G515))*100</f>
        <v>1.1270514363681983</v>
      </c>
      <c r="Q516" s="54">
        <f t="shared" ref="Q516:Q579" si="237">SQRT(0.94*(N516)^2+0.06*(P516)^2)</f>
        <v>17.722844031684453</v>
      </c>
      <c r="R516" s="53">
        <f t="shared" si="221"/>
        <v>9850</v>
      </c>
      <c r="S516" s="53">
        <f>MROUND((G516+2*G516*Q516*SQRT(O516/365)/100),50)</f>
        <v>11950</v>
      </c>
      <c r="T516" s="53">
        <f t="shared" si="216"/>
        <v>0</v>
      </c>
      <c r="U516" s="17">
        <v>11.934423836171824</v>
      </c>
      <c r="V516" s="16">
        <f>MROUND((D516-2*D516*U516*SQRT(O516/365)/100),50)</f>
        <v>10200</v>
      </c>
      <c r="W516" s="16">
        <f>MROUND((D516+2*D516*U516*SQRT(O516/365)/100),50)</f>
        <v>11600</v>
      </c>
      <c r="X516" s="16">
        <f t="shared" si="215"/>
        <v>0</v>
      </c>
      <c r="Y516" s="10">
        <f t="shared" si="228"/>
        <v>58.850000000000364</v>
      </c>
      <c r="Z516" s="10">
        <f t="shared" si="232"/>
        <v>134.75</v>
      </c>
      <c r="AA516" s="10">
        <f t="shared" si="233"/>
        <v>75.899999999999636</v>
      </c>
      <c r="AB516" s="10">
        <f t="shared" si="234"/>
        <v>134.75</v>
      </c>
      <c r="AC516" s="11">
        <f t="shared" si="213"/>
        <v>123.34642857142873</v>
      </c>
      <c r="AD516" s="12">
        <f t="shared" si="212"/>
        <v>1.1318574430515496E-2</v>
      </c>
      <c r="AE516" s="12">
        <f t="shared" si="214"/>
        <v>16.525118668552626</v>
      </c>
      <c r="AF516" s="10">
        <f>MROUND((M516-2*M516*AE516*SQRT(O516/365)/100),50)</f>
        <v>9900</v>
      </c>
      <c r="AG516" s="10">
        <f>MROUND((M516+2*M516*AE516*SQRT(O516/365)/100),50)</f>
        <v>11900</v>
      </c>
      <c r="AH516" s="13">
        <f t="shared" si="222"/>
        <v>0</v>
      </c>
      <c r="AI516" s="6">
        <f>MROUND((M516-2*M516*N516*SQRT(O516/365)/100),50)</f>
        <v>9800</v>
      </c>
      <c r="AJ516" s="6">
        <f>MROUND((M516+2*M516*N516*SQRT(O516/365)/100),50)</f>
        <v>12000</v>
      </c>
      <c r="AK516" s="6">
        <f t="shared" ref="AK516:AK533" si="238">IF(AND(M516&gt;=9800,M516&lt;=12000),0,1)</f>
        <v>0</v>
      </c>
    </row>
    <row r="517" spans="1:37" x14ac:dyDescent="0.35">
      <c r="A517" s="2">
        <v>43529</v>
      </c>
      <c r="B517" t="s">
        <v>10</v>
      </c>
      <c r="C517" s="3">
        <v>43552</v>
      </c>
      <c r="D517">
        <v>10859.9</v>
      </c>
      <c r="E517">
        <v>11040</v>
      </c>
      <c r="F517">
        <v>10843.05</v>
      </c>
      <c r="G517">
        <v>11032.7</v>
      </c>
      <c r="H517">
        <v>14435475</v>
      </c>
      <c r="I517">
        <v>186900</v>
      </c>
      <c r="J517">
        <v>10987.45</v>
      </c>
      <c r="K517" s="51">
        <f t="shared" si="235"/>
        <v>1.0593521143532498</v>
      </c>
      <c r="L517">
        <f t="shared" si="229"/>
        <v>11000</v>
      </c>
      <c r="M517">
        <f t="shared" si="230"/>
        <v>10900</v>
      </c>
      <c r="N517">
        <v>16.274999999999999</v>
      </c>
      <c r="O517">
        <f t="shared" si="231"/>
        <v>23</v>
      </c>
      <c r="P517" s="54">
        <f t="shared" si="236"/>
        <v>1.0537802954202036</v>
      </c>
      <c r="Q517" s="54">
        <f t="shared" si="237"/>
        <v>15.78130902918579</v>
      </c>
      <c r="R517" s="53">
        <f t="shared" ref="R517" si="239">R516</f>
        <v>9850</v>
      </c>
      <c r="S517" s="53">
        <f t="shared" ref="S517" si="240">S516</f>
        <v>11950</v>
      </c>
      <c r="T517" s="53">
        <f t="shared" si="216"/>
        <v>0</v>
      </c>
      <c r="U517" s="16"/>
      <c r="V517" s="16">
        <v>10200</v>
      </c>
      <c r="W517" s="16">
        <v>11600</v>
      </c>
      <c r="X517" s="16">
        <f t="shared" si="215"/>
        <v>0</v>
      </c>
      <c r="Y517" s="10">
        <f t="shared" si="228"/>
        <v>196.95000000000073</v>
      </c>
      <c r="Z517" s="10">
        <f t="shared" si="232"/>
        <v>122.95000000000073</v>
      </c>
      <c r="AA517" s="10">
        <f t="shared" si="233"/>
        <v>74</v>
      </c>
      <c r="AB517" s="10">
        <f t="shared" si="234"/>
        <v>196.95000000000073</v>
      </c>
      <c r="AC517" s="11">
        <f t="shared" si="213"/>
        <v>131.59642857142873</v>
      </c>
      <c r="AD517" s="12">
        <f t="shared" si="212"/>
        <v>1.2117646439785702E-2</v>
      </c>
      <c r="AE517" s="12">
        <f t="shared" si="214"/>
        <v>17.691763802087124</v>
      </c>
      <c r="AF517" s="10"/>
      <c r="AG517" s="10"/>
      <c r="AH517" s="13">
        <f t="shared" si="222"/>
        <v>0</v>
      </c>
      <c r="AI517" s="6"/>
      <c r="AJ517" s="6"/>
      <c r="AK517" s="6">
        <f t="shared" si="238"/>
        <v>0</v>
      </c>
    </row>
    <row r="518" spans="1:37" x14ac:dyDescent="0.35">
      <c r="A518" s="2">
        <v>43530</v>
      </c>
      <c r="B518" t="s">
        <v>10</v>
      </c>
      <c r="C518" s="3">
        <v>43552</v>
      </c>
      <c r="D518">
        <v>11053.95</v>
      </c>
      <c r="E518">
        <v>11094.5</v>
      </c>
      <c r="F518">
        <v>11033.05</v>
      </c>
      <c r="G518">
        <v>11086.8</v>
      </c>
      <c r="H518">
        <v>14706000</v>
      </c>
      <c r="I518">
        <v>270525</v>
      </c>
      <c r="J518">
        <v>11053</v>
      </c>
      <c r="K518" s="51">
        <f t="shared" si="235"/>
        <v>0.49036047386404541</v>
      </c>
      <c r="L518">
        <f t="shared" si="229"/>
        <v>11100</v>
      </c>
      <c r="M518">
        <f t="shared" si="230"/>
        <v>11100</v>
      </c>
      <c r="N518">
        <v>15.657500000000001</v>
      </c>
      <c r="O518">
        <f t="shared" si="231"/>
        <v>22</v>
      </c>
      <c r="P518" s="54">
        <f t="shared" si="236"/>
        <v>0.48916212278911075</v>
      </c>
      <c r="Q518" s="54">
        <f t="shared" si="237"/>
        <v>15.180982334814249</v>
      </c>
      <c r="R518" s="53">
        <f t="shared" ref="R518:R533" si="241">R517</f>
        <v>9850</v>
      </c>
      <c r="S518" s="53">
        <f t="shared" ref="S518:S533" si="242">S517</f>
        <v>11950</v>
      </c>
      <c r="T518" s="53">
        <f t="shared" si="216"/>
        <v>0</v>
      </c>
      <c r="U518" s="16"/>
      <c r="V518" s="16">
        <v>10200</v>
      </c>
      <c r="W518" s="16">
        <v>11600</v>
      </c>
      <c r="X518" s="16">
        <f t="shared" si="215"/>
        <v>0</v>
      </c>
      <c r="Y518" s="10">
        <f t="shared" si="228"/>
        <v>61.450000000000728</v>
      </c>
      <c r="Z518" s="10">
        <f t="shared" si="232"/>
        <v>61.799999999999272</v>
      </c>
      <c r="AA518" s="10">
        <f t="shared" si="233"/>
        <v>0.34999999999854481</v>
      </c>
      <c r="AB518" s="10">
        <f t="shared" si="234"/>
        <v>61.799999999999272</v>
      </c>
      <c r="AC518" s="11">
        <f t="shared" si="213"/>
        <v>128.67142857142866</v>
      </c>
      <c r="AD518" s="12">
        <f t="shared" si="212"/>
        <v>1.1640312157321921E-2</v>
      </c>
      <c r="AE518" s="12">
        <f t="shared" si="214"/>
        <v>16.994855749690004</v>
      </c>
      <c r="AF518" s="10"/>
      <c r="AG518" s="10"/>
      <c r="AH518" s="13">
        <f t="shared" si="222"/>
        <v>0</v>
      </c>
      <c r="AI518" s="6"/>
      <c r="AJ518" s="6"/>
      <c r="AK518" s="6">
        <f t="shared" si="238"/>
        <v>0</v>
      </c>
    </row>
    <row r="519" spans="1:37" x14ac:dyDescent="0.35">
      <c r="A519" s="2">
        <v>43531</v>
      </c>
      <c r="B519" t="s">
        <v>10</v>
      </c>
      <c r="C519" s="3">
        <v>43552</v>
      </c>
      <c r="D519">
        <v>11114.9</v>
      </c>
      <c r="E519">
        <v>11129.7</v>
      </c>
      <c r="F519">
        <v>11064</v>
      </c>
      <c r="G519">
        <v>11098.2</v>
      </c>
      <c r="H519">
        <v>14573250</v>
      </c>
      <c r="I519">
        <v>-132750</v>
      </c>
      <c r="J519">
        <v>11058.2</v>
      </c>
      <c r="K519" s="51">
        <f t="shared" si="235"/>
        <v>0.10282498105856924</v>
      </c>
      <c r="L519">
        <f t="shared" si="229"/>
        <v>11100</v>
      </c>
      <c r="M519">
        <f t="shared" si="230"/>
        <v>11100</v>
      </c>
      <c r="N519">
        <v>15.61</v>
      </c>
      <c r="O519">
        <f t="shared" si="231"/>
        <v>21</v>
      </c>
      <c r="P519" s="54">
        <f t="shared" si="236"/>
        <v>0.10277215238598814</v>
      </c>
      <c r="Q519" s="54">
        <f t="shared" si="237"/>
        <v>15.134477451399448</v>
      </c>
      <c r="R519" s="53">
        <f t="shared" si="241"/>
        <v>9850</v>
      </c>
      <c r="S519" s="53">
        <f t="shared" si="242"/>
        <v>11950</v>
      </c>
      <c r="T519" s="53">
        <f t="shared" si="216"/>
        <v>0</v>
      </c>
      <c r="U519" s="16"/>
      <c r="V519" s="16">
        <v>10200</v>
      </c>
      <c r="W519" s="16">
        <v>11600</v>
      </c>
      <c r="X519" s="16">
        <f t="shared" si="215"/>
        <v>0</v>
      </c>
      <c r="Y519" s="10">
        <f t="shared" si="228"/>
        <v>65.700000000000728</v>
      </c>
      <c r="Z519" s="10">
        <f t="shared" si="232"/>
        <v>42.900000000001455</v>
      </c>
      <c r="AA519" s="10">
        <f t="shared" si="233"/>
        <v>22.799999999999272</v>
      </c>
      <c r="AB519" s="10">
        <f t="shared" si="234"/>
        <v>65.700000000000728</v>
      </c>
      <c r="AC519" s="11">
        <f t="shared" si="213"/>
        <v>127.50000000000013</v>
      </c>
      <c r="AD519" s="12">
        <f t="shared" si="212"/>
        <v>1.1471088358869638E-2</v>
      </c>
      <c r="AE519" s="12">
        <f t="shared" si="214"/>
        <v>16.74778900394967</v>
      </c>
      <c r="AF519" s="10"/>
      <c r="AG519" s="10"/>
      <c r="AH519" s="13">
        <f t="shared" si="222"/>
        <v>0</v>
      </c>
      <c r="AI519" s="6"/>
      <c r="AJ519" s="6"/>
      <c r="AK519" s="6">
        <f t="shared" si="238"/>
        <v>0</v>
      </c>
    </row>
    <row r="520" spans="1:37" x14ac:dyDescent="0.35">
      <c r="A520" s="2">
        <v>43532</v>
      </c>
      <c r="B520" t="s">
        <v>10</v>
      </c>
      <c r="C520" s="3">
        <v>43552</v>
      </c>
      <c r="D520">
        <v>11067.75</v>
      </c>
      <c r="E520">
        <v>11083.85</v>
      </c>
      <c r="F520">
        <v>11033.2</v>
      </c>
      <c r="G520">
        <v>11076.05</v>
      </c>
      <c r="H520">
        <v>14591400</v>
      </c>
      <c r="I520">
        <v>18150</v>
      </c>
      <c r="K520" s="51">
        <f t="shared" si="235"/>
        <v>-0.19958191418429524</v>
      </c>
      <c r="L520">
        <f t="shared" si="229"/>
        <v>11100</v>
      </c>
      <c r="M520">
        <f t="shared" si="230"/>
        <v>11100</v>
      </c>
      <c r="N520">
        <v>15.2925</v>
      </c>
      <c r="O520">
        <f t="shared" si="231"/>
        <v>20</v>
      </c>
      <c r="P520" s="54">
        <f t="shared" si="236"/>
        <v>-0.19978134428182415</v>
      </c>
      <c r="Q520" s="54">
        <f t="shared" si="237"/>
        <v>14.826709602272897</v>
      </c>
      <c r="R520" s="53">
        <f t="shared" si="241"/>
        <v>9850</v>
      </c>
      <c r="S520" s="53">
        <f t="shared" si="242"/>
        <v>11950</v>
      </c>
      <c r="T520" s="53">
        <f t="shared" si="216"/>
        <v>0</v>
      </c>
      <c r="U520" s="16"/>
      <c r="V520" s="16">
        <v>10200</v>
      </c>
      <c r="W520" s="16">
        <v>11600</v>
      </c>
      <c r="X520" s="16">
        <f t="shared" si="215"/>
        <v>0</v>
      </c>
      <c r="Y520" s="10">
        <f t="shared" si="228"/>
        <v>50.649999999999636</v>
      </c>
      <c r="Z520" s="10">
        <f t="shared" si="232"/>
        <v>14.350000000000364</v>
      </c>
      <c r="AA520" s="10">
        <f t="shared" si="233"/>
        <v>65</v>
      </c>
      <c r="AB520" s="10">
        <f t="shared" si="234"/>
        <v>65</v>
      </c>
      <c r="AC520" s="11">
        <f t="shared" si="213"/>
        <v>119.36428571428587</v>
      </c>
      <c r="AD520" s="12">
        <f t="shared" si="212"/>
        <v>1.0784873683836902E-2</v>
      </c>
      <c r="AE520" s="12">
        <f t="shared" si="214"/>
        <v>15.745915578401878</v>
      </c>
      <c r="AF520" s="10"/>
      <c r="AG520" s="10"/>
      <c r="AH520" s="13">
        <f t="shared" si="222"/>
        <v>0</v>
      </c>
      <c r="AI520" s="6"/>
      <c r="AJ520" s="6"/>
      <c r="AK520" s="6">
        <f t="shared" si="238"/>
        <v>0</v>
      </c>
    </row>
    <row r="521" spans="1:37" x14ac:dyDescent="0.35">
      <c r="A521" s="2">
        <v>43535</v>
      </c>
      <c r="B521" t="s">
        <v>10</v>
      </c>
      <c r="C521" s="3">
        <v>43552</v>
      </c>
      <c r="D521">
        <v>11073.9</v>
      </c>
      <c r="E521">
        <v>11213.55</v>
      </c>
      <c r="F521">
        <v>11065.3</v>
      </c>
      <c r="G521">
        <v>11202.15</v>
      </c>
      <c r="H521">
        <v>15516450</v>
      </c>
      <c r="I521">
        <v>925050</v>
      </c>
      <c r="J521">
        <v>11168.05</v>
      </c>
      <c r="K521" s="51">
        <f t="shared" si="235"/>
        <v>1.1384925131251697</v>
      </c>
      <c r="L521">
        <f t="shared" si="229"/>
        <v>11200</v>
      </c>
      <c r="M521">
        <f t="shared" si="230"/>
        <v>11100</v>
      </c>
      <c r="N521">
        <v>14.94</v>
      </c>
      <c r="O521">
        <f t="shared" si="231"/>
        <v>17</v>
      </c>
      <c r="P521" s="54">
        <f t="shared" si="236"/>
        <v>1.1320604600372874</v>
      </c>
      <c r="Q521" s="54">
        <f t="shared" si="237"/>
        <v>14.487521446165688</v>
      </c>
      <c r="R521" s="53">
        <f t="shared" si="241"/>
        <v>9850</v>
      </c>
      <c r="S521" s="53">
        <f t="shared" si="242"/>
        <v>11950</v>
      </c>
      <c r="T521" s="53">
        <f t="shared" si="216"/>
        <v>0</v>
      </c>
      <c r="U521" s="16"/>
      <c r="V521" s="16">
        <v>10200</v>
      </c>
      <c r="W521" s="16">
        <v>11600</v>
      </c>
      <c r="X521" s="16">
        <f t="shared" si="215"/>
        <v>0</v>
      </c>
      <c r="Y521" s="10">
        <f t="shared" si="228"/>
        <v>148.25</v>
      </c>
      <c r="Z521" s="10">
        <f t="shared" si="232"/>
        <v>137.5</v>
      </c>
      <c r="AA521" s="10">
        <f t="shared" si="233"/>
        <v>10.75</v>
      </c>
      <c r="AB521" s="10">
        <f t="shared" si="234"/>
        <v>148.25</v>
      </c>
      <c r="AC521" s="11">
        <f t="shared" si="213"/>
        <v>118.76785714285727</v>
      </c>
      <c r="AD521" s="12">
        <f t="shared" si="212"/>
        <v>1.0725025252427535E-2</v>
      </c>
      <c r="AE521" s="12">
        <f t="shared" si="214"/>
        <v>15.6585368685442</v>
      </c>
      <c r="AF521" s="10"/>
      <c r="AG521" s="10"/>
      <c r="AH521" s="13">
        <f t="shared" si="222"/>
        <v>0</v>
      </c>
      <c r="AI521" s="6"/>
      <c r="AJ521" s="6"/>
      <c r="AK521" s="6">
        <f t="shared" si="238"/>
        <v>0</v>
      </c>
    </row>
    <row r="522" spans="1:37" x14ac:dyDescent="0.35">
      <c r="A522" s="2">
        <v>43536</v>
      </c>
      <c r="B522" t="s">
        <v>10</v>
      </c>
      <c r="C522" s="3">
        <v>43552</v>
      </c>
      <c r="D522">
        <v>11256.05</v>
      </c>
      <c r="E522">
        <v>11352.55</v>
      </c>
      <c r="F522">
        <v>11252.6</v>
      </c>
      <c r="G522">
        <v>11336.85</v>
      </c>
      <c r="H522">
        <v>16951425</v>
      </c>
      <c r="I522">
        <v>1434975</v>
      </c>
      <c r="K522" s="51">
        <f t="shared" si="235"/>
        <v>1.2024477444062143</v>
      </c>
      <c r="L522">
        <f t="shared" si="229"/>
        <v>11300</v>
      </c>
      <c r="M522">
        <f t="shared" si="230"/>
        <v>11300</v>
      </c>
      <c r="N522">
        <v>14.895</v>
      </c>
      <c r="O522">
        <f t="shared" si="231"/>
        <v>16</v>
      </c>
      <c r="P522" s="54">
        <f t="shared" si="236"/>
        <v>1.1952757770458788</v>
      </c>
      <c r="Q522" s="54">
        <f t="shared" si="237"/>
        <v>14.444205916248617</v>
      </c>
      <c r="R522" s="53">
        <f t="shared" si="241"/>
        <v>9850</v>
      </c>
      <c r="S522" s="53">
        <f t="shared" si="242"/>
        <v>11950</v>
      </c>
      <c r="T522" s="53">
        <f t="shared" si="216"/>
        <v>0</v>
      </c>
      <c r="U522" s="16"/>
      <c r="V522" s="16">
        <v>10200</v>
      </c>
      <c r="W522" s="16">
        <v>11600</v>
      </c>
      <c r="X522" s="16">
        <f t="shared" si="215"/>
        <v>0</v>
      </c>
      <c r="Y522" s="10">
        <f t="shared" si="228"/>
        <v>99.949999999998909</v>
      </c>
      <c r="Z522" s="10">
        <f t="shared" si="232"/>
        <v>150.39999999999964</v>
      </c>
      <c r="AA522" s="10">
        <f t="shared" si="233"/>
        <v>50.450000000000728</v>
      </c>
      <c r="AB522" s="10">
        <f t="shared" si="234"/>
        <v>150.39999999999964</v>
      </c>
      <c r="AC522" s="11">
        <f t="shared" si="213"/>
        <v>118.46785714285723</v>
      </c>
      <c r="AD522" s="12">
        <f t="shared" si="212"/>
        <v>1.0524816178220356E-2</v>
      </c>
      <c r="AE522" s="12">
        <f t="shared" si="214"/>
        <v>15.36623162020172</v>
      </c>
      <c r="AF522" s="10"/>
      <c r="AG522" s="10"/>
      <c r="AH522" s="13">
        <f t="shared" si="222"/>
        <v>0</v>
      </c>
      <c r="AI522" s="6"/>
      <c r="AJ522" s="6"/>
      <c r="AK522" s="6">
        <f t="shared" si="238"/>
        <v>0</v>
      </c>
    </row>
    <row r="523" spans="1:37" x14ac:dyDescent="0.35">
      <c r="A523" s="2">
        <v>43537</v>
      </c>
      <c r="B523" t="s">
        <v>10</v>
      </c>
      <c r="C523" s="3">
        <v>43552</v>
      </c>
      <c r="D523">
        <v>11202</v>
      </c>
      <c r="E523">
        <v>11388.8</v>
      </c>
      <c r="F523">
        <v>11101.05</v>
      </c>
      <c r="G523">
        <v>11366.65</v>
      </c>
      <c r="H523">
        <v>18070950</v>
      </c>
      <c r="I523">
        <v>1119525</v>
      </c>
      <c r="J523">
        <v>11341.7</v>
      </c>
      <c r="K523" s="51">
        <f t="shared" si="235"/>
        <v>0.26285961267900049</v>
      </c>
      <c r="L523">
        <f t="shared" si="229"/>
        <v>11400</v>
      </c>
      <c r="M523">
        <f t="shared" si="230"/>
        <v>11200</v>
      </c>
      <c r="N523">
        <v>15.0975</v>
      </c>
      <c r="O523">
        <f t="shared" si="231"/>
        <v>15</v>
      </c>
      <c r="P523" s="54">
        <f t="shared" si="236"/>
        <v>0.26251474101908201</v>
      </c>
      <c r="Q523" s="54">
        <f t="shared" si="237"/>
        <v>14.637710569428373</v>
      </c>
      <c r="R523" s="53">
        <f t="shared" si="241"/>
        <v>9850</v>
      </c>
      <c r="S523" s="53">
        <f t="shared" si="242"/>
        <v>11950</v>
      </c>
      <c r="T523" s="53">
        <f t="shared" si="216"/>
        <v>0</v>
      </c>
      <c r="U523" s="16"/>
      <c r="V523" s="16">
        <v>10200</v>
      </c>
      <c r="W523" s="16">
        <v>11600</v>
      </c>
      <c r="X523" s="16">
        <f t="shared" si="215"/>
        <v>0</v>
      </c>
      <c r="Y523" s="10">
        <f t="shared" si="228"/>
        <v>287.75</v>
      </c>
      <c r="Z523" s="10">
        <f t="shared" si="232"/>
        <v>51.949999999998909</v>
      </c>
      <c r="AA523" s="10">
        <f t="shared" si="233"/>
        <v>235.80000000000109</v>
      </c>
      <c r="AB523" s="10">
        <f t="shared" si="234"/>
        <v>287.75</v>
      </c>
      <c r="AC523" s="11">
        <f t="shared" si="213"/>
        <v>128.10357142857148</v>
      </c>
      <c r="AD523" s="12">
        <f t="shared" si="212"/>
        <v>1.1435776774555569E-2</v>
      </c>
      <c r="AE523" s="12">
        <f t="shared" si="214"/>
        <v>16.696234090851132</v>
      </c>
      <c r="AF523" s="10"/>
      <c r="AG523" s="10"/>
      <c r="AH523" s="13">
        <f t="shared" si="222"/>
        <v>0</v>
      </c>
      <c r="AI523" s="6"/>
      <c r="AJ523" s="6"/>
      <c r="AK523" s="6">
        <f t="shared" si="238"/>
        <v>0</v>
      </c>
    </row>
    <row r="524" spans="1:37" x14ac:dyDescent="0.35">
      <c r="A524" s="2">
        <v>43538</v>
      </c>
      <c r="B524" t="s">
        <v>10</v>
      </c>
      <c r="C524" s="3">
        <v>43552</v>
      </c>
      <c r="D524">
        <v>11367.15</v>
      </c>
      <c r="E524">
        <v>11399</v>
      </c>
      <c r="F524">
        <v>11333.75</v>
      </c>
      <c r="G524">
        <v>11381.75</v>
      </c>
      <c r="H524">
        <v>18234750</v>
      </c>
      <c r="I524">
        <v>163800</v>
      </c>
      <c r="J524">
        <v>11343.25</v>
      </c>
      <c r="K524" s="51">
        <f t="shared" si="235"/>
        <v>0.132844769567114</v>
      </c>
      <c r="L524">
        <f t="shared" si="229"/>
        <v>11400</v>
      </c>
      <c r="M524">
        <f t="shared" si="230"/>
        <v>11400</v>
      </c>
      <c r="N524">
        <v>15.2775</v>
      </c>
      <c r="O524">
        <f t="shared" si="231"/>
        <v>14</v>
      </c>
      <c r="P524" s="54">
        <f t="shared" si="236"/>
        <v>0.13275660897242858</v>
      </c>
      <c r="Q524" s="54">
        <f t="shared" si="237"/>
        <v>14.812121500110425</v>
      </c>
      <c r="R524" s="53">
        <f t="shared" si="241"/>
        <v>9850</v>
      </c>
      <c r="S524" s="53">
        <f t="shared" si="242"/>
        <v>11950</v>
      </c>
      <c r="T524" s="53">
        <f t="shared" si="216"/>
        <v>0</v>
      </c>
      <c r="U524" s="16"/>
      <c r="V524" s="16">
        <v>10200</v>
      </c>
      <c r="W524" s="16">
        <v>11600</v>
      </c>
      <c r="X524" s="16">
        <f t="shared" si="215"/>
        <v>0</v>
      </c>
      <c r="Y524" s="10">
        <f t="shared" si="228"/>
        <v>65.25</v>
      </c>
      <c r="Z524" s="10">
        <f t="shared" si="232"/>
        <v>32.350000000000364</v>
      </c>
      <c r="AA524" s="10">
        <f t="shared" si="233"/>
        <v>32.899999999999636</v>
      </c>
      <c r="AB524" s="10">
        <f t="shared" si="234"/>
        <v>65.25</v>
      </c>
      <c r="AC524" s="11">
        <f t="shared" si="213"/>
        <v>125.8785714285715</v>
      </c>
      <c r="AD524" s="12">
        <f t="shared" si="212"/>
        <v>1.1073890238852439E-2</v>
      </c>
      <c r="AE524" s="12">
        <f t="shared" si="214"/>
        <v>16.167879748724562</v>
      </c>
      <c r="AF524" s="10"/>
      <c r="AG524" s="10"/>
      <c r="AH524" s="13">
        <f t="shared" si="222"/>
        <v>0</v>
      </c>
      <c r="AI524" s="6"/>
      <c r="AJ524" s="6"/>
      <c r="AK524" s="6">
        <f t="shared" si="238"/>
        <v>0</v>
      </c>
    </row>
    <row r="525" spans="1:37" x14ac:dyDescent="0.35">
      <c r="A525" s="2">
        <v>43539</v>
      </c>
      <c r="B525" t="s">
        <v>10</v>
      </c>
      <c r="C525" s="3">
        <v>43552</v>
      </c>
      <c r="D525">
        <v>11390</v>
      </c>
      <c r="E525">
        <v>11532.5</v>
      </c>
      <c r="F525">
        <v>11390</v>
      </c>
      <c r="G525">
        <v>11470.45</v>
      </c>
      <c r="H525">
        <v>20647050</v>
      </c>
      <c r="I525">
        <v>2412300</v>
      </c>
      <c r="J525">
        <v>11426.85</v>
      </c>
      <c r="K525" s="51">
        <f t="shared" si="235"/>
        <v>0.77931776747864545</v>
      </c>
      <c r="L525">
        <f t="shared" si="229"/>
        <v>11500</v>
      </c>
      <c r="M525">
        <f t="shared" si="230"/>
        <v>11400</v>
      </c>
      <c r="N525">
        <v>15.15</v>
      </c>
      <c r="O525">
        <f t="shared" si="231"/>
        <v>13</v>
      </c>
      <c r="P525" s="54">
        <f t="shared" si="236"/>
        <v>0.7762967718511149</v>
      </c>
      <c r="Q525" s="54">
        <f t="shared" si="237"/>
        <v>14.689700752591223</v>
      </c>
      <c r="R525" s="53">
        <f t="shared" si="241"/>
        <v>9850</v>
      </c>
      <c r="S525" s="53">
        <f t="shared" si="242"/>
        <v>11950</v>
      </c>
      <c r="T525" s="53">
        <f t="shared" si="216"/>
        <v>0</v>
      </c>
      <c r="U525" s="16"/>
      <c r="V525" s="16">
        <v>10200</v>
      </c>
      <c r="W525" s="16">
        <v>11600</v>
      </c>
      <c r="X525" s="16">
        <f t="shared" si="215"/>
        <v>0</v>
      </c>
      <c r="Y525" s="10">
        <f t="shared" si="228"/>
        <v>142.5</v>
      </c>
      <c r="Z525" s="10">
        <f t="shared" si="232"/>
        <v>150.75</v>
      </c>
      <c r="AA525" s="10">
        <f t="shared" si="233"/>
        <v>8.25</v>
      </c>
      <c r="AB525" s="10">
        <f t="shared" si="234"/>
        <v>150.75</v>
      </c>
      <c r="AC525" s="11">
        <f t="shared" si="213"/>
        <v>132.97500000000011</v>
      </c>
      <c r="AD525" s="12">
        <f t="shared" si="212"/>
        <v>1.1674714661984206E-2</v>
      </c>
      <c r="AE525" s="12">
        <f t="shared" si="214"/>
        <v>17.045083406496943</v>
      </c>
      <c r="AF525" s="10"/>
      <c r="AG525" s="10"/>
      <c r="AH525" s="13">
        <f t="shared" si="222"/>
        <v>0</v>
      </c>
      <c r="AI525" s="6"/>
      <c r="AJ525" s="6"/>
      <c r="AK525" s="6">
        <f t="shared" si="238"/>
        <v>0</v>
      </c>
    </row>
    <row r="526" spans="1:37" x14ac:dyDescent="0.35">
      <c r="A526" s="2">
        <v>43542</v>
      </c>
      <c r="B526" t="s">
        <v>10</v>
      </c>
      <c r="C526" s="3">
        <v>43552</v>
      </c>
      <c r="D526">
        <v>11505.25</v>
      </c>
      <c r="E526">
        <v>11554.35</v>
      </c>
      <c r="F526">
        <v>11436</v>
      </c>
      <c r="G526">
        <v>11494.5</v>
      </c>
      <c r="H526">
        <v>20678175</v>
      </c>
      <c r="I526">
        <v>31125</v>
      </c>
      <c r="J526">
        <v>11462.2</v>
      </c>
      <c r="K526" s="51">
        <f t="shared" si="235"/>
        <v>0.20966919344924803</v>
      </c>
      <c r="L526">
        <f t="shared" si="229"/>
        <v>11500</v>
      </c>
      <c r="M526">
        <f t="shared" si="230"/>
        <v>11500</v>
      </c>
      <c r="N526">
        <v>15.865</v>
      </c>
      <c r="O526">
        <f t="shared" si="231"/>
        <v>10</v>
      </c>
      <c r="P526" s="54">
        <f t="shared" si="236"/>
        <v>0.20944969435703342</v>
      </c>
      <c r="Q526" s="54">
        <f t="shared" si="237"/>
        <v>15.38177374851379</v>
      </c>
      <c r="R526" s="53">
        <f t="shared" si="241"/>
        <v>9850</v>
      </c>
      <c r="S526" s="53">
        <f t="shared" si="242"/>
        <v>11950</v>
      </c>
      <c r="T526" s="53">
        <f t="shared" si="216"/>
        <v>0</v>
      </c>
      <c r="U526" s="16"/>
      <c r="V526" s="16">
        <v>10200</v>
      </c>
      <c r="W526" s="16">
        <v>11600</v>
      </c>
      <c r="X526" s="16">
        <f t="shared" si="215"/>
        <v>0</v>
      </c>
      <c r="Y526" s="10">
        <f t="shared" si="228"/>
        <v>118.35000000000036</v>
      </c>
      <c r="Z526" s="10">
        <f t="shared" si="232"/>
        <v>83.899999999999636</v>
      </c>
      <c r="AA526" s="10">
        <f t="shared" si="233"/>
        <v>34.450000000000728</v>
      </c>
      <c r="AB526" s="10">
        <f t="shared" si="234"/>
        <v>118.35000000000036</v>
      </c>
      <c r="AC526" s="11">
        <f t="shared" si="213"/>
        <v>134.67142857142866</v>
      </c>
      <c r="AD526" s="12">
        <f t="shared" si="212"/>
        <v>1.170521532095597E-2</v>
      </c>
      <c r="AE526" s="12">
        <f t="shared" si="214"/>
        <v>17.089614368595715</v>
      </c>
      <c r="AF526" s="10"/>
      <c r="AG526" s="10"/>
      <c r="AH526" s="13">
        <f t="shared" si="222"/>
        <v>0</v>
      </c>
      <c r="AI526" s="6"/>
      <c r="AJ526" s="6"/>
      <c r="AK526" s="6">
        <f t="shared" si="238"/>
        <v>0</v>
      </c>
    </row>
    <row r="527" spans="1:37" x14ac:dyDescent="0.35">
      <c r="A527" s="2">
        <v>43543</v>
      </c>
      <c r="B527" t="s">
        <v>10</v>
      </c>
      <c r="C527" s="3">
        <v>43552</v>
      </c>
      <c r="D527">
        <v>11525.05</v>
      </c>
      <c r="E527">
        <v>11581</v>
      </c>
      <c r="F527">
        <v>11475</v>
      </c>
      <c r="G527">
        <v>11570.75</v>
      </c>
      <c r="H527">
        <v>21346050</v>
      </c>
      <c r="I527">
        <v>667875</v>
      </c>
      <c r="J527">
        <v>11532.4</v>
      </c>
      <c r="K527" s="51">
        <f t="shared" si="235"/>
        <v>0.66336073774413851</v>
      </c>
      <c r="L527">
        <f t="shared" si="229"/>
        <v>11600</v>
      </c>
      <c r="M527">
        <f t="shared" si="230"/>
        <v>11500</v>
      </c>
      <c r="N527">
        <v>16.899999999999999</v>
      </c>
      <c r="O527">
        <f t="shared" si="231"/>
        <v>9</v>
      </c>
      <c r="P527" s="54">
        <f t="shared" si="236"/>
        <v>0.66117018258768923</v>
      </c>
      <c r="Q527" s="54">
        <f t="shared" si="237"/>
        <v>16.385958280205053</v>
      </c>
      <c r="R527" s="53">
        <f t="shared" si="241"/>
        <v>9850</v>
      </c>
      <c r="S527" s="53">
        <f t="shared" si="242"/>
        <v>11950</v>
      </c>
      <c r="T527" s="53">
        <f t="shared" si="216"/>
        <v>0</v>
      </c>
      <c r="U527" s="16"/>
      <c r="V527" s="16">
        <v>10200</v>
      </c>
      <c r="W527" s="16">
        <v>11600</v>
      </c>
      <c r="X527" s="16">
        <f t="shared" si="215"/>
        <v>0</v>
      </c>
      <c r="Y527" s="10">
        <f t="shared" si="228"/>
        <v>106</v>
      </c>
      <c r="Z527" s="10">
        <f t="shared" si="232"/>
        <v>86.5</v>
      </c>
      <c r="AA527" s="10">
        <f t="shared" si="233"/>
        <v>19.5</v>
      </c>
      <c r="AB527" s="10">
        <f t="shared" si="234"/>
        <v>106</v>
      </c>
      <c r="AC527" s="11">
        <f t="shared" si="213"/>
        <v>130.24642857142862</v>
      </c>
      <c r="AD527" s="12">
        <f t="shared" ref="AD527:AD590" si="243">AC527/D527</f>
        <v>1.1301159523943812E-2</v>
      </c>
      <c r="AE527" s="12">
        <f t="shared" si="214"/>
        <v>16.499692904957964</v>
      </c>
      <c r="AF527" s="10"/>
      <c r="AG527" s="10"/>
      <c r="AH527" s="13">
        <f t="shared" si="222"/>
        <v>0</v>
      </c>
      <c r="AI527" s="6"/>
      <c r="AJ527" s="6"/>
      <c r="AK527" s="6">
        <f t="shared" si="238"/>
        <v>0</v>
      </c>
    </row>
    <row r="528" spans="1:37" x14ac:dyDescent="0.35">
      <c r="A528" s="2">
        <v>43544</v>
      </c>
      <c r="B528" t="s">
        <v>10</v>
      </c>
      <c r="C528" s="3">
        <v>43552</v>
      </c>
      <c r="D528">
        <v>11570.05</v>
      </c>
      <c r="E528">
        <v>11580</v>
      </c>
      <c r="F528">
        <v>11533.6</v>
      </c>
      <c r="G528">
        <v>11553.2</v>
      </c>
      <c r="H528">
        <v>20552475</v>
      </c>
      <c r="I528">
        <v>-793575</v>
      </c>
      <c r="J528">
        <v>11521.05</v>
      </c>
      <c r="K528" s="51">
        <f t="shared" si="235"/>
        <v>-0.15167556122117645</v>
      </c>
      <c r="L528">
        <f t="shared" si="229"/>
        <v>11600</v>
      </c>
      <c r="M528">
        <f t="shared" si="230"/>
        <v>11600</v>
      </c>
      <c r="N528">
        <v>16.4925</v>
      </c>
      <c r="O528">
        <f t="shared" si="231"/>
        <v>8</v>
      </c>
      <c r="P528" s="54">
        <f t="shared" si="236"/>
        <v>-0.1517907050452294</v>
      </c>
      <c r="Q528" s="54">
        <f t="shared" si="237"/>
        <v>15.990115237236042</v>
      </c>
      <c r="R528" s="53">
        <f t="shared" si="241"/>
        <v>9850</v>
      </c>
      <c r="S528" s="53">
        <f t="shared" si="242"/>
        <v>11950</v>
      </c>
      <c r="T528" s="53">
        <f t="shared" si="216"/>
        <v>0</v>
      </c>
      <c r="U528" s="16"/>
      <c r="V528" s="16">
        <v>10200</v>
      </c>
      <c r="W528" s="16">
        <v>11600</v>
      </c>
      <c r="X528" s="16">
        <f t="shared" si="215"/>
        <v>0</v>
      </c>
      <c r="Y528" s="10">
        <f t="shared" si="228"/>
        <v>46.399999999999636</v>
      </c>
      <c r="Z528" s="10">
        <f t="shared" si="232"/>
        <v>9.25</v>
      </c>
      <c r="AA528" s="10">
        <f t="shared" si="233"/>
        <v>37.149999999999636</v>
      </c>
      <c r="AB528" s="10">
        <f t="shared" si="234"/>
        <v>46.399999999999636</v>
      </c>
      <c r="AC528" s="11">
        <f t="shared" ref="AC528:AC591" si="244">AVERAGE(AB515:AB528)</f>
        <v>119.54285714285717</v>
      </c>
      <c r="AD528" s="12">
        <f t="shared" si="243"/>
        <v>1.0332095119974172E-2</v>
      </c>
      <c r="AE528" s="12">
        <f t="shared" ref="AE528:AE591" si="245">AD528*1460</f>
        <v>15.084858875162292</v>
      </c>
      <c r="AF528" s="10"/>
      <c r="AG528" s="10"/>
      <c r="AH528" s="13">
        <f t="shared" si="222"/>
        <v>0</v>
      </c>
      <c r="AI528" s="6"/>
      <c r="AJ528" s="6"/>
      <c r="AK528" s="6">
        <f t="shared" si="238"/>
        <v>0</v>
      </c>
    </row>
    <row r="529" spans="1:37" x14ac:dyDescent="0.35">
      <c r="A529" s="2">
        <v>43546</v>
      </c>
      <c r="B529" t="s">
        <v>10</v>
      </c>
      <c r="C529" s="3">
        <v>43552</v>
      </c>
      <c r="D529">
        <v>11569.95</v>
      </c>
      <c r="E529">
        <v>11595.75</v>
      </c>
      <c r="F529">
        <v>11451</v>
      </c>
      <c r="G529">
        <v>11472.4</v>
      </c>
      <c r="H529">
        <v>18466950</v>
      </c>
      <c r="I529">
        <v>-2085525</v>
      </c>
      <c r="J529">
        <v>11456.9</v>
      </c>
      <c r="K529" s="51">
        <f t="shared" si="235"/>
        <v>-0.69937333379497524</v>
      </c>
      <c r="L529">
        <f t="shared" si="229"/>
        <v>11500</v>
      </c>
      <c r="M529">
        <f t="shared" si="230"/>
        <v>11600</v>
      </c>
      <c r="N529">
        <v>16.032499999999999</v>
      </c>
      <c r="O529">
        <f t="shared" si="231"/>
        <v>6</v>
      </c>
      <c r="P529" s="54">
        <f t="shared" si="236"/>
        <v>-0.70183041189633144</v>
      </c>
      <c r="Q529" s="54">
        <f t="shared" si="237"/>
        <v>15.545036083284712</v>
      </c>
      <c r="R529" s="53">
        <f t="shared" si="241"/>
        <v>9850</v>
      </c>
      <c r="S529" s="53">
        <f t="shared" si="242"/>
        <v>11950</v>
      </c>
      <c r="T529" s="53">
        <f t="shared" si="216"/>
        <v>0</v>
      </c>
      <c r="U529" s="16"/>
      <c r="V529" s="16">
        <v>10200</v>
      </c>
      <c r="W529" s="16">
        <v>11600</v>
      </c>
      <c r="X529" s="16">
        <f t="shared" si="215"/>
        <v>0</v>
      </c>
      <c r="Y529" s="10">
        <f t="shared" si="228"/>
        <v>144.75</v>
      </c>
      <c r="Z529" s="10">
        <f t="shared" si="232"/>
        <v>42.549999999999272</v>
      </c>
      <c r="AA529" s="10">
        <f t="shared" si="233"/>
        <v>102.20000000000073</v>
      </c>
      <c r="AB529" s="10">
        <f t="shared" si="234"/>
        <v>144.75</v>
      </c>
      <c r="AC529" s="11">
        <f t="shared" si="244"/>
        <v>124.43571428571431</v>
      </c>
      <c r="AD529" s="12">
        <f t="shared" si="243"/>
        <v>1.0755077963665729E-2</v>
      </c>
      <c r="AE529" s="12">
        <f t="shared" si="245"/>
        <v>15.702413826951965</v>
      </c>
      <c r="AF529" s="10"/>
      <c r="AG529" s="10"/>
      <c r="AH529" s="13">
        <f t="shared" si="222"/>
        <v>0</v>
      </c>
      <c r="AI529" s="6"/>
      <c r="AJ529" s="6"/>
      <c r="AK529" s="6">
        <f t="shared" si="238"/>
        <v>0</v>
      </c>
    </row>
    <row r="530" spans="1:37" x14ac:dyDescent="0.35">
      <c r="A530" s="2">
        <v>43549</v>
      </c>
      <c r="B530" t="s">
        <v>10</v>
      </c>
      <c r="C530" s="3">
        <v>43552</v>
      </c>
      <c r="D530">
        <v>11419.9</v>
      </c>
      <c r="E530">
        <v>11419.9</v>
      </c>
      <c r="F530">
        <v>11337.7</v>
      </c>
      <c r="G530">
        <v>11370.05</v>
      </c>
      <c r="H530">
        <v>15446325</v>
      </c>
      <c r="I530">
        <v>-3020625</v>
      </c>
      <c r="J530">
        <v>11354.25</v>
      </c>
      <c r="K530" s="51">
        <f t="shared" si="235"/>
        <v>-0.89214113873296241</v>
      </c>
      <c r="L530">
        <f t="shared" si="229"/>
        <v>11400</v>
      </c>
      <c r="M530">
        <f t="shared" si="230"/>
        <v>11400</v>
      </c>
      <c r="N530">
        <v>16.274999999999999</v>
      </c>
      <c r="O530">
        <f t="shared" si="231"/>
        <v>3</v>
      </c>
      <c r="P530" s="54">
        <f t="shared" si="236"/>
        <v>-0.89614454627380269</v>
      </c>
      <c r="Q530" s="54">
        <f t="shared" si="237"/>
        <v>15.780724698278876</v>
      </c>
      <c r="R530" s="53">
        <f t="shared" si="241"/>
        <v>9850</v>
      </c>
      <c r="S530" s="53">
        <f t="shared" si="242"/>
        <v>11950</v>
      </c>
      <c r="T530" s="53">
        <f t="shared" si="216"/>
        <v>0</v>
      </c>
      <c r="U530" s="16"/>
      <c r="V530" s="16">
        <v>10200</v>
      </c>
      <c r="W530" s="16">
        <v>11600</v>
      </c>
      <c r="X530" s="16">
        <f t="shared" si="215"/>
        <v>0</v>
      </c>
      <c r="Y530" s="10">
        <f t="shared" si="228"/>
        <v>82.199999999998909</v>
      </c>
      <c r="Z530" s="10">
        <f t="shared" si="232"/>
        <v>52.5</v>
      </c>
      <c r="AA530" s="10">
        <f t="shared" si="233"/>
        <v>134.69999999999891</v>
      </c>
      <c r="AB530" s="10">
        <f t="shared" si="234"/>
        <v>134.69999999999891</v>
      </c>
      <c r="AC530" s="11">
        <f t="shared" si="244"/>
        <v>124.43214285714281</v>
      </c>
      <c r="AD530" s="12">
        <f t="shared" si="243"/>
        <v>1.0896079900624595E-2</v>
      </c>
      <c r="AE530" s="12">
        <f t="shared" si="245"/>
        <v>15.908276654911909</v>
      </c>
      <c r="AF530" s="10"/>
      <c r="AG530" s="10"/>
      <c r="AH530" s="13">
        <f t="shared" si="222"/>
        <v>0</v>
      </c>
      <c r="AI530" s="6"/>
      <c r="AJ530" s="6"/>
      <c r="AK530" s="6">
        <f t="shared" si="238"/>
        <v>0</v>
      </c>
    </row>
    <row r="531" spans="1:37" x14ac:dyDescent="0.35">
      <c r="A531" s="2">
        <v>43550</v>
      </c>
      <c r="B531" t="s">
        <v>10</v>
      </c>
      <c r="C531" s="3">
        <v>43552</v>
      </c>
      <c r="D531">
        <v>11370</v>
      </c>
      <c r="E531">
        <v>11523.8</v>
      </c>
      <c r="F531">
        <v>11363.25</v>
      </c>
      <c r="G531">
        <v>11510.7</v>
      </c>
      <c r="H531">
        <v>13042275</v>
      </c>
      <c r="I531">
        <v>-2404050</v>
      </c>
      <c r="K531" s="51">
        <f t="shared" si="235"/>
        <v>1.2370218248820495</v>
      </c>
      <c r="L531">
        <f t="shared" si="229"/>
        <v>11500</v>
      </c>
      <c r="M531">
        <f t="shared" si="230"/>
        <v>11400</v>
      </c>
      <c r="N531">
        <v>16.672499999999999</v>
      </c>
      <c r="O531">
        <f t="shared" si="231"/>
        <v>2</v>
      </c>
      <c r="P531" s="54">
        <f t="shared" si="236"/>
        <v>1.2294332275523345</v>
      </c>
      <c r="Q531" s="54">
        <f t="shared" si="237"/>
        <v>16.167393458398312</v>
      </c>
      <c r="R531" s="53">
        <f t="shared" si="241"/>
        <v>9850</v>
      </c>
      <c r="S531" s="53">
        <f t="shared" si="242"/>
        <v>11950</v>
      </c>
      <c r="T531" s="53">
        <f t="shared" si="216"/>
        <v>0</v>
      </c>
      <c r="U531" s="16"/>
      <c r="V531" s="16">
        <v>10200</v>
      </c>
      <c r="W531" s="16">
        <v>11600</v>
      </c>
      <c r="X531" s="16">
        <f t="shared" si="215"/>
        <v>0</v>
      </c>
      <c r="Y531" s="10">
        <f t="shared" si="228"/>
        <v>160.54999999999927</v>
      </c>
      <c r="Z531" s="10">
        <f t="shared" si="232"/>
        <v>153.75</v>
      </c>
      <c r="AA531" s="10">
        <f t="shared" si="233"/>
        <v>6.7999999999992724</v>
      </c>
      <c r="AB531" s="10">
        <f t="shared" si="234"/>
        <v>160.54999999999927</v>
      </c>
      <c r="AC531" s="11">
        <f t="shared" si="244"/>
        <v>121.8321428571427</v>
      </c>
      <c r="AD531" s="12">
        <f t="shared" si="243"/>
        <v>1.0715228043724071E-2</v>
      </c>
      <c r="AE531" s="12">
        <f t="shared" si="245"/>
        <v>15.644232943837144</v>
      </c>
      <c r="AF531" s="10"/>
      <c r="AG531" s="10"/>
      <c r="AH531" s="13">
        <f t="shared" si="222"/>
        <v>0</v>
      </c>
      <c r="AI531" s="6"/>
      <c r="AJ531" s="6"/>
      <c r="AK531" s="6">
        <f t="shared" si="238"/>
        <v>0</v>
      </c>
    </row>
    <row r="532" spans="1:37" x14ac:dyDescent="0.35">
      <c r="A532" s="2">
        <v>43551</v>
      </c>
      <c r="B532" t="s">
        <v>10</v>
      </c>
      <c r="C532" s="3">
        <v>43552</v>
      </c>
      <c r="D532">
        <v>11521.05</v>
      </c>
      <c r="E532">
        <v>11573.7</v>
      </c>
      <c r="F532">
        <v>11421.05</v>
      </c>
      <c r="G532">
        <v>11458.1</v>
      </c>
      <c r="H532">
        <v>10690950</v>
      </c>
      <c r="I532">
        <v>-2351325</v>
      </c>
      <c r="J532">
        <v>11445.05</v>
      </c>
      <c r="K532" s="51">
        <f t="shared" si="235"/>
        <v>-0.45696612716863755</v>
      </c>
      <c r="L532">
        <f t="shared" si="229"/>
        <v>11500</v>
      </c>
      <c r="M532">
        <f t="shared" si="230"/>
        <v>11500</v>
      </c>
      <c r="N532">
        <v>16.484999999999999</v>
      </c>
      <c r="O532">
        <f t="shared" si="231"/>
        <v>1</v>
      </c>
      <c r="P532" s="54">
        <f t="shared" si="236"/>
        <v>-0.45801340907587473</v>
      </c>
      <c r="Q532" s="54">
        <f t="shared" si="237"/>
        <v>15.983194238855186</v>
      </c>
      <c r="R532" s="53">
        <f t="shared" si="241"/>
        <v>9850</v>
      </c>
      <c r="S532" s="53">
        <f t="shared" si="242"/>
        <v>11950</v>
      </c>
      <c r="T532" s="53">
        <f t="shared" si="216"/>
        <v>0</v>
      </c>
      <c r="U532" s="16"/>
      <c r="V532" s="16">
        <v>10200</v>
      </c>
      <c r="W532" s="16">
        <v>11600</v>
      </c>
      <c r="X532" s="16">
        <f t="shared" ref="X532:X595" si="246">IF(AND(M532&gt;=V532,M532&lt;=W532),0,1)</f>
        <v>0</v>
      </c>
      <c r="Y532" s="10">
        <f t="shared" si="228"/>
        <v>152.65000000000146</v>
      </c>
      <c r="Z532" s="10">
        <f t="shared" si="232"/>
        <v>63</v>
      </c>
      <c r="AA532" s="10">
        <f t="shared" si="233"/>
        <v>89.650000000001455</v>
      </c>
      <c r="AB532" s="10">
        <f t="shared" si="234"/>
        <v>152.65000000000146</v>
      </c>
      <c r="AC532" s="11">
        <f t="shared" si="244"/>
        <v>128.32142857142858</v>
      </c>
      <c r="AD532" s="12">
        <f t="shared" si="243"/>
        <v>1.1137997714742024E-2</v>
      </c>
      <c r="AE532" s="12">
        <f t="shared" si="245"/>
        <v>16.261476663523357</v>
      </c>
      <c r="AF532" s="10"/>
      <c r="AG532" s="10"/>
      <c r="AH532" s="13">
        <f t="shared" si="222"/>
        <v>0</v>
      </c>
      <c r="AI532" s="6"/>
      <c r="AJ532" s="6"/>
      <c r="AK532" s="6">
        <f t="shared" si="238"/>
        <v>0</v>
      </c>
    </row>
    <row r="533" spans="1:37" x14ac:dyDescent="0.35">
      <c r="A533" s="2">
        <v>43552</v>
      </c>
      <c r="B533" t="s">
        <v>10</v>
      </c>
      <c r="C533" s="3">
        <v>43552</v>
      </c>
      <c r="D533">
        <v>11458.65</v>
      </c>
      <c r="E533">
        <v>11578</v>
      </c>
      <c r="F533">
        <v>11448.9</v>
      </c>
      <c r="G533">
        <v>11569.45</v>
      </c>
      <c r="H533">
        <v>9030450</v>
      </c>
      <c r="I533">
        <v>-1660500</v>
      </c>
      <c r="K533" s="51">
        <f t="shared" si="235"/>
        <v>0.97180160759637613</v>
      </c>
      <c r="L533">
        <f t="shared" si="229"/>
        <v>11600</v>
      </c>
      <c r="M533">
        <f t="shared" si="230"/>
        <v>11500</v>
      </c>
      <c r="N533">
        <v>17.047499999999999</v>
      </c>
      <c r="O533">
        <f t="shared" si="231"/>
        <v>0</v>
      </c>
      <c r="P533" s="54">
        <f t="shared" si="236"/>
        <v>0.96710998678286586</v>
      </c>
      <c r="Q533" s="54">
        <f t="shared" si="237"/>
        <v>16.529862037494205</v>
      </c>
      <c r="R533" s="53">
        <f t="shared" si="241"/>
        <v>9850</v>
      </c>
      <c r="S533" s="53">
        <f t="shared" si="242"/>
        <v>11950</v>
      </c>
      <c r="T533" s="53">
        <f t="shared" ref="T533:T596" si="247">IF(AND(M533&gt;=R533,M533&lt;=S533),0,1)</f>
        <v>0</v>
      </c>
      <c r="U533" s="16"/>
      <c r="V533" s="16">
        <v>10200</v>
      </c>
      <c r="W533" s="16">
        <v>11600</v>
      </c>
      <c r="X533" s="16">
        <f t="shared" si="246"/>
        <v>0</v>
      </c>
      <c r="Y533" s="10">
        <f t="shared" si="228"/>
        <v>129.10000000000036</v>
      </c>
      <c r="Z533" s="10">
        <f t="shared" si="232"/>
        <v>119.89999999999964</v>
      </c>
      <c r="AA533" s="10">
        <f t="shared" si="233"/>
        <v>9.2000000000007276</v>
      </c>
      <c r="AB533" s="10">
        <f t="shared" si="234"/>
        <v>129.10000000000036</v>
      </c>
      <c r="AC533" s="11">
        <f t="shared" si="244"/>
        <v>132.84999999999997</v>
      </c>
      <c r="AD533" s="12">
        <f t="shared" si="243"/>
        <v>1.1593861406012049E-2</v>
      </c>
      <c r="AE533" s="12">
        <f t="shared" si="245"/>
        <v>16.927037652777592</v>
      </c>
      <c r="AF533" s="10"/>
      <c r="AG533" s="10"/>
      <c r="AH533" s="13">
        <f t="shared" si="222"/>
        <v>0</v>
      </c>
      <c r="AI533" s="6"/>
      <c r="AJ533" s="6"/>
      <c r="AK533" s="6">
        <f t="shared" si="238"/>
        <v>0</v>
      </c>
    </row>
    <row r="534" spans="1:37" x14ac:dyDescent="0.35">
      <c r="A534" s="2">
        <v>43553</v>
      </c>
      <c r="B534" t="s">
        <v>10</v>
      </c>
      <c r="C534" s="3">
        <v>43580</v>
      </c>
      <c r="D534">
        <v>11689</v>
      </c>
      <c r="E534">
        <v>11718.5</v>
      </c>
      <c r="F534">
        <v>11641</v>
      </c>
      <c r="G534">
        <v>11679.9</v>
      </c>
      <c r="H534">
        <v>16442175</v>
      </c>
      <c r="I534">
        <v>-467400</v>
      </c>
      <c r="J534">
        <v>11623.9</v>
      </c>
      <c r="K534" s="51">
        <f t="shared" si="235"/>
        <v>0.95466940952248291</v>
      </c>
      <c r="L534">
        <f t="shared" si="229"/>
        <v>11700</v>
      </c>
      <c r="M534">
        <f t="shared" si="230"/>
        <v>11700</v>
      </c>
      <c r="N534">
        <v>16.6525</v>
      </c>
      <c r="O534">
        <f t="shared" si="231"/>
        <v>27</v>
      </c>
      <c r="P534" s="54">
        <f t="shared" si="236"/>
        <v>0.95014123768457637</v>
      </c>
      <c r="Q534" s="54">
        <f t="shared" si="237"/>
        <v>16.146875145900303</v>
      </c>
      <c r="R534" s="53">
        <f t="shared" si="221"/>
        <v>10650</v>
      </c>
      <c r="S534" s="53">
        <f>MROUND((G534+2*G534*Q534*SQRT(O534/365)/100),50)</f>
        <v>12700</v>
      </c>
      <c r="T534" s="53">
        <f t="shared" si="247"/>
        <v>0</v>
      </c>
      <c r="U534" s="17">
        <v>12.158815233596789</v>
      </c>
      <c r="V534" s="16">
        <f>MROUND((D534-2*D534*U534*SQRT(O534/365)/100),50)</f>
        <v>10900</v>
      </c>
      <c r="W534" s="16">
        <f>MROUND((D534+2*D534*U534*SQRT(O534/365)/100),50)</f>
        <v>12450</v>
      </c>
      <c r="X534" s="16">
        <f t="shared" si="246"/>
        <v>0</v>
      </c>
      <c r="Y534" s="10">
        <f t="shared" si="228"/>
        <v>77.5</v>
      </c>
      <c r="Z534" s="10">
        <f t="shared" si="232"/>
        <v>149.04999999999927</v>
      </c>
      <c r="AA534" s="10">
        <f t="shared" si="233"/>
        <v>71.549999999999272</v>
      </c>
      <c r="AB534" s="10">
        <f t="shared" si="234"/>
        <v>149.04999999999927</v>
      </c>
      <c r="AC534" s="11">
        <f t="shared" si="244"/>
        <v>138.85357142857134</v>
      </c>
      <c r="AD534" s="12">
        <f t="shared" si="243"/>
        <v>1.1878994903633444E-2</v>
      </c>
      <c r="AE534" s="12">
        <f t="shared" si="245"/>
        <v>17.34333255930483</v>
      </c>
      <c r="AF534" s="10">
        <f>MROUND((M534-2*M534*AE534*SQRT(O534/365)/100),50)</f>
        <v>10600</v>
      </c>
      <c r="AG534" s="10">
        <f>MROUND((M534+2*M534*AE534*SQRT(O534/365)/100),50)</f>
        <v>12800</v>
      </c>
      <c r="AH534" s="13">
        <f t="shared" ref="AH534:AH551" si="248">IF(AND(M534&gt;=10600,M534&lt;=12800),0,1)</f>
        <v>0</v>
      </c>
      <c r="AI534" s="6">
        <f>MROUND((M534-2*M534*N534*SQRT(O534/365)/100),50)</f>
        <v>10650</v>
      </c>
      <c r="AJ534" s="6">
        <f>MROUND((M534+2*M534*N534*SQRT(O534/365)/100),50)</f>
        <v>12750</v>
      </c>
      <c r="AK534" s="6">
        <f t="shared" ref="AK534:AK551" si="249">IF(AND(M534&gt;=10650,M534&lt;=12750),0,1)</f>
        <v>0</v>
      </c>
    </row>
    <row r="535" spans="1:37" x14ac:dyDescent="0.35">
      <c r="A535" s="2">
        <v>43556</v>
      </c>
      <c r="B535" t="s">
        <v>10</v>
      </c>
      <c r="C535" s="3">
        <v>43580</v>
      </c>
      <c r="D535">
        <v>11719.2</v>
      </c>
      <c r="E535">
        <v>11822.75</v>
      </c>
      <c r="F535">
        <v>11708.25</v>
      </c>
      <c r="G535">
        <v>11748.4</v>
      </c>
      <c r="H535">
        <v>15991125</v>
      </c>
      <c r="I535">
        <v>-451050</v>
      </c>
      <c r="K535" s="51">
        <f t="shared" si="235"/>
        <v>0.58647762395225989</v>
      </c>
      <c r="L535">
        <f t="shared" si="229"/>
        <v>11700</v>
      </c>
      <c r="M535">
        <f t="shared" si="230"/>
        <v>11700</v>
      </c>
      <c r="N535">
        <v>17.184999999999999</v>
      </c>
      <c r="O535">
        <f t="shared" si="231"/>
        <v>24</v>
      </c>
      <c r="P535" s="54">
        <f t="shared" si="236"/>
        <v>0.58476453858027355</v>
      </c>
      <c r="Q535" s="54">
        <f t="shared" si="237"/>
        <v>16.66209135954832</v>
      </c>
      <c r="R535" s="53">
        <f t="shared" ref="R535:R551" si="250">R534</f>
        <v>10650</v>
      </c>
      <c r="S535" s="53">
        <f t="shared" ref="S535:S551" si="251">S534</f>
        <v>12700</v>
      </c>
      <c r="T535" s="53">
        <f t="shared" si="247"/>
        <v>0</v>
      </c>
      <c r="U535" s="16"/>
      <c r="V535" s="16">
        <v>10900</v>
      </c>
      <c r="W535" s="16">
        <v>12450</v>
      </c>
      <c r="X535" s="16">
        <f t="shared" si="246"/>
        <v>0</v>
      </c>
      <c r="Y535" s="10">
        <f t="shared" si="228"/>
        <v>114.5</v>
      </c>
      <c r="Z535" s="10">
        <f t="shared" si="232"/>
        <v>142.85000000000036</v>
      </c>
      <c r="AA535" s="10">
        <f t="shared" si="233"/>
        <v>28.350000000000364</v>
      </c>
      <c r="AB535" s="10">
        <f t="shared" si="234"/>
        <v>142.85000000000036</v>
      </c>
      <c r="AC535" s="11">
        <f t="shared" si="244"/>
        <v>138.4678571428571</v>
      </c>
      <c r="AD535" s="12">
        <f t="shared" si="243"/>
        <v>1.1815470095472139E-2</v>
      </c>
      <c r="AE535" s="12">
        <f t="shared" si="245"/>
        <v>17.250586339389322</v>
      </c>
      <c r="AF535" s="10"/>
      <c r="AG535" s="10"/>
      <c r="AH535" s="13">
        <f t="shared" si="248"/>
        <v>0</v>
      </c>
      <c r="AI535" s="6"/>
      <c r="AJ535" s="6"/>
      <c r="AK535" s="6">
        <f t="shared" si="249"/>
        <v>0</v>
      </c>
    </row>
    <row r="536" spans="1:37" x14ac:dyDescent="0.35">
      <c r="A536" s="2">
        <v>43557</v>
      </c>
      <c r="B536" t="s">
        <v>10</v>
      </c>
      <c r="C536" s="3">
        <v>43580</v>
      </c>
      <c r="D536">
        <v>11763.95</v>
      </c>
      <c r="E536">
        <v>11794.7</v>
      </c>
      <c r="F536">
        <v>11712.2</v>
      </c>
      <c r="G536">
        <v>11779.5</v>
      </c>
      <c r="H536">
        <v>15985800</v>
      </c>
      <c r="I536">
        <v>-5325</v>
      </c>
      <c r="J536">
        <v>11713.2</v>
      </c>
      <c r="K536" s="51">
        <f t="shared" si="235"/>
        <v>0.26471689762010453</v>
      </c>
      <c r="L536">
        <f t="shared" si="229"/>
        <v>11800</v>
      </c>
      <c r="M536">
        <f t="shared" si="230"/>
        <v>11800</v>
      </c>
      <c r="N536">
        <v>18.004999999999999</v>
      </c>
      <c r="O536">
        <f t="shared" si="231"/>
        <v>23</v>
      </c>
      <c r="P536" s="54">
        <f t="shared" si="236"/>
        <v>0.26436713955053648</v>
      </c>
      <c r="Q536" s="54">
        <f t="shared" si="237"/>
        <v>17.456615276137249</v>
      </c>
      <c r="R536" s="53">
        <f t="shared" si="250"/>
        <v>10650</v>
      </c>
      <c r="S536" s="53">
        <f t="shared" si="251"/>
        <v>12700</v>
      </c>
      <c r="T536" s="53">
        <f t="shared" si="247"/>
        <v>0</v>
      </c>
      <c r="U536" s="16"/>
      <c r="V536" s="16">
        <v>10900</v>
      </c>
      <c r="W536" s="16">
        <v>12450</v>
      </c>
      <c r="X536" s="16">
        <f t="shared" si="246"/>
        <v>0</v>
      </c>
      <c r="Y536" s="10">
        <f t="shared" si="228"/>
        <v>82.5</v>
      </c>
      <c r="Z536" s="10">
        <f t="shared" si="232"/>
        <v>46.300000000001091</v>
      </c>
      <c r="AA536" s="10">
        <f t="shared" si="233"/>
        <v>36.199999999998909</v>
      </c>
      <c r="AB536" s="10">
        <f t="shared" si="234"/>
        <v>82.5</v>
      </c>
      <c r="AC536" s="11">
        <f t="shared" si="244"/>
        <v>133.6178571428571</v>
      </c>
      <c r="AD536" s="12">
        <f t="shared" si="243"/>
        <v>1.1358247624552731E-2</v>
      </c>
      <c r="AE536" s="12">
        <f t="shared" si="245"/>
        <v>16.583041531846987</v>
      </c>
      <c r="AF536" s="10"/>
      <c r="AG536" s="10"/>
      <c r="AH536" s="13">
        <f t="shared" si="248"/>
        <v>0</v>
      </c>
      <c r="AI536" s="6"/>
      <c r="AJ536" s="6"/>
      <c r="AK536" s="6">
        <f t="shared" si="249"/>
        <v>0</v>
      </c>
    </row>
    <row r="537" spans="1:37" x14ac:dyDescent="0.35">
      <c r="A537" s="2">
        <v>43558</v>
      </c>
      <c r="B537" t="s">
        <v>10</v>
      </c>
      <c r="C537" s="3">
        <v>43580</v>
      </c>
      <c r="D537">
        <v>11788.3</v>
      </c>
      <c r="E537">
        <v>11834.15</v>
      </c>
      <c r="F537">
        <v>11715</v>
      </c>
      <c r="G537">
        <v>11729.65</v>
      </c>
      <c r="H537">
        <v>15615000</v>
      </c>
      <c r="I537">
        <v>-370800</v>
      </c>
      <c r="J537">
        <v>11643.95</v>
      </c>
      <c r="K537" s="51">
        <f t="shared" si="235"/>
        <v>-0.42319283500997801</v>
      </c>
      <c r="L537">
        <f t="shared" si="229"/>
        <v>11700</v>
      </c>
      <c r="M537">
        <f t="shared" si="230"/>
        <v>11800</v>
      </c>
      <c r="N537">
        <v>18.0825</v>
      </c>
      <c r="O537">
        <f t="shared" si="231"/>
        <v>22</v>
      </c>
      <c r="P537" s="54">
        <f t="shared" si="236"/>
        <v>-0.42409083028456251</v>
      </c>
      <c r="Q537" s="54">
        <f t="shared" si="237"/>
        <v>17.531941964794999</v>
      </c>
      <c r="R537" s="53">
        <f t="shared" si="250"/>
        <v>10650</v>
      </c>
      <c r="S537" s="53">
        <f t="shared" si="251"/>
        <v>12700</v>
      </c>
      <c r="T537" s="53">
        <f t="shared" si="247"/>
        <v>0</v>
      </c>
      <c r="U537" s="16"/>
      <c r="V537" s="16">
        <v>10900</v>
      </c>
      <c r="W537" s="16">
        <v>12450</v>
      </c>
      <c r="X537" s="16">
        <f t="shared" si="246"/>
        <v>0</v>
      </c>
      <c r="Y537" s="10">
        <f t="shared" si="228"/>
        <v>119.14999999999964</v>
      </c>
      <c r="Z537" s="10">
        <f t="shared" si="232"/>
        <v>54.649999999999636</v>
      </c>
      <c r="AA537" s="10">
        <f t="shared" si="233"/>
        <v>64.5</v>
      </c>
      <c r="AB537" s="10">
        <f t="shared" si="234"/>
        <v>119.14999999999964</v>
      </c>
      <c r="AC537" s="11">
        <f t="shared" si="244"/>
        <v>121.57499999999995</v>
      </c>
      <c r="AD537" s="12">
        <f t="shared" si="243"/>
        <v>1.0313191893657266E-2</v>
      </c>
      <c r="AE537" s="12">
        <f t="shared" si="245"/>
        <v>15.057260164739608</v>
      </c>
      <c r="AF537" s="10"/>
      <c r="AG537" s="10"/>
      <c r="AH537" s="13">
        <f t="shared" si="248"/>
        <v>0</v>
      </c>
      <c r="AI537" s="6"/>
      <c r="AJ537" s="6"/>
      <c r="AK537" s="6">
        <f t="shared" si="249"/>
        <v>0</v>
      </c>
    </row>
    <row r="538" spans="1:37" x14ac:dyDescent="0.35">
      <c r="A538" s="2">
        <v>43559</v>
      </c>
      <c r="B538" t="s">
        <v>10</v>
      </c>
      <c r="C538" s="3">
        <v>43580</v>
      </c>
      <c r="D538">
        <v>11729.95</v>
      </c>
      <c r="E538">
        <v>11754</v>
      </c>
      <c r="F538">
        <v>11641.45</v>
      </c>
      <c r="G538">
        <v>11679.55</v>
      </c>
      <c r="H538">
        <v>15476100</v>
      </c>
      <c r="I538">
        <v>-138900</v>
      </c>
      <c r="J538">
        <v>11598</v>
      </c>
      <c r="K538" s="51">
        <f t="shared" si="235"/>
        <v>-0.42712271892171011</v>
      </c>
      <c r="L538">
        <f t="shared" si="229"/>
        <v>11700</v>
      </c>
      <c r="M538">
        <f t="shared" si="230"/>
        <v>11700</v>
      </c>
      <c r="N538">
        <v>18.782499999999999</v>
      </c>
      <c r="O538">
        <f t="shared" si="231"/>
        <v>21</v>
      </c>
      <c r="P538" s="54">
        <f t="shared" si="236"/>
        <v>-0.42803749374353828</v>
      </c>
      <c r="Q538" s="54">
        <f t="shared" si="237"/>
        <v>18.210611215463445</v>
      </c>
      <c r="R538" s="53">
        <f t="shared" si="250"/>
        <v>10650</v>
      </c>
      <c r="S538" s="53">
        <f t="shared" si="251"/>
        <v>12700</v>
      </c>
      <c r="T538" s="53">
        <f t="shared" si="247"/>
        <v>0</v>
      </c>
      <c r="U538" s="16"/>
      <c r="V538" s="16">
        <v>10900</v>
      </c>
      <c r="W538" s="16">
        <v>12450</v>
      </c>
      <c r="X538" s="16">
        <f t="shared" si="246"/>
        <v>0</v>
      </c>
      <c r="Y538" s="10">
        <f t="shared" si="228"/>
        <v>112.54999999999927</v>
      </c>
      <c r="Z538" s="10">
        <f t="shared" si="232"/>
        <v>24.350000000000364</v>
      </c>
      <c r="AA538" s="10">
        <f t="shared" si="233"/>
        <v>88.199999999998909</v>
      </c>
      <c r="AB538" s="10">
        <f t="shared" si="234"/>
        <v>112.54999999999927</v>
      </c>
      <c r="AC538" s="11">
        <f t="shared" si="244"/>
        <v>124.95357142857132</v>
      </c>
      <c r="AD538" s="12">
        <f t="shared" si="243"/>
        <v>1.0652523789834681E-2</v>
      </c>
      <c r="AE538" s="12">
        <f t="shared" si="245"/>
        <v>15.552684733158634</v>
      </c>
      <c r="AF538" s="10"/>
      <c r="AG538" s="10"/>
      <c r="AH538" s="13">
        <f t="shared" si="248"/>
        <v>0</v>
      </c>
      <c r="AI538" s="6"/>
      <c r="AJ538" s="6"/>
      <c r="AK538" s="6">
        <f t="shared" si="249"/>
        <v>0</v>
      </c>
    </row>
    <row r="539" spans="1:37" x14ac:dyDescent="0.35">
      <c r="A539" s="2">
        <v>43560</v>
      </c>
      <c r="B539" t="s">
        <v>10</v>
      </c>
      <c r="C539" s="3">
        <v>43580</v>
      </c>
      <c r="D539">
        <v>11700</v>
      </c>
      <c r="E539">
        <v>11783.15</v>
      </c>
      <c r="F539">
        <v>11680.05</v>
      </c>
      <c r="G539">
        <v>11760.75</v>
      </c>
      <c r="H539">
        <v>15847875</v>
      </c>
      <c r="I539">
        <v>371775</v>
      </c>
      <c r="K539" s="51">
        <f t="shared" si="235"/>
        <v>0.69523226494172063</v>
      </c>
      <c r="L539">
        <f t="shared" si="229"/>
        <v>11800</v>
      </c>
      <c r="M539">
        <f t="shared" si="230"/>
        <v>11700</v>
      </c>
      <c r="N539">
        <v>18.649999999999999</v>
      </c>
      <c r="O539">
        <f t="shared" si="231"/>
        <v>20</v>
      </c>
      <c r="P539" s="54">
        <f t="shared" si="236"/>
        <v>0.69282666864918241</v>
      </c>
      <c r="Q539" s="54">
        <f t="shared" si="237"/>
        <v>18.082642244085001</v>
      </c>
      <c r="R539" s="53">
        <f t="shared" si="250"/>
        <v>10650</v>
      </c>
      <c r="S539" s="53">
        <f t="shared" si="251"/>
        <v>12700</v>
      </c>
      <c r="T539" s="53">
        <f t="shared" si="247"/>
        <v>0</v>
      </c>
      <c r="U539" s="16"/>
      <c r="V539" s="16">
        <v>10900</v>
      </c>
      <c r="W539" s="16">
        <v>12450</v>
      </c>
      <c r="X539" s="16">
        <f t="shared" si="246"/>
        <v>0</v>
      </c>
      <c r="Y539" s="10">
        <f t="shared" si="228"/>
        <v>103.10000000000036</v>
      </c>
      <c r="Z539" s="10">
        <f t="shared" si="232"/>
        <v>103.60000000000036</v>
      </c>
      <c r="AA539" s="10">
        <f t="shared" si="233"/>
        <v>0.5</v>
      </c>
      <c r="AB539" s="10">
        <f t="shared" si="234"/>
        <v>103.60000000000036</v>
      </c>
      <c r="AC539" s="11">
        <f t="shared" si="244"/>
        <v>121.5857142857142</v>
      </c>
      <c r="AD539" s="12">
        <f t="shared" si="243"/>
        <v>1.0391941391941386E-2</v>
      </c>
      <c r="AE539" s="12">
        <f t="shared" si="245"/>
        <v>15.172234432234424</v>
      </c>
      <c r="AF539" s="10"/>
      <c r="AG539" s="10"/>
      <c r="AH539" s="13">
        <f t="shared" si="248"/>
        <v>0</v>
      </c>
      <c r="AI539" s="6"/>
      <c r="AJ539" s="6"/>
      <c r="AK539" s="6">
        <f t="shared" si="249"/>
        <v>0</v>
      </c>
    </row>
    <row r="540" spans="1:37" x14ac:dyDescent="0.35">
      <c r="A540" s="2">
        <v>43563</v>
      </c>
      <c r="B540" t="s">
        <v>10</v>
      </c>
      <c r="C540" s="3">
        <v>43580</v>
      </c>
      <c r="D540">
        <v>11760.75</v>
      </c>
      <c r="E540">
        <v>11780.05</v>
      </c>
      <c r="F540">
        <v>11622.25</v>
      </c>
      <c r="G540">
        <v>11674.9</v>
      </c>
      <c r="H540">
        <v>15675225</v>
      </c>
      <c r="I540">
        <v>-172650</v>
      </c>
      <c r="K540" s="51">
        <f t="shared" si="235"/>
        <v>-0.72997045256467796</v>
      </c>
      <c r="L540">
        <f t="shared" si="229"/>
        <v>11700</v>
      </c>
      <c r="M540">
        <f t="shared" si="230"/>
        <v>11800</v>
      </c>
      <c r="N540">
        <v>18.392499999999998</v>
      </c>
      <c r="O540">
        <f t="shared" si="231"/>
        <v>17</v>
      </c>
      <c r="P540" s="54">
        <f t="shared" si="236"/>
        <v>-0.73264777393262648</v>
      </c>
      <c r="Q540" s="54">
        <f t="shared" si="237"/>
        <v>17.833093372733707</v>
      </c>
      <c r="R540" s="53">
        <f t="shared" si="250"/>
        <v>10650</v>
      </c>
      <c r="S540" s="53">
        <f t="shared" si="251"/>
        <v>12700</v>
      </c>
      <c r="T540" s="53">
        <f t="shared" si="247"/>
        <v>0</v>
      </c>
      <c r="U540" s="16"/>
      <c r="V540" s="16">
        <v>10900</v>
      </c>
      <c r="W540" s="16">
        <v>12450</v>
      </c>
      <c r="X540" s="16">
        <f t="shared" si="246"/>
        <v>0</v>
      </c>
      <c r="Y540" s="10">
        <f t="shared" si="228"/>
        <v>157.79999999999927</v>
      </c>
      <c r="Z540" s="10">
        <f t="shared" si="232"/>
        <v>19.299999999999272</v>
      </c>
      <c r="AA540" s="10">
        <f t="shared" si="233"/>
        <v>138.5</v>
      </c>
      <c r="AB540" s="10">
        <f t="shared" si="234"/>
        <v>157.79999999999927</v>
      </c>
      <c r="AC540" s="11">
        <f t="shared" si="244"/>
        <v>124.40357142857127</v>
      </c>
      <c r="AD540" s="12">
        <f t="shared" si="243"/>
        <v>1.0577860376980318E-2</v>
      </c>
      <c r="AE540" s="12">
        <f t="shared" si="245"/>
        <v>15.443676150391264</v>
      </c>
      <c r="AF540" s="10"/>
      <c r="AG540" s="10"/>
      <c r="AH540" s="13">
        <f t="shared" si="248"/>
        <v>0</v>
      </c>
      <c r="AI540" s="6"/>
      <c r="AJ540" s="6"/>
      <c r="AK540" s="6">
        <f t="shared" si="249"/>
        <v>0</v>
      </c>
    </row>
    <row r="541" spans="1:37" x14ac:dyDescent="0.35">
      <c r="A541" s="2">
        <v>43564</v>
      </c>
      <c r="B541" t="s">
        <v>10</v>
      </c>
      <c r="C541" s="3">
        <v>43580</v>
      </c>
      <c r="D541">
        <v>11707.75</v>
      </c>
      <c r="E541">
        <v>11750.05</v>
      </c>
      <c r="F541">
        <v>11632</v>
      </c>
      <c r="G541">
        <v>11742.3</v>
      </c>
      <c r="H541">
        <v>15851250</v>
      </c>
      <c r="I541">
        <v>176025</v>
      </c>
      <c r="J541">
        <v>11671.95</v>
      </c>
      <c r="K541" s="51">
        <f t="shared" si="235"/>
        <v>0.57730687200746589</v>
      </c>
      <c r="L541">
        <f t="shared" si="229"/>
        <v>11700</v>
      </c>
      <c r="M541">
        <f t="shared" si="230"/>
        <v>11700</v>
      </c>
      <c r="N541">
        <v>20.1525</v>
      </c>
      <c r="O541">
        <f t="shared" si="231"/>
        <v>16</v>
      </c>
      <c r="P541" s="54">
        <f t="shared" si="236"/>
        <v>0.57564684179975956</v>
      </c>
      <c r="Q541" s="54">
        <f t="shared" si="237"/>
        <v>19.539082451133382</v>
      </c>
      <c r="R541" s="53">
        <f t="shared" si="250"/>
        <v>10650</v>
      </c>
      <c r="S541" s="53">
        <f t="shared" si="251"/>
        <v>12700</v>
      </c>
      <c r="T541" s="53">
        <f t="shared" si="247"/>
        <v>0</v>
      </c>
      <c r="U541" s="16"/>
      <c r="V541" s="16">
        <v>10900</v>
      </c>
      <c r="W541" s="16">
        <v>12450</v>
      </c>
      <c r="X541" s="16">
        <f t="shared" si="246"/>
        <v>0</v>
      </c>
      <c r="Y541" s="10">
        <f t="shared" si="228"/>
        <v>118.04999999999927</v>
      </c>
      <c r="Z541" s="10">
        <f t="shared" si="232"/>
        <v>75.149999999999636</v>
      </c>
      <c r="AA541" s="10">
        <f t="shared" si="233"/>
        <v>42.899999999999636</v>
      </c>
      <c r="AB541" s="10">
        <f t="shared" si="234"/>
        <v>118.04999999999927</v>
      </c>
      <c r="AC541" s="11">
        <f t="shared" si="244"/>
        <v>125.26428571428551</v>
      </c>
      <c r="AD541" s="12">
        <f t="shared" si="243"/>
        <v>1.0699262088299247E-2</v>
      </c>
      <c r="AE541" s="12">
        <f t="shared" si="245"/>
        <v>15.620922648916901</v>
      </c>
      <c r="AF541" s="10"/>
      <c r="AG541" s="10"/>
      <c r="AH541" s="13">
        <f t="shared" si="248"/>
        <v>0</v>
      </c>
      <c r="AI541" s="6"/>
      <c r="AJ541" s="6"/>
      <c r="AK541" s="6">
        <f t="shared" si="249"/>
        <v>0</v>
      </c>
    </row>
    <row r="542" spans="1:37" x14ac:dyDescent="0.35">
      <c r="A542" s="2">
        <v>43565</v>
      </c>
      <c r="B542" t="s">
        <v>10</v>
      </c>
      <c r="C542" s="3">
        <v>43580</v>
      </c>
      <c r="D542">
        <v>11720</v>
      </c>
      <c r="E542">
        <v>11744</v>
      </c>
      <c r="F542">
        <v>11642.55</v>
      </c>
      <c r="G542">
        <v>11652.9</v>
      </c>
      <c r="H542">
        <v>15668925</v>
      </c>
      <c r="I542">
        <v>-182325</v>
      </c>
      <c r="J542">
        <v>11584.3</v>
      </c>
      <c r="K542" s="51">
        <f t="shared" si="235"/>
        <v>-0.76134999105796686</v>
      </c>
      <c r="L542">
        <f t="shared" si="229"/>
        <v>11700</v>
      </c>
      <c r="M542">
        <f t="shared" si="230"/>
        <v>11700</v>
      </c>
      <c r="N542">
        <v>20.28</v>
      </c>
      <c r="O542">
        <f t="shared" si="231"/>
        <v>15</v>
      </c>
      <c r="P542" s="54">
        <f t="shared" si="236"/>
        <v>-0.76426305526435812</v>
      </c>
      <c r="Q542" s="54">
        <f t="shared" si="237"/>
        <v>19.663080681344379</v>
      </c>
      <c r="R542" s="53">
        <f t="shared" si="250"/>
        <v>10650</v>
      </c>
      <c r="S542" s="53">
        <f t="shared" si="251"/>
        <v>12700</v>
      </c>
      <c r="T542" s="53">
        <f t="shared" si="247"/>
        <v>0</v>
      </c>
      <c r="U542" s="16"/>
      <c r="V542" s="16">
        <v>10900</v>
      </c>
      <c r="W542" s="16">
        <v>12450</v>
      </c>
      <c r="X542" s="16">
        <f t="shared" si="246"/>
        <v>0</v>
      </c>
      <c r="Y542" s="10">
        <f t="shared" si="228"/>
        <v>101.45000000000073</v>
      </c>
      <c r="Z542" s="10">
        <f t="shared" si="232"/>
        <v>1.7000000000007276</v>
      </c>
      <c r="AA542" s="10">
        <f t="shared" si="233"/>
        <v>99.75</v>
      </c>
      <c r="AB542" s="10">
        <f t="shared" si="234"/>
        <v>101.45000000000073</v>
      </c>
      <c r="AC542" s="11">
        <f t="shared" si="244"/>
        <v>129.19642857142844</v>
      </c>
      <c r="AD542" s="12">
        <f t="shared" si="243"/>
        <v>1.1023586055582631E-2</v>
      </c>
      <c r="AE542" s="12">
        <f t="shared" si="245"/>
        <v>16.094435641150639</v>
      </c>
      <c r="AF542" s="10"/>
      <c r="AG542" s="10"/>
      <c r="AH542" s="13">
        <f t="shared" si="248"/>
        <v>0</v>
      </c>
      <c r="AI542" s="6"/>
      <c r="AJ542" s="6"/>
      <c r="AK542" s="6">
        <f t="shared" si="249"/>
        <v>0</v>
      </c>
    </row>
    <row r="543" spans="1:37" x14ac:dyDescent="0.35">
      <c r="A543" s="2">
        <v>43566</v>
      </c>
      <c r="B543" t="s">
        <v>10</v>
      </c>
      <c r="C543" s="3">
        <v>43580</v>
      </c>
      <c r="D543">
        <v>11648.55</v>
      </c>
      <c r="E543">
        <v>11677.85</v>
      </c>
      <c r="F543">
        <v>11605.2</v>
      </c>
      <c r="G543">
        <v>11668.9</v>
      </c>
      <c r="H543">
        <v>15315675</v>
      </c>
      <c r="I543">
        <v>-353250</v>
      </c>
      <c r="J543">
        <v>11596.7</v>
      </c>
      <c r="K543" s="51">
        <f t="shared" si="235"/>
        <v>0.13730487689759632</v>
      </c>
      <c r="L543">
        <f t="shared" si="229"/>
        <v>11700</v>
      </c>
      <c r="M543">
        <f t="shared" si="230"/>
        <v>11600</v>
      </c>
      <c r="N543">
        <v>21.13</v>
      </c>
      <c r="O543">
        <f t="shared" si="231"/>
        <v>14</v>
      </c>
      <c r="P543" s="54">
        <f t="shared" si="236"/>
        <v>0.13721069994812041</v>
      </c>
      <c r="Q543" s="54">
        <f t="shared" si="237"/>
        <v>20.486322647233955</v>
      </c>
      <c r="R543" s="53">
        <f t="shared" si="250"/>
        <v>10650</v>
      </c>
      <c r="S543" s="53">
        <f t="shared" si="251"/>
        <v>12700</v>
      </c>
      <c r="T543" s="53">
        <f t="shared" si="247"/>
        <v>0</v>
      </c>
      <c r="U543" s="16"/>
      <c r="V543" s="16">
        <v>10900</v>
      </c>
      <c r="W543" s="16">
        <v>12450</v>
      </c>
      <c r="X543" s="16">
        <f t="shared" si="246"/>
        <v>0</v>
      </c>
      <c r="Y543" s="10">
        <f t="shared" si="228"/>
        <v>72.649999999999636</v>
      </c>
      <c r="Z543" s="10">
        <f t="shared" si="232"/>
        <v>24.950000000000728</v>
      </c>
      <c r="AA543" s="10">
        <f t="shared" si="233"/>
        <v>47.699999999998909</v>
      </c>
      <c r="AB543" s="10">
        <f t="shared" si="234"/>
        <v>72.649999999999636</v>
      </c>
      <c r="AC543" s="11">
        <f t="shared" si="244"/>
        <v>124.04642857142842</v>
      </c>
      <c r="AD543" s="12">
        <f t="shared" si="243"/>
        <v>1.0649087532047201E-2</v>
      </c>
      <c r="AE543" s="12">
        <f t="shared" si="245"/>
        <v>15.547667796788915</v>
      </c>
      <c r="AF543" s="10"/>
      <c r="AG543" s="10"/>
      <c r="AH543" s="13">
        <f t="shared" si="248"/>
        <v>0</v>
      </c>
      <c r="AI543" s="6"/>
      <c r="AJ543" s="6"/>
      <c r="AK543" s="6">
        <f t="shared" si="249"/>
        <v>0</v>
      </c>
    </row>
    <row r="544" spans="1:37" x14ac:dyDescent="0.35">
      <c r="A544" s="2">
        <v>43567</v>
      </c>
      <c r="B544" t="s">
        <v>10</v>
      </c>
      <c r="C544" s="3">
        <v>43580</v>
      </c>
      <c r="D544">
        <v>11645</v>
      </c>
      <c r="E544">
        <v>11727</v>
      </c>
      <c r="F544">
        <v>11626.05</v>
      </c>
      <c r="G544">
        <v>11703.85</v>
      </c>
      <c r="H544">
        <v>15075675</v>
      </c>
      <c r="I544">
        <v>-240000</v>
      </c>
      <c r="K544" s="51">
        <f t="shared" si="235"/>
        <v>0.29951409301648596</v>
      </c>
      <c r="L544">
        <f t="shared" si="229"/>
        <v>11700</v>
      </c>
      <c r="M544">
        <f t="shared" si="230"/>
        <v>11600</v>
      </c>
      <c r="N544">
        <v>20.9575</v>
      </c>
      <c r="O544">
        <f t="shared" si="231"/>
        <v>13</v>
      </c>
      <c r="P544" s="54">
        <f t="shared" si="236"/>
        <v>0.29906644318362652</v>
      </c>
      <c r="Q544" s="54">
        <f t="shared" si="237"/>
        <v>20.319182176437277</v>
      </c>
      <c r="R544" s="53">
        <f t="shared" si="250"/>
        <v>10650</v>
      </c>
      <c r="S544" s="53">
        <f t="shared" si="251"/>
        <v>12700</v>
      </c>
      <c r="T544" s="53">
        <f t="shared" si="247"/>
        <v>0</v>
      </c>
      <c r="U544" s="16"/>
      <c r="V544" s="16">
        <v>10900</v>
      </c>
      <c r="W544" s="16">
        <v>12450</v>
      </c>
      <c r="X544" s="16">
        <f t="shared" si="246"/>
        <v>0</v>
      </c>
      <c r="Y544" s="10">
        <f t="shared" si="228"/>
        <v>100.95000000000073</v>
      </c>
      <c r="Z544" s="10">
        <f t="shared" si="232"/>
        <v>58.100000000000364</v>
      </c>
      <c r="AA544" s="10">
        <f t="shared" si="233"/>
        <v>42.850000000000364</v>
      </c>
      <c r="AB544" s="10">
        <f t="shared" si="234"/>
        <v>100.95000000000073</v>
      </c>
      <c r="AC544" s="11">
        <f t="shared" si="244"/>
        <v>121.63571428571426</v>
      </c>
      <c r="AD544" s="12">
        <f t="shared" si="243"/>
        <v>1.0445316812856527E-2</v>
      </c>
      <c r="AE544" s="12">
        <f t="shared" si="245"/>
        <v>15.250162546770529</v>
      </c>
      <c r="AF544" s="10"/>
      <c r="AG544" s="10"/>
      <c r="AH544" s="13">
        <f t="shared" si="248"/>
        <v>0</v>
      </c>
      <c r="AI544" s="6"/>
      <c r="AJ544" s="6"/>
      <c r="AK544" s="6">
        <f t="shared" si="249"/>
        <v>0</v>
      </c>
    </row>
    <row r="545" spans="1:37" x14ac:dyDescent="0.35">
      <c r="A545" s="2">
        <v>43570</v>
      </c>
      <c r="B545" t="s">
        <v>10</v>
      </c>
      <c r="C545" s="3">
        <v>43580</v>
      </c>
      <c r="D545">
        <v>11689.95</v>
      </c>
      <c r="E545">
        <v>11739.7</v>
      </c>
      <c r="F545">
        <v>11682.7</v>
      </c>
      <c r="G545">
        <v>11727.75</v>
      </c>
      <c r="H545">
        <v>15491700</v>
      </c>
      <c r="I545">
        <v>416025</v>
      </c>
      <c r="K545" s="51">
        <f t="shared" si="235"/>
        <v>0.20420630818063831</v>
      </c>
      <c r="L545">
        <f t="shared" si="229"/>
        <v>11700</v>
      </c>
      <c r="M545">
        <f t="shared" si="230"/>
        <v>11700</v>
      </c>
      <c r="N545">
        <v>20.997499999999999</v>
      </c>
      <c r="O545">
        <f t="shared" si="231"/>
        <v>10</v>
      </c>
      <c r="P545" s="54">
        <f t="shared" si="236"/>
        <v>0.20399809051347972</v>
      </c>
      <c r="Q545" s="54">
        <f t="shared" si="237"/>
        <v>20.357892886746797</v>
      </c>
      <c r="R545" s="53">
        <f t="shared" si="250"/>
        <v>10650</v>
      </c>
      <c r="S545" s="53">
        <f t="shared" si="251"/>
        <v>12700</v>
      </c>
      <c r="T545" s="53">
        <f t="shared" si="247"/>
        <v>0</v>
      </c>
      <c r="U545" s="16"/>
      <c r="V545" s="16">
        <v>10900</v>
      </c>
      <c r="W545" s="16">
        <v>12450</v>
      </c>
      <c r="X545" s="16">
        <f t="shared" si="246"/>
        <v>0</v>
      </c>
      <c r="Y545" s="10">
        <f t="shared" si="228"/>
        <v>57</v>
      </c>
      <c r="Z545" s="10">
        <f t="shared" si="232"/>
        <v>35.850000000000364</v>
      </c>
      <c r="AA545" s="10">
        <f t="shared" si="233"/>
        <v>21.149999999999636</v>
      </c>
      <c r="AB545" s="10">
        <f t="shared" si="234"/>
        <v>57</v>
      </c>
      <c r="AC545" s="11">
        <f t="shared" si="244"/>
        <v>114.23928571428574</v>
      </c>
      <c r="AD545" s="12">
        <f t="shared" si="243"/>
        <v>9.7724357858062477E-3</v>
      </c>
      <c r="AE545" s="12">
        <f t="shared" si="245"/>
        <v>14.267756247277122</v>
      </c>
      <c r="AF545" s="10"/>
      <c r="AG545" s="10"/>
      <c r="AH545" s="13">
        <f t="shared" si="248"/>
        <v>0</v>
      </c>
      <c r="AI545" s="6"/>
      <c r="AJ545" s="6"/>
      <c r="AK545" s="6">
        <f t="shared" si="249"/>
        <v>0</v>
      </c>
    </row>
    <row r="546" spans="1:37" x14ac:dyDescent="0.35">
      <c r="A546" s="2">
        <v>43571</v>
      </c>
      <c r="B546" t="s">
        <v>10</v>
      </c>
      <c r="C546" s="3">
        <v>43580</v>
      </c>
      <c r="D546">
        <v>11758.25</v>
      </c>
      <c r="E546">
        <v>11847.1</v>
      </c>
      <c r="F546">
        <v>11758.25</v>
      </c>
      <c r="G546">
        <v>11824.45</v>
      </c>
      <c r="H546">
        <v>15681900</v>
      </c>
      <c r="I546">
        <v>190200</v>
      </c>
      <c r="J546">
        <v>11787.15</v>
      </c>
      <c r="K546" s="51">
        <f t="shared" si="235"/>
        <v>0.82454008654687161</v>
      </c>
      <c r="L546">
        <f t="shared" si="229"/>
        <v>11800</v>
      </c>
      <c r="M546">
        <f t="shared" si="230"/>
        <v>11800</v>
      </c>
      <c r="N546">
        <v>21.387499999999999</v>
      </c>
      <c r="O546">
        <f t="shared" si="231"/>
        <v>9</v>
      </c>
      <c r="P546" s="54">
        <f t="shared" si="236"/>
        <v>0.82115932587978335</v>
      </c>
      <c r="Q546" s="54">
        <f t="shared" si="237"/>
        <v>20.736926123061458</v>
      </c>
      <c r="R546" s="53">
        <f t="shared" si="250"/>
        <v>10650</v>
      </c>
      <c r="S546" s="53">
        <f t="shared" si="251"/>
        <v>12700</v>
      </c>
      <c r="T546" s="53">
        <f t="shared" si="247"/>
        <v>0</v>
      </c>
      <c r="U546" s="16"/>
      <c r="V546" s="16">
        <v>10900</v>
      </c>
      <c r="W546" s="16">
        <v>12450</v>
      </c>
      <c r="X546" s="16">
        <f t="shared" si="246"/>
        <v>0</v>
      </c>
      <c r="Y546" s="10">
        <f t="shared" si="228"/>
        <v>88.850000000000364</v>
      </c>
      <c r="Z546" s="10">
        <f t="shared" si="232"/>
        <v>119.35000000000036</v>
      </c>
      <c r="AA546" s="10">
        <f t="shared" si="233"/>
        <v>30.5</v>
      </c>
      <c r="AB546" s="10">
        <f t="shared" si="234"/>
        <v>119.35000000000036</v>
      </c>
      <c r="AC546" s="11">
        <f t="shared" si="244"/>
        <v>111.86071428571424</v>
      </c>
      <c r="AD546" s="12">
        <f t="shared" si="243"/>
        <v>9.5133811822094485E-3</v>
      </c>
      <c r="AE546" s="12">
        <f t="shared" si="245"/>
        <v>13.889536526025795</v>
      </c>
      <c r="AF546" s="10"/>
      <c r="AG546" s="10"/>
      <c r="AH546" s="13">
        <f t="shared" si="248"/>
        <v>0</v>
      </c>
      <c r="AI546" s="6"/>
      <c r="AJ546" s="6"/>
      <c r="AK546" s="6">
        <f t="shared" si="249"/>
        <v>0</v>
      </c>
    </row>
    <row r="547" spans="1:37" x14ac:dyDescent="0.35">
      <c r="A547" s="2">
        <v>43573</v>
      </c>
      <c r="B547" t="s">
        <v>10</v>
      </c>
      <c r="C547" s="3">
        <v>43580</v>
      </c>
      <c r="D547">
        <v>11859</v>
      </c>
      <c r="E547">
        <v>11859</v>
      </c>
      <c r="F547">
        <v>11752.05</v>
      </c>
      <c r="G547">
        <v>11771.1</v>
      </c>
      <c r="H547">
        <v>15803925</v>
      </c>
      <c r="I547">
        <v>122025</v>
      </c>
      <c r="J547">
        <v>11752.8</v>
      </c>
      <c r="K547" s="51">
        <f t="shared" si="235"/>
        <v>-0.45118377598958392</v>
      </c>
      <c r="L547">
        <f t="shared" si="229"/>
        <v>11800</v>
      </c>
      <c r="M547">
        <f t="shared" si="230"/>
        <v>11900</v>
      </c>
      <c r="N547">
        <v>21.692499999999999</v>
      </c>
      <c r="O547">
        <f t="shared" si="231"/>
        <v>7</v>
      </c>
      <c r="P547" s="54">
        <f t="shared" si="236"/>
        <v>-0.45220468192024299</v>
      </c>
      <c r="Q547" s="54">
        <f t="shared" si="237"/>
        <v>21.031950746886533</v>
      </c>
      <c r="R547" s="53">
        <f t="shared" si="250"/>
        <v>10650</v>
      </c>
      <c r="S547" s="53">
        <f t="shared" si="251"/>
        <v>12700</v>
      </c>
      <c r="T547" s="53">
        <f t="shared" si="247"/>
        <v>0</v>
      </c>
      <c r="U547" s="16"/>
      <c r="V547" s="16">
        <v>10900</v>
      </c>
      <c r="W547" s="16">
        <v>12450</v>
      </c>
      <c r="X547" s="16">
        <f t="shared" si="246"/>
        <v>0</v>
      </c>
      <c r="Y547" s="10">
        <f t="shared" si="228"/>
        <v>106.95000000000073</v>
      </c>
      <c r="Z547" s="10">
        <f t="shared" si="232"/>
        <v>34.549999999999272</v>
      </c>
      <c r="AA547" s="10">
        <f t="shared" si="233"/>
        <v>72.400000000001455</v>
      </c>
      <c r="AB547" s="10">
        <f t="shared" si="234"/>
        <v>106.95000000000073</v>
      </c>
      <c r="AC547" s="11">
        <f t="shared" si="244"/>
        <v>110.2785714285714</v>
      </c>
      <c r="AD547" s="12">
        <f t="shared" si="243"/>
        <v>9.2991459169045783E-3</v>
      </c>
      <c r="AE547" s="12">
        <f t="shared" si="245"/>
        <v>13.576753038680684</v>
      </c>
      <c r="AF547" s="10"/>
      <c r="AG547" s="10"/>
      <c r="AH547" s="13">
        <f t="shared" si="248"/>
        <v>0</v>
      </c>
      <c r="AI547" s="6"/>
      <c r="AJ547" s="6"/>
      <c r="AK547" s="6">
        <f t="shared" si="249"/>
        <v>0</v>
      </c>
    </row>
    <row r="548" spans="1:37" x14ac:dyDescent="0.35">
      <c r="A548" s="2">
        <v>43577</v>
      </c>
      <c r="B548" t="s">
        <v>10</v>
      </c>
      <c r="C548" s="3">
        <v>43580</v>
      </c>
      <c r="D548">
        <v>11716.3</v>
      </c>
      <c r="E548">
        <v>11749.9</v>
      </c>
      <c r="F548">
        <v>11609.2</v>
      </c>
      <c r="G548">
        <v>11618.9</v>
      </c>
      <c r="H548">
        <v>13732575</v>
      </c>
      <c r="I548">
        <v>-2071350</v>
      </c>
      <c r="K548" s="51">
        <f t="shared" si="235"/>
        <v>-1.2929972559913749</v>
      </c>
      <c r="L548">
        <f t="shared" si="229"/>
        <v>11600</v>
      </c>
      <c r="M548">
        <f t="shared" si="230"/>
        <v>11700</v>
      </c>
      <c r="N548">
        <v>22.734999999999999</v>
      </c>
      <c r="O548">
        <f t="shared" si="231"/>
        <v>3</v>
      </c>
      <c r="P548" s="54">
        <f t="shared" si="236"/>
        <v>-1.3014292278150208</v>
      </c>
      <c r="Q548" s="54">
        <f t="shared" si="237"/>
        <v>22.044705363921302</v>
      </c>
      <c r="R548" s="53">
        <f t="shared" si="250"/>
        <v>10650</v>
      </c>
      <c r="S548" s="53">
        <f t="shared" si="251"/>
        <v>12700</v>
      </c>
      <c r="T548" s="53">
        <f t="shared" si="247"/>
        <v>0</v>
      </c>
      <c r="U548" s="16"/>
      <c r="V548" s="16">
        <v>10900</v>
      </c>
      <c r="W548" s="16">
        <v>12450</v>
      </c>
      <c r="X548" s="16">
        <f t="shared" si="246"/>
        <v>0</v>
      </c>
      <c r="Y548" s="10">
        <f t="shared" si="228"/>
        <v>140.69999999999891</v>
      </c>
      <c r="Z548" s="10">
        <f t="shared" si="232"/>
        <v>21.200000000000728</v>
      </c>
      <c r="AA548" s="10">
        <f t="shared" si="233"/>
        <v>161.89999999999964</v>
      </c>
      <c r="AB548" s="10">
        <f t="shared" si="234"/>
        <v>161.89999999999964</v>
      </c>
      <c r="AC548" s="11">
        <f t="shared" si="244"/>
        <v>111.19642857142857</v>
      </c>
      <c r="AD548" s="12">
        <f t="shared" si="243"/>
        <v>9.4907461034139263E-3</v>
      </c>
      <c r="AE548" s="12">
        <f t="shared" si="245"/>
        <v>13.856489310984333</v>
      </c>
      <c r="AF548" s="10"/>
      <c r="AG548" s="10"/>
      <c r="AH548" s="13">
        <f t="shared" si="248"/>
        <v>0</v>
      </c>
      <c r="AI548" s="6"/>
      <c r="AJ548" s="6"/>
      <c r="AK548" s="6">
        <f t="shared" si="249"/>
        <v>0</v>
      </c>
    </row>
    <row r="549" spans="1:37" x14ac:dyDescent="0.35">
      <c r="A549" s="2">
        <v>43578</v>
      </c>
      <c r="B549" t="s">
        <v>10</v>
      </c>
      <c r="C549" s="3">
        <v>43580</v>
      </c>
      <c r="D549">
        <v>11631.15</v>
      </c>
      <c r="E549">
        <v>11664.6</v>
      </c>
      <c r="F549">
        <v>11573.5</v>
      </c>
      <c r="G549">
        <v>11586.4</v>
      </c>
      <c r="H549">
        <v>11241075</v>
      </c>
      <c r="I549">
        <v>-2491500</v>
      </c>
      <c r="K549" s="51">
        <f t="shared" si="235"/>
        <v>-0.2797166685314445</v>
      </c>
      <c r="L549">
        <f t="shared" si="229"/>
        <v>11600</v>
      </c>
      <c r="M549">
        <f t="shared" si="230"/>
        <v>11600</v>
      </c>
      <c r="N549">
        <v>24.05</v>
      </c>
      <c r="O549">
        <f t="shared" si="231"/>
        <v>2</v>
      </c>
      <c r="P549" s="54">
        <f t="shared" si="236"/>
        <v>-0.2801086066527958</v>
      </c>
      <c r="Q549" s="54">
        <f t="shared" si="237"/>
        <v>23.317441061357723</v>
      </c>
      <c r="R549" s="53">
        <f t="shared" si="250"/>
        <v>10650</v>
      </c>
      <c r="S549" s="53">
        <f t="shared" si="251"/>
        <v>12700</v>
      </c>
      <c r="T549" s="53">
        <f t="shared" si="247"/>
        <v>0</v>
      </c>
      <c r="U549" s="16"/>
      <c r="V549" s="16">
        <v>10900</v>
      </c>
      <c r="W549" s="16">
        <v>12450</v>
      </c>
      <c r="X549" s="16">
        <f t="shared" si="246"/>
        <v>0</v>
      </c>
      <c r="Y549" s="10">
        <f t="shared" si="228"/>
        <v>91.100000000000364</v>
      </c>
      <c r="Z549" s="10">
        <f t="shared" si="232"/>
        <v>45.700000000000728</v>
      </c>
      <c r="AA549" s="10">
        <f t="shared" si="233"/>
        <v>45.399999999999636</v>
      </c>
      <c r="AB549" s="10">
        <f t="shared" si="234"/>
        <v>91.100000000000364</v>
      </c>
      <c r="AC549" s="11">
        <f t="shared" si="244"/>
        <v>107.5</v>
      </c>
      <c r="AD549" s="12">
        <f t="shared" si="243"/>
        <v>9.242422288423759E-3</v>
      </c>
      <c r="AE549" s="12">
        <f t="shared" si="245"/>
        <v>13.493936541098687</v>
      </c>
      <c r="AF549" s="10"/>
      <c r="AG549" s="10"/>
      <c r="AH549" s="13">
        <f t="shared" si="248"/>
        <v>0</v>
      </c>
      <c r="AI549" s="6"/>
      <c r="AJ549" s="6"/>
      <c r="AK549" s="6">
        <f t="shared" si="249"/>
        <v>0</v>
      </c>
    </row>
    <row r="550" spans="1:37" x14ac:dyDescent="0.35">
      <c r="A550" s="2">
        <v>43579</v>
      </c>
      <c r="B550" t="s">
        <v>10</v>
      </c>
      <c r="C550" s="3">
        <v>43580</v>
      </c>
      <c r="D550">
        <v>11602.3</v>
      </c>
      <c r="E550">
        <v>11756</v>
      </c>
      <c r="F550">
        <v>11579.05</v>
      </c>
      <c r="G550">
        <v>11738.25</v>
      </c>
      <c r="H550">
        <v>9144525</v>
      </c>
      <c r="I550">
        <v>-2096550</v>
      </c>
      <c r="J550">
        <v>11726.15</v>
      </c>
      <c r="K550" s="51">
        <f t="shared" si="235"/>
        <v>1.3105882759096905</v>
      </c>
      <c r="L550">
        <f t="shared" si="229"/>
        <v>11700</v>
      </c>
      <c r="M550">
        <f t="shared" si="230"/>
        <v>11600</v>
      </c>
      <c r="N550">
        <v>24.645</v>
      </c>
      <c r="O550">
        <f t="shared" si="231"/>
        <v>1</v>
      </c>
      <c r="P550" s="54">
        <f t="shared" si="236"/>
        <v>1.3020743752074182</v>
      </c>
      <c r="Q550" s="54">
        <f t="shared" si="237"/>
        <v>23.896342551962096</v>
      </c>
      <c r="R550" s="53">
        <f t="shared" si="250"/>
        <v>10650</v>
      </c>
      <c r="S550" s="53">
        <f t="shared" si="251"/>
        <v>12700</v>
      </c>
      <c r="T550" s="53">
        <f t="shared" si="247"/>
        <v>0</v>
      </c>
      <c r="U550" s="16"/>
      <c r="V550" s="16">
        <v>10900</v>
      </c>
      <c r="W550" s="16">
        <v>12450</v>
      </c>
      <c r="X550" s="16">
        <f t="shared" si="246"/>
        <v>0</v>
      </c>
      <c r="Y550" s="10">
        <f t="shared" si="228"/>
        <v>176.95000000000073</v>
      </c>
      <c r="Z550" s="10">
        <f t="shared" si="232"/>
        <v>169.60000000000036</v>
      </c>
      <c r="AA550" s="10">
        <f t="shared" si="233"/>
        <v>7.3500000000003638</v>
      </c>
      <c r="AB550" s="10">
        <f t="shared" si="234"/>
        <v>176.95000000000073</v>
      </c>
      <c r="AC550" s="11">
        <f t="shared" si="244"/>
        <v>114.24642857142862</v>
      </c>
      <c r="AD550" s="12">
        <f t="shared" si="243"/>
        <v>9.8468776511061278E-3</v>
      </c>
      <c r="AE550" s="12">
        <f t="shared" si="245"/>
        <v>14.376441370614947</v>
      </c>
      <c r="AF550" s="10"/>
      <c r="AG550" s="10"/>
      <c r="AH550" s="13">
        <f t="shared" si="248"/>
        <v>0</v>
      </c>
      <c r="AI550" s="6"/>
      <c r="AJ550" s="6"/>
      <c r="AK550" s="6">
        <f t="shared" si="249"/>
        <v>0</v>
      </c>
    </row>
    <row r="551" spans="1:37" x14ac:dyDescent="0.35">
      <c r="A551" s="2">
        <v>43580</v>
      </c>
      <c r="B551" t="s">
        <v>10</v>
      </c>
      <c r="C551" s="3">
        <v>43580</v>
      </c>
      <c r="D551">
        <v>11713.75</v>
      </c>
      <c r="E551">
        <v>11797.85</v>
      </c>
      <c r="F551">
        <v>11630.55</v>
      </c>
      <c r="G551">
        <v>11652.5</v>
      </c>
      <c r="H551">
        <v>4572975</v>
      </c>
      <c r="I551">
        <v>-4571550</v>
      </c>
      <c r="J551">
        <v>11641.8</v>
      </c>
      <c r="K551" s="51">
        <f t="shared" si="235"/>
        <v>-0.73051775179434753</v>
      </c>
      <c r="L551">
        <f t="shared" si="229"/>
        <v>11700</v>
      </c>
      <c r="M551">
        <f t="shared" si="230"/>
        <v>11700</v>
      </c>
      <c r="N551">
        <v>23.712499999999999</v>
      </c>
      <c r="O551">
        <f t="shared" si="231"/>
        <v>0</v>
      </c>
      <c r="P551" s="54">
        <f t="shared" si="236"/>
        <v>-0.73319909918261317</v>
      </c>
      <c r="Q551" s="54">
        <f t="shared" si="237"/>
        <v>22.990823206882837</v>
      </c>
      <c r="R551" s="53">
        <f t="shared" si="250"/>
        <v>10650</v>
      </c>
      <c r="S551" s="53">
        <f t="shared" si="251"/>
        <v>12700</v>
      </c>
      <c r="T551" s="53">
        <f t="shared" si="247"/>
        <v>0</v>
      </c>
      <c r="U551" s="16"/>
      <c r="V551" s="16">
        <v>10900</v>
      </c>
      <c r="W551" s="16">
        <v>12450</v>
      </c>
      <c r="X551" s="16">
        <f t="shared" si="246"/>
        <v>0</v>
      </c>
      <c r="Y551" s="10">
        <f t="shared" si="228"/>
        <v>167.30000000000109</v>
      </c>
      <c r="Z551" s="10">
        <f t="shared" si="232"/>
        <v>59.600000000000364</v>
      </c>
      <c r="AA551" s="10">
        <f t="shared" si="233"/>
        <v>107.70000000000073</v>
      </c>
      <c r="AB551" s="10">
        <f t="shared" si="234"/>
        <v>167.30000000000109</v>
      </c>
      <c r="AC551" s="11">
        <f t="shared" si="244"/>
        <v>117.68571428571444</v>
      </c>
      <c r="AD551" s="12">
        <f t="shared" si="243"/>
        <v>1.0046800920773829E-2</v>
      </c>
      <c r="AE551" s="12">
        <f t="shared" si="245"/>
        <v>14.66832934432979</v>
      </c>
      <c r="AF551" s="10"/>
      <c r="AG551" s="10"/>
      <c r="AH551" s="13">
        <f t="shared" si="248"/>
        <v>0</v>
      </c>
      <c r="AI551" s="6"/>
      <c r="AJ551" s="6"/>
      <c r="AK551" s="6">
        <f t="shared" si="249"/>
        <v>0</v>
      </c>
    </row>
    <row r="552" spans="1:37" x14ac:dyDescent="0.35">
      <c r="A552" s="2">
        <v>43581</v>
      </c>
      <c r="B552" t="s">
        <v>10</v>
      </c>
      <c r="C552" s="3">
        <v>43615</v>
      </c>
      <c r="D552">
        <v>11769.95</v>
      </c>
      <c r="E552">
        <v>11827.9</v>
      </c>
      <c r="F552">
        <v>11725</v>
      </c>
      <c r="G552">
        <v>11813.5</v>
      </c>
      <c r="H552">
        <v>19541025</v>
      </c>
      <c r="I552">
        <v>318750</v>
      </c>
      <c r="K552" s="51">
        <f t="shared" si="235"/>
        <v>1.3816777515554601</v>
      </c>
      <c r="L552">
        <f t="shared" si="229"/>
        <v>11800</v>
      </c>
      <c r="M552">
        <f t="shared" si="230"/>
        <v>11800</v>
      </c>
      <c r="N552">
        <v>23.232500000000002</v>
      </c>
      <c r="O552">
        <f t="shared" si="231"/>
        <v>34</v>
      </c>
      <c r="P552" s="54">
        <f t="shared" si="236"/>
        <v>1.3722196056635383</v>
      </c>
      <c r="Q552" s="54">
        <f t="shared" si="237"/>
        <v>22.527252208686484</v>
      </c>
      <c r="R552" s="53">
        <f t="shared" ref="R552:R594" si="252">MROUND((G552-2*G552*Q552*SQRT(O552/365)/100),50)</f>
        <v>10200</v>
      </c>
      <c r="S552" s="53">
        <f>MROUND((G552+2*G552*Q552*SQRT(O552/365)/100),50)</f>
        <v>13450</v>
      </c>
      <c r="T552" s="53">
        <f t="shared" si="247"/>
        <v>0</v>
      </c>
      <c r="U552" s="17">
        <v>17.791050298344789</v>
      </c>
      <c r="V552" s="16">
        <f>MROUND((D552-2*D552*U552*SQRT(O552/365)/100),50)</f>
        <v>10500</v>
      </c>
      <c r="W552" s="16">
        <f>MROUND((D552+2*D552*U552*SQRT(O552/365)/100),50)</f>
        <v>13050</v>
      </c>
      <c r="X552" s="16">
        <f t="shared" si="246"/>
        <v>0</v>
      </c>
      <c r="Y552" s="10">
        <f t="shared" si="228"/>
        <v>102.89999999999964</v>
      </c>
      <c r="Z552" s="10">
        <f t="shared" si="232"/>
        <v>175.39999999999964</v>
      </c>
      <c r="AA552" s="10">
        <f t="shared" si="233"/>
        <v>72.5</v>
      </c>
      <c r="AB552" s="10">
        <f t="shared" si="234"/>
        <v>175.39999999999964</v>
      </c>
      <c r="AC552" s="11">
        <f t="shared" si="244"/>
        <v>122.17500000000018</v>
      </c>
      <c r="AD552" s="12">
        <f t="shared" si="243"/>
        <v>1.0380248004452031E-2</v>
      </c>
      <c r="AE552" s="12">
        <f t="shared" si="245"/>
        <v>15.155162086499965</v>
      </c>
      <c r="AF552" s="10">
        <f>MROUND((M552-2*M552*AE552*SQRT(O552/365)/100),50)</f>
        <v>10700</v>
      </c>
      <c r="AG552" s="10">
        <f>MROUND((M552+2*M552*AE552*SQRT(O552/365)/100),50)</f>
        <v>12900</v>
      </c>
      <c r="AH552" s="13">
        <f t="shared" ref="AH552:AH574" si="253">IF(AND(M552&gt;=10700,M552&lt;=12900),0,1)</f>
        <v>0</v>
      </c>
      <c r="AI552" s="6">
        <f>MROUND((M552-2*M552*N552*SQRT(O552/365)/100),50)</f>
        <v>10150</v>
      </c>
      <c r="AJ552" s="6">
        <f>MROUND((M552+2*M552*N552*SQRT(O552/365)/100),50)</f>
        <v>13450</v>
      </c>
      <c r="AK552" s="6">
        <f t="shared" ref="AK552:AK574" si="254">IF(AND(M552&gt;=10150,M552&lt;=13450),0,1)</f>
        <v>0</v>
      </c>
    </row>
    <row r="553" spans="1:37" x14ac:dyDescent="0.35">
      <c r="A553" s="2">
        <v>43585</v>
      </c>
      <c r="B553" t="s">
        <v>10</v>
      </c>
      <c r="C553" s="3">
        <v>43615</v>
      </c>
      <c r="D553">
        <v>11805</v>
      </c>
      <c r="E553">
        <v>11838.5</v>
      </c>
      <c r="F553">
        <v>11712.05</v>
      </c>
      <c r="G553">
        <v>11791.55</v>
      </c>
      <c r="H553">
        <v>19150950</v>
      </c>
      <c r="I553">
        <v>-390075</v>
      </c>
      <c r="K553" s="51">
        <f t="shared" si="235"/>
        <v>-0.1858043763490983</v>
      </c>
      <c r="L553">
        <f t="shared" si="229"/>
        <v>11800</v>
      </c>
      <c r="M553">
        <f t="shared" si="230"/>
        <v>11800</v>
      </c>
      <c r="N553">
        <v>21.717500000000001</v>
      </c>
      <c r="O553">
        <f t="shared" si="231"/>
        <v>30</v>
      </c>
      <c r="P553" s="54">
        <f t="shared" si="236"/>
        <v>-0.18597720679807139</v>
      </c>
      <c r="Q553" s="54">
        <f t="shared" si="237"/>
        <v>21.055946740203513</v>
      </c>
      <c r="R553" s="53">
        <f t="shared" ref="R553:R569" si="255">R552</f>
        <v>10200</v>
      </c>
      <c r="S553" s="53">
        <f t="shared" ref="S553:S569" si="256">S552</f>
        <v>13450</v>
      </c>
      <c r="T553" s="53">
        <f t="shared" si="247"/>
        <v>0</v>
      </c>
      <c r="U553" s="16"/>
      <c r="V553" s="16">
        <f>V552</f>
        <v>10500</v>
      </c>
      <c r="W553" s="16">
        <f>W552</f>
        <v>13050</v>
      </c>
      <c r="X553" s="16">
        <f t="shared" si="246"/>
        <v>0</v>
      </c>
      <c r="Y553" s="10">
        <f t="shared" si="228"/>
        <v>126.45000000000073</v>
      </c>
      <c r="Z553" s="10">
        <f t="shared" si="232"/>
        <v>25</v>
      </c>
      <c r="AA553" s="10">
        <f t="shared" si="233"/>
        <v>101.45000000000073</v>
      </c>
      <c r="AB553" s="10">
        <f t="shared" si="234"/>
        <v>126.45000000000073</v>
      </c>
      <c r="AC553" s="11">
        <f t="shared" si="244"/>
        <v>123.80714285714306</v>
      </c>
      <c r="AD553" s="12">
        <f t="shared" si="243"/>
        <v>1.0487686815514026E-2</v>
      </c>
      <c r="AE553" s="12">
        <f t="shared" si="245"/>
        <v>15.312022750650478</v>
      </c>
      <c r="AF553" s="10"/>
      <c r="AG553" s="10"/>
      <c r="AH553" s="13">
        <f t="shared" si="253"/>
        <v>0</v>
      </c>
      <c r="AI553" s="6"/>
      <c r="AJ553" s="6"/>
      <c r="AK553" s="6">
        <f t="shared" si="254"/>
        <v>0</v>
      </c>
    </row>
    <row r="554" spans="1:37" x14ac:dyDescent="0.35">
      <c r="A554" s="2">
        <v>43587</v>
      </c>
      <c r="B554" t="s">
        <v>10</v>
      </c>
      <c r="C554" s="3">
        <v>43615</v>
      </c>
      <c r="D554">
        <v>11751.1</v>
      </c>
      <c r="E554">
        <v>11834.4</v>
      </c>
      <c r="F554">
        <v>11735</v>
      </c>
      <c r="G554">
        <v>11765.4</v>
      </c>
      <c r="H554">
        <v>18632475</v>
      </c>
      <c r="I554">
        <v>-518475</v>
      </c>
      <c r="K554" s="51">
        <f t="shared" si="235"/>
        <v>-0.22176897863300107</v>
      </c>
      <c r="L554">
        <f t="shared" si="229"/>
        <v>11800</v>
      </c>
      <c r="M554">
        <f t="shared" si="230"/>
        <v>11800</v>
      </c>
      <c r="N554">
        <v>21.827500000000001</v>
      </c>
      <c r="O554">
        <f t="shared" si="231"/>
        <v>28</v>
      </c>
      <c r="P554" s="54">
        <f t="shared" si="236"/>
        <v>-0.22201525020246748</v>
      </c>
      <c r="Q554" s="54">
        <f t="shared" si="237"/>
        <v>21.162616291972959</v>
      </c>
      <c r="R554" s="53">
        <f t="shared" si="255"/>
        <v>10200</v>
      </c>
      <c r="S554" s="53">
        <f t="shared" si="256"/>
        <v>13450</v>
      </c>
      <c r="T554" s="53">
        <f t="shared" si="247"/>
        <v>0</v>
      </c>
      <c r="U554" s="16"/>
      <c r="V554" s="16">
        <f t="shared" ref="V554:V574" si="257">V553</f>
        <v>10500</v>
      </c>
      <c r="W554" s="16">
        <f t="shared" ref="W554:W574" si="258">W553</f>
        <v>13050</v>
      </c>
      <c r="X554" s="16">
        <f t="shared" si="246"/>
        <v>0</v>
      </c>
      <c r="Y554" s="10">
        <f t="shared" si="228"/>
        <v>99.399999999999636</v>
      </c>
      <c r="Z554" s="10">
        <f t="shared" si="232"/>
        <v>42.850000000000364</v>
      </c>
      <c r="AA554" s="10">
        <f t="shared" si="233"/>
        <v>56.549999999999272</v>
      </c>
      <c r="AB554" s="10">
        <f t="shared" si="234"/>
        <v>99.399999999999636</v>
      </c>
      <c r="AC554" s="11">
        <f t="shared" si="244"/>
        <v>119.63571428571451</v>
      </c>
      <c r="AD554" s="12">
        <f t="shared" si="243"/>
        <v>1.018080982084354E-2</v>
      </c>
      <c r="AE554" s="12">
        <f t="shared" si="245"/>
        <v>14.863982338431567</v>
      </c>
      <c r="AF554" s="10"/>
      <c r="AG554" s="10"/>
      <c r="AH554" s="13">
        <f t="shared" si="253"/>
        <v>0</v>
      </c>
      <c r="AI554" s="6"/>
      <c r="AJ554" s="6"/>
      <c r="AK554" s="6">
        <f t="shared" si="254"/>
        <v>0</v>
      </c>
    </row>
    <row r="555" spans="1:37" x14ac:dyDescent="0.35">
      <c r="A555" s="2">
        <v>43588</v>
      </c>
      <c r="B555" t="s">
        <v>10</v>
      </c>
      <c r="C555" s="3">
        <v>43615</v>
      </c>
      <c r="D555">
        <v>11735</v>
      </c>
      <c r="E555">
        <v>11824.45</v>
      </c>
      <c r="F555">
        <v>11734.95</v>
      </c>
      <c r="G555">
        <v>11764.3</v>
      </c>
      <c r="H555">
        <v>18732300</v>
      </c>
      <c r="I555">
        <v>99825</v>
      </c>
      <c r="K555" s="51">
        <f t="shared" si="235"/>
        <v>-9.3494483825485222E-3</v>
      </c>
      <c r="L555">
        <f t="shared" si="229"/>
        <v>11800</v>
      </c>
      <c r="M555">
        <f t="shared" si="230"/>
        <v>11700</v>
      </c>
      <c r="N555">
        <v>22.982500000000002</v>
      </c>
      <c r="O555">
        <f t="shared" si="231"/>
        <v>27</v>
      </c>
      <c r="P555" s="54">
        <f t="shared" si="236"/>
        <v>-9.3498854706552947E-3</v>
      </c>
      <c r="Q555" s="54">
        <f t="shared" si="237"/>
        <v>22.282360582313121</v>
      </c>
      <c r="R555" s="53">
        <f t="shared" si="255"/>
        <v>10200</v>
      </c>
      <c r="S555" s="53">
        <f t="shared" si="256"/>
        <v>13450</v>
      </c>
      <c r="T555" s="53">
        <f t="shared" si="247"/>
        <v>0</v>
      </c>
      <c r="U555" s="16"/>
      <c r="V555" s="16">
        <f t="shared" si="257"/>
        <v>10500</v>
      </c>
      <c r="W555" s="16">
        <f t="shared" si="258"/>
        <v>13050</v>
      </c>
      <c r="X555" s="16">
        <f t="shared" si="246"/>
        <v>0</v>
      </c>
      <c r="Y555" s="10">
        <f t="shared" si="228"/>
        <v>89.5</v>
      </c>
      <c r="Z555" s="10">
        <f t="shared" si="232"/>
        <v>59.050000000001091</v>
      </c>
      <c r="AA555" s="10">
        <f t="shared" si="233"/>
        <v>30.449999999998909</v>
      </c>
      <c r="AB555" s="10">
        <f t="shared" si="234"/>
        <v>89.5</v>
      </c>
      <c r="AC555" s="11">
        <f t="shared" si="244"/>
        <v>117.59642857142886</v>
      </c>
      <c r="AD555" s="12">
        <f t="shared" si="243"/>
        <v>1.0020999452188229E-2</v>
      </c>
      <c r="AE555" s="12">
        <f t="shared" si="245"/>
        <v>14.630659200194813</v>
      </c>
      <c r="AF555" s="10"/>
      <c r="AG555" s="10"/>
      <c r="AH555" s="13">
        <f t="shared" si="253"/>
        <v>0</v>
      </c>
      <c r="AI555" s="6"/>
      <c r="AJ555" s="6"/>
      <c r="AK555" s="6">
        <f t="shared" si="254"/>
        <v>0</v>
      </c>
    </row>
    <row r="556" spans="1:37" x14ac:dyDescent="0.35">
      <c r="A556" s="2">
        <v>43591</v>
      </c>
      <c r="B556" t="s">
        <v>10</v>
      </c>
      <c r="C556" s="3">
        <v>43615</v>
      </c>
      <c r="D556">
        <v>11671.1</v>
      </c>
      <c r="E556">
        <v>11695</v>
      </c>
      <c r="F556">
        <v>11626.85</v>
      </c>
      <c r="G556">
        <v>11656.35</v>
      </c>
      <c r="H556">
        <v>19057500</v>
      </c>
      <c r="I556">
        <v>325200</v>
      </c>
      <c r="K556" s="51">
        <f t="shared" si="235"/>
        <v>-0.91760665742967218</v>
      </c>
      <c r="L556">
        <f t="shared" si="229"/>
        <v>11700</v>
      </c>
      <c r="M556">
        <f t="shared" si="230"/>
        <v>11700</v>
      </c>
      <c r="N556">
        <v>24.032499999999999</v>
      </c>
      <c r="O556">
        <f t="shared" si="231"/>
        <v>24</v>
      </c>
      <c r="P556" s="54">
        <f t="shared" si="236"/>
        <v>-0.92184260009204877</v>
      </c>
      <c r="Q556" s="54">
        <f t="shared" si="237"/>
        <v>23.301467346537653</v>
      </c>
      <c r="R556" s="53">
        <f t="shared" si="255"/>
        <v>10200</v>
      </c>
      <c r="S556" s="53">
        <f t="shared" si="256"/>
        <v>13450</v>
      </c>
      <c r="T556" s="53">
        <f t="shared" si="247"/>
        <v>0</v>
      </c>
      <c r="U556" s="16"/>
      <c r="V556" s="16">
        <f t="shared" si="257"/>
        <v>10500</v>
      </c>
      <c r="W556" s="16">
        <f t="shared" si="258"/>
        <v>13050</v>
      </c>
      <c r="X556" s="16">
        <f t="shared" si="246"/>
        <v>0</v>
      </c>
      <c r="Y556" s="10">
        <f t="shared" si="228"/>
        <v>68.149999999999636</v>
      </c>
      <c r="Z556" s="10">
        <f t="shared" si="232"/>
        <v>69.299999999999272</v>
      </c>
      <c r="AA556" s="10">
        <f t="shared" si="233"/>
        <v>137.44999999999891</v>
      </c>
      <c r="AB556" s="10">
        <f t="shared" si="234"/>
        <v>137.44999999999891</v>
      </c>
      <c r="AC556" s="11">
        <f t="shared" si="244"/>
        <v>120.1678571428573</v>
      </c>
      <c r="AD556" s="12">
        <f t="shared" si="243"/>
        <v>1.0296189488810592E-2</v>
      </c>
      <c r="AE556" s="12">
        <f t="shared" si="245"/>
        <v>15.032436653663463</v>
      </c>
      <c r="AF556" s="10"/>
      <c r="AG556" s="10"/>
      <c r="AH556" s="13">
        <f t="shared" si="253"/>
        <v>0</v>
      </c>
      <c r="AI556" s="6"/>
      <c r="AJ556" s="6"/>
      <c r="AK556" s="6">
        <f t="shared" si="254"/>
        <v>0</v>
      </c>
    </row>
    <row r="557" spans="1:37" x14ac:dyDescent="0.35">
      <c r="A557" s="2">
        <v>43592</v>
      </c>
      <c r="B557" t="s">
        <v>10</v>
      </c>
      <c r="C557" s="3">
        <v>43615</v>
      </c>
      <c r="D557">
        <v>11685</v>
      </c>
      <c r="E557">
        <v>11692</v>
      </c>
      <c r="F557">
        <v>11531.35</v>
      </c>
      <c r="G557">
        <v>11541.9</v>
      </c>
      <c r="H557">
        <v>18907275</v>
      </c>
      <c r="I557">
        <v>-150225</v>
      </c>
      <c r="J557">
        <v>11497.9</v>
      </c>
      <c r="K557" s="51">
        <f t="shared" si="235"/>
        <v>-0.98186825206862116</v>
      </c>
      <c r="L557">
        <f t="shared" si="229"/>
        <v>11500</v>
      </c>
      <c r="M557">
        <f t="shared" si="230"/>
        <v>11700</v>
      </c>
      <c r="N557">
        <v>26.432500000000001</v>
      </c>
      <c r="O557">
        <f t="shared" si="231"/>
        <v>23</v>
      </c>
      <c r="P557" s="54">
        <f t="shared" si="236"/>
        <v>-0.98672036542239994</v>
      </c>
      <c r="Q557" s="54">
        <f t="shared" si="237"/>
        <v>25.628399284773373</v>
      </c>
      <c r="R557" s="53">
        <f t="shared" si="255"/>
        <v>10200</v>
      </c>
      <c r="S557" s="53">
        <f t="shared" si="256"/>
        <v>13450</v>
      </c>
      <c r="T557" s="53">
        <f t="shared" si="247"/>
        <v>0</v>
      </c>
      <c r="U557" s="16"/>
      <c r="V557" s="16">
        <f t="shared" si="257"/>
        <v>10500</v>
      </c>
      <c r="W557" s="16">
        <f t="shared" si="258"/>
        <v>13050</v>
      </c>
      <c r="X557" s="16">
        <f t="shared" si="246"/>
        <v>0</v>
      </c>
      <c r="Y557" s="10">
        <f t="shared" si="228"/>
        <v>160.64999999999964</v>
      </c>
      <c r="Z557" s="10">
        <f t="shared" si="232"/>
        <v>35.649999999999636</v>
      </c>
      <c r="AA557" s="10">
        <f t="shared" si="233"/>
        <v>125</v>
      </c>
      <c r="AB557" s="10">
        <f t="shared" si="234"/>
        <v>160.64999999999964</v>
      </c>
      <c r="AC557" s="11">
        <f t="shared" si="244"/>
        <v>126.45357142857158</v>
      </c>
      <c r="AD557" s="12">
        <f t="shared" si="243"/>
        <v>1.0821871752552125E-2</v>
      </c>
      <c r="AE557" s="12">
        <f t="shared" si="245"/>
        <v>15.799932758726102</v>
      </c>
      <c r="AF557" s="10"/>
      <c r="AG557" s="10"/>
      <c r="AH557" s="13">
        <f t="shared" si="253"/>
        <v>0</v>
      </c>
      <c r="AI557" s="6"/>
      <c r="AJ557" s="6"/>
      <c r="AK557" s="6">
        <f t="shared" si="254"/>
        <v>0</v>
      </c>
    </row>
    <row r="558" spans="1:37" x14ac:dyDescent="0.35">
      <c r="A558" s="2">
        <v>43593</v>
      </c>
      <c r="B558" t="s">
        <v>10</v>
      </c>
      <c r="C558" s="3">
        <v>43615</v>
      </c>
      <c r="D558">
        <v>11509.9</v>
      </c>
      <c r="E558">
        <v>11519.95</v>
      </c>
      <c r="F558">
        <v>11403.4</v>
      </c>
      <c r="G558">
        <v>11418.6</v>
      </c>
      <c r="H558">
        <v>19232025</v>
      </c>
      <c r="I558">
        <v>324750</v>
      </c>
      <c r="J558">
        <v>11359.45</v>
      </c>
      <c r="K558" s="51">
        <f t="shared" si="235"/>
        <v>-1.0682816520676774</v>
      </c>
      <c r="L558">
        <f t="shared" si="229"/>
        <v>11400</v>
      </c>
      <c r="M558">
        <f t="shared" si="230"/>
        <v>11500</v>
      </c>
      <c r="N558">
        <v>26.477499999999999</v>
      </c>
      <c r="O558">
        <f t="shared" si="231"/>
        <v>22</v>
      </c>
      <c r="P558" s="54">
        <f t="shared" si="236"/>
        <v>-1.0740287472637888</v>
      </c>
      <c r="Q558" s="54">
        <f t="shared" si="237"/>
        <v>25.672236718681077</v>
      </c>
      <c r="R558" s="53">
        <f t="shared" si="255"/>
        <v>10200</v>
      </c>
      <c r="S558" s="53">
        <f t="shared" si="256"/>
        <v>13450</v>
      </c>
      <c r="T558" s="53">
        <f t="shared" si="247"/>
        <v>0</v>
      </c>
      <c r="U558" s="16"/>
      <c r="V558" s="16">
        <f t="shared" si="257"/>
        <v>10500</v>
      </c>
      <c r="W558" s="16">
        <f t="shared" si="258"/>
        <v>13050</v>
      </c>
      <c r="X558" s="16">
        <f t="shared" si="246"/>
        <v>0</v>
      </c>
      <c r="Y558" s="10">
        <f t="shared" si="228"/>
        <v>116.55000000000109</v>
      </c>
      <c r="Z558" s="10">
        <f t="shared" si="232"/>
        <v>21.949999999998909</v>
      </c>
      <c r="AA558" s="10">
        <f t="shared" si="233"/>
        <v>138.5</v>
      </c>
      <c r="AB558" s="10">
        <f t="shared" si="234"/>
        <v>138.5</v>
      </c>
      <c r="AC558" s="11">
        <f t="shared" si="244"/>
        <v>129.13571428571439</v>
      </c>
      <c r="AD558" s="12">
        <f t="shared" si="243"/>
        <v>1.1219533991234884E-2</v>
      </c>
      <c r="AE558" s="12">
        <f t="shared" si="245"/>
        <v>16.380519627202933</v>
      </c>
      <c r="AF558" s="10"/>
      <c r="AG558" s="10"/>
      <c r="AH558" s="13">
        <f t="shared" si="253"/>
        <v>0</v>
      </c>
      <c r="AI558" s="6"/>
      <c r="AJ558" s="6"/>
      <c r="AK558" s="6">
        <f t="shared" si="254"/>
        <v>0</v>
      </c>
    </row>
    <row r="559" spans="1:37" x14ac:dyDescent="0.35">
      <c r="A559" s="2">
        <v>43594</v>
      </c>
      <c r="B559" t="s">
        <v>10</v>
      </c>
      <c r="C559" s="3">
        <v>43615</v>
      </c>
      <c r="D559">
        <v>11378.5</v>
      </c>
      <c r="E559">
        <v>11397.4</v>
      </c>
      <c r="F559">
        <v>11291.1</v>
      </c>
      <c r="G559">
        <v>11334.8</v>
      </c>
      <c r="H559">
        <v>17953050</v>
      </c>
      <c r="I559">
        <v>-1278975</v>
      </c>
      <c r="K559" s="51">
        <f t="shared" si="235"/>
        <v>-0.73389031930360193</v>
      </c>
      <c r="L559">
        <f t="shared" si="229"/>
        <v>11300</v>
      </c>
      <c r="M559">
        <f t="shared" si="230"/>
        <v>11400</v>
      </c>
      <c r="N559">
        <v>26.364999999999998</v>
      </c>
      <c r="O559">
        <f t="shared" si="231"/>
        <v>21</v>
      </c>
      <c r="P559" s="54">
        <f t="shared" si="236"/>
        <v>-0.73659654291216015</v>
      </c>
      <c r="Q559" s="54">
        <f t="shared" si="237"/>
        <v>25.562452659477369</v>
      </c>
      <c r="R559" s="53">
        <f t="shared" si="255"/>
        <v>10200</v>
      </c>
      <c r="S559" s="53">
        <f t="shared" si="256"/>
        <v>13450</v>
      </c>
      <c r="T559" s="53">
        <f t="shared" si="247"/>
        <v>0</v>
      </c>
      <c r="U559" s="16"/>
      <c r="V559" s="16">
        <f t="shared" si="257"/>
        <v>10500</v>
      </c>
      <c r="W559" s="16">
        <f t="shared" si="258"/>
        <v>13050</v>
      </c>
      <c r="X559" s="16">
        <f t="shared" si="246"/>
        <v>0</v>
      </c>
      <c r="Y559" s="10">
        <f t="shared" si="228"/>
        <v>106.29999999999927</v>
      </c>
      <c r="Z559" s="10">
        <f t="shared" si="232"/>
        <v>21.200000000000728</v>
      </c>
      <c r="AA559" s="10">
        <f t="shared" si="233"/>
        <v>127.5</v>
      </c>
      <c r="AB559" s="10">
        <f t="shared" si="234"/>
        <v>127.5</v>
      </c>
      <c r="AC559" s="11">
        <f t="shared" si="244"/>
        <v>134.17142857142866</v>
      </c>
      <c r="AD559" s="12">
        <f t="shared" si="243"/>
        <v>1.1791662220101829E-2</v>
      </c>
      <c r="AE559" s="12">
        <f t="shared" si="245"/>
        <v>17.215826841348669</v>
      </c>
      <c r="AF559" s="10"/>
      <c r="AG559" s="10"/>
      <c r="AH559" s="13">
        <f t="shared" si="253"/>
        <v>0</v>
      </c>
      <c r="AI559" s="6"/>
      <c r="AJ559" s="6"/>
      <c r="AK559" s="6">
        <f t="shared" si="254"/>
        <v>0</v>
      </c>
    </row>
    <row r="560" spans="1:37" x14ac:dyDescent="0.35">
      <c r="A560" s="2">
        <v>43595</v>
      </c>
      <c r="B560" t="s">
        <v>10</v>
      </c>
      <c r="C560" s="3">
        <v>43615</v>
      </c>
      <c r="D560">
        <v>11329</v>
      </c>
      <c r="E560">
        <v>11376</v>
      </c>
      <c r="F560">
        <v>11283.7</v>
      </c>
      <c r="G560">
        <v>11307.2</v>
      </c>
      <c r="H560">
        <v>16955700</v>
      </c>
      <c r="I560">
        <v>-997350</v>
      </c>
      <c r="J560">
        <v>11278.9</v>
      </c>
      <c r="K560" s="51">
        <f t="shared" si="235"/>
        <v>-0.24349790027171669</v>
      </c>
      <c r="L560">
        <f t="shared" si="229"/>
        <v>11300</v>
      </c>
      <c r="M560">
        <f t="shared" si="230"/>
        <v>11300</v>
      </c>
      <c r="N560">
        <v>25.484999999999999</v>
      </c>
      <c r="O560">
        <f t="shared" si="231"/>
        <v>20</v>
      </c>
      <c r="P560" s="54">
        <f t="shared" si="236"/>
        <v>-0.24379483853245176</v>
      </c>
      <c r="Q560" s="54">
        <f t="shared" si="237"/>
        <v>24.708696397329376</v>
      </c>
      <c r="R560" s="53">
        <f t="shared" si="255"/>
        <v>10200</v>
      </c>
      <c r="S560" s="53">
        <f t="shared" si="256"/>
        <v>13450</v>
      </c>
      <c r="T560" s="53">
        <f t="shared" si="247"/>
        <v>0</v>
      </c>
      <c r="U560" s="16"/>
      <c r="V560" s="16">
        <f t="shared" si="257"/>
        <v>10500</v>
      </c>
      <c r="W560" s="16">
        <f t="shared" si="258"/>
        <v>13050</v>
      </c>
      <c r="X560" s="16">
        <f t="shared" si="246"/>
        <v>0</v>
      </c>
      <c r="Y560" s="10">
        <f t="shared" si="228"/>
        <v>92.299999999999272</v>
      </c>
      <c r="Z560" s="10">
        <f t="shared" si="232"/>
        <v>41.200000000000728</v>
      </c>
      <c r="AA560" s="10">
        <f t="shared" si="233"/>
        <v>51.099999999998545</v>
      </c>
      <c r="AB560" s="10">
        <f t="shared" si="234"/>
        <v>92.299999999999272</v>
      </c>
      <c r="AC560" s="11">
        <f t="shared" si="244"/>
        <v>132.23928571428573</v>
      </c>
      <c r="AD560" s="12">
        <f t="shared" si="243"/>
        <v>1.1672635335359319E-2</v>
      </c>
      <c r="AE560" s="12">
        <f t="shared" si="245"/>
        <v>17.042047589624605</v>
      </c>
      <c r="AF560" s="10"/>
      <c r="AG560" s="10"/>
      <c r="AH560" s="13">
        <f t="shared" si="253"/>
        <v>0</v>
      </c>
      <c r="AI560" s="6"/>
      <c r="AJ560" s="6"/>
      <c r="AK560" s="6">
        <f t="shared" si="254"/>
        <v>0</v>
      </c>
    </row>
    <row r="561" spans="1:37" x14ac:dyDescent="0.35">
      <c r="A561" s="2">
        <v>43598</v>
      </c>
      <c r="B561" t="s">
        <v>10</v>
      </c>
      <c r="C561" s="3">
        <v>43615</v>
      </c>
      <c r="D561">
        <v>11270.1</v>
      </c>
      <c r="E561">
        <v>11328</v>
      </c>
      <c r="F561">
        <v>11153.65</v>
      </c>
      <c r="G561">
        <v>11181.55</v>
      </c>
      <c r="H561">
        <v>16989825</v>
      </c>
      <c r="I561">
        <v>34125</v>
      </c>
      <c r="J561">
        <v>11148.2</v>
      </c>
      <c r="K561" s="51">
        <f t="shared" si="235"/>
        <v>-1.1112388566577176</v>
      </c>
      <c r="L561">
        <f t="shared" si="229"/>
        <v>11200</v>
      </c>
      <c r="M561">
        <f t="shared" si="230"/>
        <v>11300</v>
      </c>
      <c r="N561">
        <v>26.335000000000001</v>
      </c>
      <c r="O561">
        <f t="shared" si="231"/>
        <v>17</v>
      </c>
      <c r="P561" s="54">
        <f t="shared" si="236"/>
        <v>-1.1174592407858341</v>
      </c>
      <c r="Q561" s="54">
        <f t="shared" si="237"/>
        <v>25.534196960337113</v>
      </c>
      <c r="R561" s="53">
        <f t="shared" si="255"/>
        <v>10200</v>
      </c>
      <c r="S561" s="53">
        <f t="shared" si="256"/>
        <v>13450</v>
      </c>
      <c r="T561" s="53">
        <f t="shared" si="247"/>
        <v>0</v>
      </c>
      <c r="U561" s="16"/>
      <c r="V561" s="16">
        <f t="shared" si="257"/>
        <v>10500</v>
      </c>
      <c r="W561" s="16">
        <f t="shared" si="258"/>
        <v>13050</v>
      </c>
      <c r="X561" s="16">
        <f t="shared" si="246"/>
        <v>0</v>
      </c>
      <c r="Y561" s="10">
        <f t="shared" si="228"/>
        <v>174.35000000000036</v>
      </c>
      <c r="Z561" s="10">
        <f t="shared" si="232"/>
        <v>20.799999999999272</v>
      </c>
      <c r="AA561" s="10">
        <f t="shared" si="233"/>
        <v>153.55000000000109</v>
      </c>
      <c r="AB561" s="10">
        <f t="shared" si="234"/>
        <v>174.35000000000036</v>
      </c>
      <c r="AC561" s="11">
        <f t="shared" si="244"/>
        <v>137.05357142857142</v>
      </c>
      <c r="AD561" s="12">
        <f t="shared" si="243"/>
        <v>1.2160812364448534E-2</v>
      </c>
      <c r="AE561" s="12">
        <f t="shared" si="245"/>
        <v>17.754786052094861</v>
      </c>
      <c r="AF561" s="10"/>
      <c r="AG561" s="10"/>
      <c r="AH561" s="13">
        <f t="shared" si="253"/>
        <v>0</v>
      </c>
      <c r="AI561" s="6"/>
      <c r="AJ561" s="6"/>
      <c r="AK561" s="6">
        <f t="shared" si="254"/>
        <v>0</v>
      </c>
    </row>
    <row r="562" spans="1:37" x14ac:dyDescent="0.35">
      <c r="A562" s="2">
        <v>43599</v>
      </c>
      <c r="B562" t="s">
        <v>10</v>
      </c>
      <c r="C562" s="3">
        <v>43615</v>
      </c>
      <c r="D562">
        <v>11170.1</v>
      </c>
      <c r="E562">
        <v>11338.1</v>
      </c>
      <c r="F562">
        <v>11138</v>
      </c>
      <c r="G562">
        <v>11241.65</v>
      </c>
      <c r="H562">
        <v>16217850</v>
      </c>
      <c r="I562">
        <v>-771975</v>
      </c>
      <c r="K562" s="51">
        <f t="shared" si="235"/>
        <v>0.53749256587861582</v>
      </c>
      <c r="L562">
        <f t="shared" si="229"/>
        <v>11200</v>
      </c>
      <c r="M562">
        <f t="shared" si="230"/>
        <v>11200</v>
      </c>
      <c r="N562">
        <v>27.3825</v>
      </c>
      <c r="O562">
        <f t="shared" si="231"/>
        <v>16</v>
      </c>
      <c r="P562" s="54">
        <f t="shared" si="236"/>
        <v>0.53605322983276693</v>
      </c>
      <c r="Q562" s="54">
        <f t="shared" si="237"/>
        <v>26.548643450446068</v>
      </c>
      <c r="R562" s="53">
        <f t="shared" si="255"/>
        <v>10200</v>
      </c>
      <c r="S562" s="53">
        <f t="shared" si="256"/>
        <v>13450</v>
      </c>
      <c r="T562" s="53">
        <f t="shared" si="247"/>
        <v>0</v>
      </c>
      <c r="U562" s="16"/>
      <c r="V562" s="16">
        <f t="shared" si="257"/>
        <v>10500</v>
      </c>
      <c r="W562" s="16">
        <f t="shared" si="258"/>
        <v>13050</v>
      </c>
      <c r="X562" s="16">
        <f t="shared" si="246"/>
        <v>0</v>
      </c>
      <c r="Y562" s="10">
        <f t="shared" si="228"/>
        <v>200.10000000000036</v>
      </c>
      <c r="Z562" s="10">
        <f t="shared" si="232"/>
        <v>156.55000000000109</v>
      </c>
      <c r="AA562" s="10">
        <f t="shared" si="233"/>
        <v>43.549999999999272</v>
      </c>
      <c r="AB562" s="10">
        <f t="shared" si="234"/>
        <v>200.10000000000036</v>
      </c>
      <c r="AC562" s="11">
        <f t="shared" si="244"/>
        <v>139.7821428571429</v>
      </c>
      <c r="AD562" s="12">
        <f t="shared" si="243"/>
        <v>1.2513956263340785E-2</v>
      </c>
      <c r="AE562" s="12">
        <f t="shared" si="245"/>
        <v>18.270376144477545</v>
      </c>
      <c r="AF562" s="10"/>
      <c r="AG562" s="10"/>
      <c r="AH562" s="13">
        <f t="shared" si="253"/>
        <v>0</v>
      </c>
      <c r="AI562" s="6"/>
      <c r="AJ562" s="6"/>
      <c r="AK562" s="6">
        <f t="shared" si="254"/>
        <v>0</v>
      </c>
    </row>
    <row r="563" spans="1:37" x14ac:dyDescent="0.35">
      <c r="A563" s="2">
        <v>43600</v>
      </c>
      <c r="B563" t="s">
        <v>10</v>
      </c>
      <c r="C563" s="3">
        <v>43615</v>
      </c>
      <c r="D563">
        <v>11275.6</v>
      </c>
      <c r="E563">
        <v>11300</v>
      </c>
      <c r="F563">
        <v>11157</v>
      </c>
      <c r="G563">
        <v>11177.45</v>
      </c>
      <c r="H563">
        <v>15695925</v>
      </c>
      <c r="I563">
        <v>-521925</v>
      </c>
      <c r="J563">
        <v>11157</v>
      </c>
      <c r="K563" s="51">
        <f t="shared" si="235"/>
        <v>-0.57109054275839322</v>
      </c>
      <c r="L563">
        <f t="shared" si="229"/>
        <v>11200</v>
      </c>
      <c r="M563">
        <f t="shared" si="230"/>
        <v>11300</v>
      </c>
      <c r="N563">
        <v>27.1325</v>
      </c>
      <c r="O563">
        <f t="shared" si="231"/>
        <v>15</v>
      </c>
      <c r="P563" s="54">
        <f t="shared" si="236"/>
        <v>-0.57272750011279072</v>
      </c>
      <c r="Q563" s="54">
        <f t="shared" si="237"/>
        <v>26.306308822834936</v>
      </c>
      <c r="R563" s="53">
        <f t="shared" si="255"/>
        <v>10200</v>
      </c>
      <c r="S563" s="53">
        <f t="shared" si="256"/>
        <v>13450</v>
      </c>
      <c r="T563" s="53">
        <f t="shared" si="247"/>
        <v>0</v>
      </c>
      <c r="U563" s="16"/>
      <c r="V563" s="16">
        <f t="shared" si="257"/>
        <v>10500</v>
      </c>
      <c r="W563" s="16">
        <f t="shared" si="258"/>
        <v>13050</v>
      </c>
      <c r="X563" s="16">
        <f t="shared" si="246"/>
        <v>0</v>
      </c>
      <c r="Y563" s="10">
        <f t="shared" si="228"/>
        <v>143</v>
      </c>
      <c r="Z563" s="10">
        <f t="shared" si="232"/>
        <v>58.350000000000364</v>
      </c>
      <c r="AA563" s="10">
        <f t="shared" si="233"/>
        <v>84.649999999999636</v>
      </c>
      <c r="AB563" s="10">
        <f t="shared" si="234"/>
        <v>143</v>
      </c>
      <c r="AC563" s="11">
        <f t="shared" si="244"/>
        <v>143.48928571428573</v>
      </c>
      <c r="AD563" s="12">
        <f t="shared" si="243"/>
        <v>1.272564526182959E-2</v>
      </c>
      <c r="AE563" s="12">
        <f t="shared" si="245"/>
        <v>18.5794420822712</v>
      </c>
      <c r="AF563" s="10"/>
      <c r="AG563" s="10"/>
      <c r="AH563" s="13">
        <f t="shared" si="253"/>
        <v>0</v>
      </c>
      <c r="AI563" s="6"/>
      <c r="AJ563" s="6"/>
      <c r="AK563" s="6">
        <f t="shared" si="254"/>
        <v>0</v>
      </c>
    </row>
    <row r="564" spans="1:37" x14ac:dyDescent="0.35">
      <c r="A564" s="2">
        <v>43601</v>
      </c>
      <c r="B564" t="s">
        <v>10</v>
      </c>
      <c r="C564" s="3">
        <v>43615</v>
      </c>
      <c r="D564">
        <v>11189.95</v>
      </c>
      <c r="E564">
        <v>11309.9</v>
      </c>
      <c r="F564">
        <v>11152.25</v>
      </c>
      <c r="G564">
        <v>11285.25</v>
      </c>
      <c r="H564">
        <v>15453150</v>
      </c>
      <c r="I564">
        <v>-242775</v>
      </c>
      <c r="K564" s="51">
        <f t="shared" si="235"/>
        <v>0.96444180023171</v>
      </c>
      <c r="L564">
        <f t="shared" si="229"/>
        <v>11300</v>
      </c>
      <c r="M564">
        <f t="shared" si="230"/>
        <v>11200</v>
      </c>
      <c r="N564">
        <v>28.657499999999999</v>
      </c>
      <c r="O564">
        <f t="shared" si="231"/>
        <v>14</v>
      </c>
      <c r="P564" s="54">
        <f t="shared" si="236"/>
        <v>0.9598207481165133</v>
      </c>
      <c r="Q564" s="54">
        <f t="shared" si="237"/>
        <v>27.785471801412889</v>
      </c>
      <c r="R564" s="53">
        <f t="shared" si="255"/>
        <v>10200</v>
      </c>
      <c r="S564" s="53">
        <f t="shared" si="256"/>
        <v>13450</v>
      </c>
      <c r="T564" s="53">
        <f t="shared" si="247"/>
        <v>0</v>
      </c>
      <c r="U564" s="16"/>
      <c r="V564" s="16">
        <f t="shared" si="257"/>
        <v>10500</v>
      </c>
      <c r="W564" s="16">
        <f t="shared" si="258"/>
        <v>13050</v>
      </c>
      <c r="X564" s="16">
        <f t="shared" si="246"/>
        <v>0</v>
      </c>
      <c r="Y564" s="10">
        <f t="shared" si="228"/>
        <v>157.64999999999964</v>
      </c>
      <c r="Z564" s="10">
        <f t="shared" si="232"/>
        <v>132.44999999999891</v>
      </c>
      <c r="AA564" s="10">
        <f t="shared" si="233"/>
        <v>25.200000000000728</v>
      </c>
      <c r="AB564" s="10">
        <f t="shared" si="234"/>
        <v>157.64999999999964</v>
      </c>
      <c r="AC564" s="11">
        <f t="shared" si="244"/>
        <v>142.11071428571424</v>
      </c>
      <c r="AD564" s="12">
        <f t="shared" si="243"/>
        <v>1.2699852482425233E-2</v>
      </c>
      <c r="AE564" s="12">
        <f t="shared" si="245"/>
        <v>18.541784624340838</v>
      </c>
      <c r="AF564" s="10"/>
      <c r="AG564" s="10"/>
      <c r="AH564" s="13">
        <f t="shared" si="253"/>
        <v>0</v>
      </c>
      <c r="AI564" s="6"/>
      <c r="AJ564" s="6"/>
      <c r="AK564" s="6">
        <f t="shared" si="254"/>
        <v>0</v>
      </c>
    </row>
    <row r="565" spans="1:37" x14ac:dyDescent="0.35">
      <c r="A565" s="2">
        <v>43602</v>
      </c>
      <c r="B565" t="s">
        <v>10</v>
      </c>
      <c r="C565" s="3">
        <v>43615</v>
      </c>
      <c r="D565">
        <v>11284.95</v>
      </c>
      <c r="E565">
        <v>11447.7</v>
      </c>
      <c r="F565">
        <v>11267.05</v>
      </c>
      <c r="G565">
        <v>11425.8</v>
      </c>
      <c r="H565">
        <v>16026300</v>
      </c>
      <c r="I565">
        <v>573150</v>
      </c>
      <c r="K565" s="51">
        <f t="shared" si="235"/>
        <v>1.2454309829201771</v>
      </c>
      <c r="L565">
        <f t="shared" si="229"/>
        <v>11400</v>
      </c>
      <c r="M565">
        <f t="shared" si="230"/>
        <v>11300</v>
      </c>
      <c r="N565">
        <v>28.37</v>
      </c>
      <c r="O565">
        <f t="shared" si="231"/>
        <v>13</v>
      </c>
      <c r="P565" s="54">
        <f t="shared" si="236"/>
        <v>1.2377392885728256</v>
      </c>
      <c r="Q565" s="54">
        <f t="shared" si="237"/>
        <v>27.507406382877843</v>
      </c>
      <c r="R565" s="53">
        <f t="shared" si="255"/>
        <v>10200</v>
      </c>
      <c r="S565" s="53">
        <f t="shared" si="256"/>
        <v>13450</v>
      </c>
      <c r="T565" s="53">
        <f t="shared" si="247"/>
        <v>0</v>
      </c>
      <c r="U565" s="16"/>
      <c r="V565" s="16">
        <f t="shared" si="257"/>
        <v>10500</v>
      </c>
      <c r="W565" s="16">
        <f t="shared" si="258"/>
        <v>13050</v>
      </c>
      <c r="X565" s="16">
        <f t="shared" si="246"/>
        <v>0</v>
      </c>
      <c r="Y565" s="10">
        <f t="shared" si="228"/>
        <v>180.65000000000146</v>
      </c>
      <c r="Z565" s="10">
        <f t="shared" si="232"/>
        <v>162.45000000000073</v>
      </c>
      <c r="AA565" s="10">
        <f t="shared" si="233"/>
        <v>18.200000000000728</v>
      </c>
      <c r="AB565" s="10">
        <f t="shared" si="234"/>
        <v>180.65000000000146</v>
      </c>
      <c r="AC565" s="11">
        <f t="shared" si="244"/>
        <v>143.06428571428569</v>
      </c>
      <c r="AD565" s="12">
        <f t="shared" si="243"/>
        <v>1.2677440814029807E-2</v>
      </c>
      <c r="AE565" s="12">
        <f t="shared" si="245"/>
        <v>18.509063588483517</v>
      </c>
      <c r="AF565" s="10"/>
      <c r="AG565" s="10"/>
      <c r="AH565" s="13">
        <f t="shared" si="253"/>
        <v>0</v>
      </c>
      <c r="AI565" s="6"/>
      <c r="AJ565" s="6"/>
      <c r="AK565" s="6">
        <f t="shared" si="254"/>
        <v>0</v>
      </c>
    </row>
    <row r="566" spans="1:37" x14ac:dyDescent="0.35">
      <c r="A566" s="2">
        <v>43605</v>
      </c>
      <c r="B566" t="s">
        <v>10</v>
      </c>
      <c r="C566" s="3">
        <v>43615</v>
      </c>
      <c r="D566">
        <v>11651.1</v>
      </c>
      <c r="E566">
        <v>11877.3</v>
      </c>
      <c r="F566">
        <v>11601.1</v>
      </c>
      <c r="G566">
        <v>11859.45</v>
      </c>
      <c r="H566">
        <v>17086275</v>
      </c>
      <c r="I566">
        <v>1059975</v>
      </c>
      <c r="K566" s="51">
        <f t="shared" si="235"/>
        <v>3.7953578742845275</v>
      </c>
      <c r="L566">
        <f t="shared" si="229"/>
        <v>11900</v>
      </c>
      <c r="M566">
        <f t="shared" si="230"/>
        <v>11700</v>
      </c>
      <c r="N566">
        <v>28.074999999999999</v>
      </c>
      <c r="O566">
        <f t="shared" si="231"/>
        <v>10</v>
      </c>
      <c r="P566" s="54">
        <f t="shared" si="236"/>
        <v>3.7251061915945627</v>
      </c>
      <c r="Q566" s="54">
        <f t="shared" si="237"/>
        <v>27.235011886693187</v>
      </c>
      <c r="R566" s="53">
        <f t="shared" si="255"/>
        <v>10200</v>
      </c>
      <c r="S566" s="53">
        <f t="shared" si="256"/>
        <v>13450</v>
      </c>
      <c r="T566" s="53">
        <f t="shared" si="247"/>
        <v>0</v>
      </c>
      <c r="U566" s="16"/>
      <c r="V566" s="16">
        <f t="shared" si="257"/>
        <v>10500</v>
      </c>
      <c r="W566" s="16">
        <f t="shared" si="258"/>
        <v>13050</v>
      </c>
      <c r="X566" s="16">
        <f t="shared" si="246"/>
        <v>0</v>
      </c>
      <c r="Y566" s="10">
        <f t="shared" si="228"/>
        <v>276.19999999999891</v>
      </c>
      <c r="Z566" s="10">
        <f t="shared" si="232"/>
        <v>451.5</v>
      </c>
      <c r="AA566" s="10">
        <f t="shared" si="233"/>
        <v>175.30000000000109</v>
      </c>
      <c r="AB566" s="10">
        <f t="shared" si="234"/>
        <v>451.5</v>
      </c>
      <c r="AC566" s="11">
        <f t="shared" si="244"/>
        <v>162.78571428571428</v>
      </c>
      <c r="AD566" s="12">
        <f t="shared" si="243"/>
        <v>1.3971703468832494E-2</v>
      </c>
      <c r="AE566" s="12">
        <f t="shared" si="245"/>
        <v>20.398687064495441</v>
      </c>
      <c r="AF566" s="10"/>
      <c r="AG566" s="10"/>
      <c r="AH566" s="13">
        <f t="shared" si="253"/>
        <v>0</v>
      </c>
      <c r="AI566" s="6"/>
      <c r="AJ566" s="6"/>
      <c r="AK566" s="6">
        <f t="shared" si="254"/>
        <v>0</v>
      </c>
    </row>
    <row r="567" spans="1:37" x14ac:dyDescent="0.35">
      <c r="A567" s="2">
        <v>43606</v>
      </c>
      <c r="B567" t="s">
        <v>10</v>
      </c>
      <c r="C567" s="3">
        <v>43615</v>
      </c>
      <c r="D567">
        <v>11885</v>
      </c>
      <c r="E567">
        <v>11895</v>
      </c>
      <c r="F567">
        <v>11687.5</v>
      </c>
      <c r="G567">
        <v>11715.15</v>
      </c>
      <c r="H567">
        <v>16675275</v>
      </c>
      <c r="I567">
        <v>-411000</v>
      </c>
      <c r="K567" s="51">
        <f t="shared" si="235"/>
        <v>-1.2167511984114026</v>
      </c>
      <c r="L567">
        <f t="shared" si="229"/>
        <v>11700</v>
      </c>
      <c r="M567">
        <f t="shared" si="230"/>
        <v>11900</v>
      </c>
      <c r="N567">
        <v>23.675000000000001</v>
      </c>
      <c r="O567">
        <f t="shared" si="231"/>
        <v>9</v>
      </c>
      <c r="P567" s="54">
        <f t="shared" si="236"/>
        <v>-1.2242142151535518</v>
      </c>
      <c r="Q567" s="54">
        <f t="shared" si="237"/>
        <v>22.955722805581075</v>
      </c>
      <c r="R567" s="53">
        <f t="shared" si="255"/>
        <v>10200</v>
      </c>
      <c r="S567" s="53">
        <f t="shared" si="256"/>
        <v>13450</v>
      </c>
      <c r="T567" s="53">
        <f t="shared" si="247"/>
        <v>0</v>
      </c>
      <c r="U567" s="16"/>
      <c r="V567" s="16">
        <f t="shared" si="257"/>
        <v>10500</v>
      </c>
      <c r="W567" s="16">
        <f t="shared" si="258"/>
        <v>13050</v>
      </c>
      <c r="X567" s="16">
        <f t="shared" si="246"/>
        <v>0</v>
      </c>
      <c r="Y567" s="10">
        <f t="shared" si="228"/>
        <v>207.5</v>
      </c>
      <c r="Z567" s="10">
        <f t="shared" si="232"/>
        <v>35.549999999999272</v>
      </c>
      <c r="AA567" s="10">
        <f t="shared" si="233"/>
        <v>171.95000000000073</v>
      </c>
      <c r="AB567" s="10">
        <f t="shared" si="234"/>
        <v>207.5</v>
      </c>
      <c r="AC567" s="11">
        <f t="shared" si="244"/>
        <v>168.57499999999996</v>
      </c>
      <c r="AD567" s="12">
        <f t="shared" si="243"/>
        <v>1.4183845183003783E-2</v>
      </c>
      <c r="AE567" s="12">
        <f t="shared" si="245"/>
        <v>20.708413967185521</v>
      </c>
      <c r="AF567" s="10"/>
      <c r="AG567" s="10"/>
      <c r="AH567" s="13">
        <f t="shared" si="253"/>
        <v>0</v>
      </c>
      <c r="AI567" s="6"/>
      <c r="AJ567" s="6"/>
      <c r="AK567" s="6">
        <f t="shared" si="254"/>
        <v>0</v>
      </c>
    </row>
    <row r="568" spans="1:37" x14ac:dyDescent="0.35">
      <c r="A568" s="2">
        <v>43607</v>
      </c>
      <c r="B568" t="s">
        <v>10</v>
      </c>
      <c r="C568" s="3">
        <v>43615</v>
      </c>
      <c r="D568">
        <v>11740.2</v>
      </c>
      <c r="E568">
        <v>11833.25</v>
      </c>
      <c r="F568">
        <v>11710</v>
      </c>
      <c r="G568">
        <v>11781.65</v>
      </c>
      <c r="H568">
        <v>17658825</v>
      </c>
      <c r="I568">
        <v>983550</v>
      </c>
      <c r="J568">
        <v>11737.9</v>
      </c>
      <c r="K568" s="51">
        <f t="shared" si="235"/>
        <v>0.56764104599599663</v>
      </c>
      <c r="L568">
        <f t="shared" si="229"/>
        <v>11800</v>
      </c>
      <c r="M568">
        <f t="shared" si="230"/>
        <v>11700</v>
      </c>
      <c r="N568">
        <v>25.6525</v>
      </c>
      <c r="O568">
        <f t="shared" si="231"/>
        <v>8</v>
      </c>
      <c r="P568" s="54">
        <f t="shared" si="236"/>
        <v>0.56603603514631118</v>
      </c>
      <c r="Q568" s="54">
        <f t="shared" si="237"/>
        <v>24.871407975476277</v>
      </c>
      <c r="R568" s="53">
        <f t="shared" si="255"/>
        <v>10200</v>
      </c>
      <c r="S568" s="53">
        <f t="shared" si="256"/>
        <v>13450</v>
      </c>
      <c r="T568" s="53">
        <f t="shared" si="247"/>
        <v>0</v>
      </c>
      <c r="U568" s="16"/>
      <c r="V568" s="16">
        <f t="shared" si="257"/>
        <v>10500</v>
      </c>
      <c r="W568" s="16">
        <f t="shared" si="258"/>
        <v>13050</v>
      </c>
      <c r="X568" s="16">
        <f t="shared" si="246"/>
        <v>0</v>
      </c>
      <c r="Y568" s="10">
        <f t="shared" si="228"/>
        <v>123.25</v>
      </c>
      <c r="Z568" s="10">
        <f t="shared" si="232"/>
        <v>118.10000000000036</v>
      </c>
      <c r="AA568" s="10">
        <f t="shared" si="233"/>
        <v>5.1499999999996362</v>
      </c>
      <c r="AB568" s="10">
        <f t="shared" si="234"/>
        <v>123.25</v>
      </c>
      <c r="AC568" s="11">
        <f t="shared" si="244"/>
        <v>170.27857142857141</v>
      </c>
      <c r="AD568" s="12">
        <f t="shared" si="243"/>
        <v>1.4503890174662391E-2</v>
      </c>
      <c r="AE568" s="12">
        <f t="shared" si="245"/>
        <v>21.175679655007091</v>
      </c>
      <c r="AF568" s="10"/>
      <c r="AG568" s="10"/>
      <c r="AH568" s="13">
        <f t="shared" si="253"/>
        <v>0</v>
      </c>
      <c r="AI568" s="6"/>
      <c r="AJ568" s="6"/>
      <c r="AK568" s="6">
        <f t="shared" si="254"/>
        <v>0</v>
      </c>
    </row>
    <row r="569" spans="1:37" x14ac:dyDescent="0.35">
      <c r="A569" s="2">
        <v>43608</v>
      </c>
      <c r="B569" t="s">
        <v>10</v>
      </c>
      <c r="C569" s="3">
        <v>43615</v>
      </c>
      <c r="D569">
        <v>11888</v>
      </c>
      <c r="E569">
        <v>12070</v>
      </c>
      <c r="F569">
        <v>11640.15</v>
      </c>
      <c r="G569">
        <v>11692.4</v>
      </c>
      <c r="H569">
        <v>17339925</v>
      </c>
      <c r="I569">
        <v>-318900</v>
      </c>
      <c r="J569">
        <v>11657.05</v>
      </c>
      <c r="K569" s="51">
        <f t="shared" si="235"/>
        <v>-0.75753396171164489</v>
      </c>
      <c r="L569">
        <f t="shared" si="229"/>
        <v>11700</v>
      </c>
      <c r="M569">
        <f t="shared" si="230"/>
        <v>11900</v>
      </c>
      <c r="N569">
        <v>27.6325</v>
      </c>
      <c r="O569">
        <f t="shared" si="231"/>
        <v>7</v>
      </c>
      <c r="P569" s="54">
        <f t="shared" si="236"/>
        <v>-0.76041782361429</v>
      </c>
      <c r="Q569" s="54">
        <f t="shared" si="237"/>
        <v>26.791350227097332</v>
      </c>
      <c r="R569" s="53">
        <f t="shared" si="255"/>
        <v>10200</v>
      </c>
      <c r="S569" s="53">
        <f t="shared" si="256"/>
        <v>13450</v>
      </c>
      <c r="T569" s="53">
        <f t="shared" si="247"/>
        <v>0</v>
      </c>
      <c r="U569" s="16"/>
      <c r="V569" s="16">
        <f t="shared" si="257"/>
        <v>10500</v>
      </c>
      <c r="W569" s="16">
        <f t="shared" si="258"/>
        <v>13050</v>
      </c>
      <c r="X569" s="16">
        <f t="shared" si="246"/>
        <v>0</v>
      </c>
      <c r="Y569" s="10">
        <f t="shared" si="228"/>
        <v>429.85000000000036</v>
      </c>
      <c r="Z569" s="10">
        <f t="shared" si="232"/>
        <v>288.35000000000036</v>
      </c>
      <c r="AA569" s="10">
        <f t="shared" si="233"/>
        <v>141.5</v>
      </c>
      <c r="AB569" s="10">
        <f t="shared" si="234"/>
        <v>429.85000000000036</v>
      </c>
      <c r="AC569" s="11">
        <f t="shared" si="244"/>
        <v>194.58928571428572</v>
      </c>
      <c r="AD569" s="12">
        <f t="shared" si="243"/>
        <v>1.6368546914054989E-2</v>
      </c>
      <c r="AE569" s="12">
        <f t="shared" si="245"/>
        <v>23.898078494520284</v>
      </c>
      <c r="AF569" s="10"/>
      <c r="AG569" s="10"/>
      <c r="AH569" s="13">
        <f t="shared" si="253"/>
        <v>0</v>
      </c>
      <c r="AI569" s="6"/>
      <c r="AJ569" s="6"/>
      <c r="AK569" s="6">
        <f t="shared" si="254"/>
        <v>0</v>
      </c>
    </row>
    <row r="570" spans="1:37" x14ac:dyDescent="0.35">
      <c r="A570" s="2">
        <v>43609</v>
      </c>
      <c r="B570" t="s">
        <v>10</v>
      </c>
      <c r="C570" s="3">
        <v>43615</v>
      </c>
      <c r="D570">
        <v>11765.1</v>
      </c>
      <c r="E570">
        <v>11890</v>
      </c>
      <c r="F570">
        <v>11678.1</v>
      </c>
      <c r="G570">
        <v>11869.4</v>
      </c>
      <c r="H570">
        <v>17352150</v>
      </c>
      <c r="I570">
        <v>12225</v>
      </c>
      <c r="K570" s="51">
        <f t="shared" si="235"/>
        <v>1.5138038383907495</v>
      </c>
      <c r="L570">
        <f t="shared" si="229"/>
        <v>11900</v>
      </c>
      <c r="M570">
        <f t="shared" si="230"/>
        <v>11800</v>
      </c>
      <c r="N570">
        <v>19.405000000000001</v>
      </c>
      <c r="O570">
        <f t="shared" si="231"/>
        <v>6</v>
      </c>
      <c r="P570" s="54">
        <f t="shared" si="236"/>
        <v>1.5024601654596736</v>
      </c>
      <c r="Q570" s="54">
        <f t="shared" si="237"/>
        <v>18.817444743984971</v>
      </c>
      <c r="R570" s="53">
        <f t="shared" ref="R570:R574" si="259">R569</f>
        <v>10200</v>
      </c>
      <c r="S570" s="53">
        <f t="shared" ref="S570:S574" si="260">S569</f>
        <v>13450</v>
      </c>
      <c r="T570" s="53">
        <f t="shared" si="247"/>
        <v>0</v>
      </c>
      <c r="U570" s="16"/>
      <c r="V570" s="16">
        <f t="shared" si="257"/>
        <v>10500</v>
      </c>
      <c r="W570" s="16">
        <f t="shared" si="258"/>
        <v>13050</v>
      </c>
      <c r="X570" s="16">
        <f t="shared" si="246"/>
        <v>0</v>
      </c>
      <c r="Y570" s="10">
        <f t="shared" si="228"/>
        <v>211.89999999999964</v>
      </c>
      <c r="Z570" s="10">
        <f t="shared" si="232"/>
        <v>197.60000000000036</v>
      </c>
      <c r="AA570" s="10">
        <f t="shared" si="233"/>
        <v>14.299999999999272</v>
      </c>
      <c r="AB570" s="10">
        <f t="shared" si="234"/>
        <v>211.89999999999964</v>
      </c>
      <c r="AC570" s="11">
        <f t="shared" si="244"/>
        <v>199.9071428571429</v>
      </c>
      <c r="AD570" s="12">
        <f t="shared" si="243"/>
        <v>1.6991537926336613E-2</v>
      </c>
      <c r="AE570" s="12">
        <f t="shared" si="245"/>
        <v>24.807645372451454</v>
      </c>
      <c r="AF570" s="10"/>
      <c r="AG570" s="10"/>
      <c r="AH570" s="13">
        <f t="shared" si="253"/>
        <v>0</v>
      </c>
      <c r="AI570" s="6"/>
      <c r="AJ570" s="6"/>
      <c r="AK570" s="6">
        <f t="shared" si="254"/>
        <v>0</v>
      </c>
    </row>
    <row r="571" spans="1:37" x14ac:dyDescent="0.35">
      <c r="A571" s="2">
        <v>43612</v>
      </c>
      <c r="B571" t="s">
        <v>10</v>
      </c>
      <c r="C571" s="3">
        <v>43615</v>
      </c>
      <c r="D571">
        <v>11858.9</v>
      </c>
      <c r="E571">
        <v>11960</v>
      </c>
      <c r="F571">
        <v>11833.15</v>
      </c>
      <c r="G571">
        <v>11918.5</v>
      </c>
      <c r="H571">
        <v>15504750</v>
      </c>
      <c r="I571">
        <v>-1847400</v>
      </c>
      <c r="K571" s="51">
        <f t="shared" si="235"/>
        <v>0.41366876168972622</v>
      </c>
      <c r="L571">
        <f t="shared" si="229"/>
        <v>11900</v>
      </c>
      <c r="M571">
        <f t="shared" si="230"/>
        <v>11900</v>
      </c>
      <c r="N571">
        <v>16.467500000000001</v>
      </c>
      <c r="O571">
        <f t="shared" si="231"/>
        <v>3</v>
      </c>
      <c r="P571" s="54">
        <f t="shared" si="236"/>
        <v>0.412815504763131</v>
      </c>
      <c r="Q571" s="54">
        <f t="shared" si="237"/>
        <v>15.96615382217829</v>
      </c>
      <c r="R571" s="53">
        <f t="shared" si="259"/>
        <v>10200</v>
      </c>
      <c r="S571" s="53">
        <f t="shared" si="260"/>
        <v>13450</v>
      </c>
      <c r="T571" s="53">
        <f t="shared" si="247"/>
        <v>0</v>
      </c>
      <c r="U571" s="16"/>
      <c r="V571" s="16">
        <f t="shared" si="257"/>
        <v>10500</v>
      </c>
      <c r="W571" s="16">
        <f t="shared" si="258"/>
        <v>13050</v>
      </c>
      <c r="X571" s="16">
        <f t="shared" si="246"/>
        <v>0</v>
      </c>
      <c r="Y571" s="10">
        <f t="shared" si="228"/>
        <v>126.85000000000036</v>
      </c>
      <c r="Z571" s="10">
        <f t="shared" si="232"/>
        <v>90.600000000000364</v>
      </c>
      <c r="AA571" s="10">
        <f t="shared" si="233"/>
        <v>36.25</v>
      </c>
      <c r="AB571" s="10">
        <f t="shared" si="234"/>
        <v>126.85000000000036</v>
      </c>
      <c r="AC571" s="11">
        <f t="shared" si="244"/>
        <v>197.49285714285725</v>
      </c>
      <c r="AD571" s="12">
        <f t="shared" si="243"/>
        <v>1.6653556159749828E-2</v>
      </c>
      <c r="AE571" s="12">
        <f t="shared" si="245"/>
        <v>24.314191993234747</v>
      </c>
      <c r="AF571" s="10"/>
      <c r="AG571" s="10"/>
      <c r="AH571" s="13">
        <f t="shared" si="253"/>
        <v>0</v>
      </c>
      <c r="AI571" s="6"/>
      <c r="AJ571" s="6"/>
      <c r="AK571" s="6">
        <f t="shared" si="254"/>
        <v>0</v>
      </c>
    </row>
    <row r="572" spans="1:37" x14ac:dyDescent="0.35">
      <c r="A572" s="2">
        <v>43613</v>
      </c>
      <c r="B572" t="s">
        <v>10</v>
      </c>
      <c r="C572" s="3">
        <v>43615</v>
      </c>
      <c r="D572">
        <v>11959</v>
      </c>
      <c r="E572">
        <v>11965</v>
      </c>
      <c r="F572">
        <v>11856.5</v>
      </c>
      <c r="G572">
        <v>11940.75</v>
      </c>
      <c r="H572">
        <v>14640600</v>
      </c>
      <c r="I572">
        <v>-864150</v>
      </c>
      <c r="K572" s="51">
        <f t="shared" si="235"/>
        <v>0.1866845660108235</v>
      </c>
      <c r="L572">
        <f t="shared" si="229"/>
        <v>11900</v>
      </c>
      <c r="M572">
        <f t="shared" si="230"/>
        <v>12000</v>
      </c>
      <c r="N572">
        <v>16.190000000000001</v>
      </c>
      <c r="O572">
        <f t="shared" si="231"/>
        <v>2</v>
      </c>
      <c r="P572" s="54">
        <f t="shared" si="236"/>
        <v>0.18651052694398373</v>
      </c>
      <c r="Q572" s="54">
        <f t="shared" si="237"/>
        <v>15.696853862178868</v>
      </c>
      <c r="R572" s="53">
        <f t="shared" si="259"/>
        <v>10200</v>
      </c>
      <c r="S572" s="53">
        <f t="shared" si="260"/>
        <v>13450</v>
      </c>
      <c r="T572" s="53">
        <f t="shared" si="247"/>
        <v>0</v>
      </c>
      <c r="U572" s="16"/>
      <c r="V572" s="16">
        <f t="shared" si="257"/>
        <v>10500</v>
      </c>
      <c r="W572" s="16">
        <f t="shared" si="258"/>
        <v>13050</v>
      </c>
      <c r="X572" s="16">
        <f t="shared" si="246"/>
        <v>0</v>
      </c>
      <c r="Y572" s="10">
        <f t="shared" si="228"/>
        <v>108.5</v>
      </c>
      <c r="Z572" s="10">
        <f t="shared" si="232"/>
        <v>46.5</v>
      </c>
      <c r="AA572" s="10">
        <f t="shared" si="233"/>
        <v>62</v>
      </c>
      <c r="AB572" s="10">
        <f t="shared" si="234"/>
        <v>108.5</v>
      </c>
      <c r="AC572" s="11">
        <f t="shared" si="244"/>
        <v>195.35000000000011</v>
      </c>
      <c r="AD572" s="12">
        <f t="shared" si="243"/>
        <v>1.633497784095661E-2</v>
      </c>
      <c r="AE572" s="12">
        <f t="shared" si="245"/>
        <v>23.849067647796652</v>
      </c>
      <c r="AF572" s="10"/>
      <c r="AG572" s="10"/>
      <c r="AH572" s="13">
        <f t="shared" si="253"/>
        <v>0</v>
      </c>
      <c r="AI572" s="6"/>
      <c r="AJ572" s="6"/>
      <c r="AK572" s="6">
        <f t="shared" si="254"/>
        <v>0</v>
      </c>
    </row>
    <row r="573" spans="1:37" x14ac:dyDescent="0.35">
      <c r="A573" s="2">
        <v>43614</v>
      </c>
      <c r="B573" t="s">
        <v>10</v>
      </c>
      <c r="C573" s="3">
        <v>43615</v>
      </c>
      <c r="D573">
        <v>11916.7</v>
      </c>
      <c r="E573">
        <v>11934.95</v>
      </c>
      <c r="F573">
        <v>11836.3</v>
      </c>
      <c r="G573">
        <v>11862.25</v>
      </c>
      <c r="H573">
        <v>12933975</v>
      </c>
      <c r="I573">
        <v>-1706625</v>
      </c>
      <c r="J573">
        <v>11861.1</v>
      </c>
      <c r="K573" s="51">
        <f t="shared" si="235"/>
        <v>-0.65741264158449009</v>
      </c>
      <c r="L573">
        <f t="shared" si="229"/>
        <v>11900</v>
      </c>
      <c r="M573">
        <f t="shared" si="230"/>
        <v>11900</v>
      </c>
      <c r="N573">
        <v>15.922499999999999</v>
      </c>
      <c r="O573">
        <f t="shared" si="231"/>
        <v>1</v>
      </c>
      <c r="P573" s="54">
        <f t="shared" si="236"/>
        <v>-0.6595831163712873</v>
      </c>
      <c r="Q573" s="54">
        <f t="shared" si="237"/>
        <v>15.438281927346843</v>
      </c>
      <c r="R573" s="53">
        <f t="shared" si="259"/>
        <v>10200</v>
      </c>
      <c r="S573" s="53">
        <f t="shared" si="260"/>
        <v>13450</v>
      </c>
      <c r="T573" s="53">
        <f t="shared" si="247"/>
        <v>0</v>
      </c>
      <c r="U573" s="16"/>
      <c r="V573" s="16">
        <f t="shared" si="257"/>
        <v>10500</v>
      </c>
      <c r="W573" s="16">
        <f t="shared" si="258"/>
        <v>13050</v>
      </c>
      <c r="X573" s="16">
        <f t="shared" si="246"/>
        <v>0</v>
      </c>
      <c r="Y573" s="10">
        <f t="shared" si="228"/>
        <v>98.650000000001455</v>
      </c>
      <c r="Z573" s="10">
        <f t="shared" si="232"/>
        <v>5.7999999999992724</v>
      </c>
      <c r="AA573" s="10">
        <f t="shared" si="233"/>
        <v>104.45000000000073</v>
      </c>
      <c r="AB573" s="10">
        <f t="shared" si="234"/>
        <v>104.45000000000073</v>
      </c>
      <c r="AC573" s="11">
        <f t="shared" si="244"/>
        <v>193.70357142857159</v>
      </c>
      <c r="AD573" s="12">
        <f t="shared" si="243"/>
        <v>1.6254799686874016E-2</v>
      </c>
      <c r="AE573" s="12">
        <f t="shared" si="245"/>
        <v>23.732007542836065</v>
      </c>
      <c r="AF573" s="10"/>
      <c r="AG573" s="10"/>
      <c r="AH573" s="13">
        <f t="shared" si="253"/>
        <v>0</v>
      </c>
      <c r="AI573" s="6"/>
      <c r="AJ573" s="6"/>
      <c r="AK573" s="6">
        <f t="shared" si="254"/>
        <v>0</v>
      </c>
    </row>
    <row r="574" spans="1:37" x14ac:dyDescent="0.35">
      <c r="A574" s="2">
        <v>43615</v>
      </c>
      <c r="B574" t="s">
        <v>10</v>
      </c>
      <c r="C574" s="3">
        <v>43615</v>
      </c>
      <c r="D574">
        <v>11865</v>
      </c>
      <c r="E574">
        <v>11964.9</v>
      </c>
      <c r="F574">
        <v>11856.9</v>
      </c>
      <c r="G574">
        <v>11944.9</v>
      </c>
      <c r="H574">
        <v>7488000</v>
      </c>
      <c r="I574">
        <v>-5445975</v>
      </c>
      <c r="K574" s="51">
        <f t="shared" si="235"/>
        <v>0.69674808742017436</v>
      </c>
      <c r="L574">
        <f t="shared" si="229"/>
        <v>11900</v>
      </c>
      <c r="M574">
        <f t="shared" si="230"/>
        <v>11900</v>
      </c>
      <c r="N574">
        <v>16.407499999999999</v>
      </c>
      <c r="O574">
        <f t="shared" si="231"/>
        <v>0</v>
      </c>
      <c r="P574" s="54">
        <f t="shared" si="236"/>
        <v>0.69433201407154144</v>
      </c>
      <c r="Q574" s="54">
        <f t="shared" si="237"/>
        <v>15.908570604920664</v>
      </c>
      <c r="R574" s="53">
        <f t="shared" si="259"/>
        <v>10200</v>
      </c>
      <c r="S574" s="53">
        <f t="shared" si="260"/>
        <v>13450</v>
      </c>
      <c r="T574" s="53">
        <f t="shared" si="247"/>
        <v>0</v>
      </c>
      <c r="U574" s="16"/>
      <c r="V574" s="16">
        <f t="shared" si="257"/>
        <v>10500</v>
      </c>
      <c r="W574" s="16">
        <f t="shared" si="258"/>
        <v>13050</v>
      </c>
      <c r="X574" s="16">
        <f t="shared" si="246"/>
        <v>0</v>
      </c>
      <c r="Y574" s="10">
        <f t="shared" si="228"/>
        <v>108</v>
      </c>
      <c r="Z574" s="10">
        <f t="shared" si="232"/>
        <v>102.64999999999964</v>
      </c>
      <c r="AA574" s="10">
        <f t="shared" si="233"/>
        <v>5.3500000000003638</v>
      </c>
      <c r="AB574" s="10">
        <f t="shared" si="234"/>
        <v>108</v>
      </c>
      <c r="AC574" s="11">
        <f t="shared" si="244"/>
        <v>194.82500000000022</v>
      </c>
      <c r="AD574" s="12">
        <f t="shared" si="243"/>
        <v>1.6420143278550375E-2</v>
      </c>
      <c r="AE574" s="12">
        <f t="shared" si="245"/>
        <v>23.973409186683547</v>
      </c>
      <c r="AF574" s="10"/>
      <c r="AG574" s="10"/>
      <c r="AH574" s="13">
        <f t="shared" si="253"/>
        <v>0</v>
      </c>
      <c r="AI574" s="6"/>
      <c r="AJ574" s="6"/>
      <c r="AK574" s="6">
        <f t="shared" si="254"/>
        <v>0</v>
      </c>
    </row>
    <row r="575" spans="1:37" x14ac:dyDescent="0.35">
      <c r="A575" s="2">
        <v>43616</v>
      </c>
      <c r="B575" t="s">
        <v>10</v>
      </c>
      <c r="C575" s="3">
        <v>43643</v>
      </c>
      <c r="D575">
        <v>12001</v>
      </c>
      <c r="E575">
        <v>12047</v>
      </c>
      <c r="F575">
        <v>11828.65</v>
      </c>
      <c r="G575">
        <v>11916.5</v>
      </c>
      <c r="H575">
        <v>18194625</v>
      </c>
      <c r="I575">
        <v>-593250</v>
      </c>
      <c r="K575" s="51">
        <f t="shared" si="235"/>
        <v>-0.23775837386666807</v>
      </c>
      <c r="L575">
        <f t="shared" si="229"/>
        <v>11900</v>
      </c>
      <c r="M575">
        <f t="shared" si="230"/>
        <v>12000</v>
      </c>
      <c r="N575">
        <v>15.61</v>
      </c>
      <c r="O575">
        <f t="shared" si="231"/>
        <v>27</v>
      </c>
      <c r="P575" s="54">
        <f t="shared" si="236"/>
        <v>-0.23804146789725422</v>
      </c>
      <c r="Q575" s="54">
        <f t="shared" si="237"/>
        <v>15.134568835101524</v>
      </c>
      <c r="R575" s="53">
        <f t="shared" si="252"/>
        <v>10950</v>
      </c>
      <c r="S575" s="53">
        <f>MROUND((G575+2*G575*Q575*SQRT(O575/365)/100),50)</f>
        <v>12900</v>
      </c>
      <c r="T575" s="53">
        <f t="shared" si="247"/>
        <v>0</v>
      </c>
      <c r="U575" s="17">
        <v>12.848180309272232</v>
      </c>
      <c r="V575" s="16">
        <f>MROUND((D575-2*D575*U575*SQRT(O575/365)/100),50)</f>
        <v>11150</v>
      </c>
      <c r="W575" s="16">
        <f>MROUND((D575+2*D575*U575*SQRT(O575/365)/100),50)</f>
        <v>12850</v>
      </c>
      <c r="X575" s="16">
        <f t="shared" si="246"/>
        <v>0</v>
      </c>
      <c r="Y575" s="10">
        <f t="shared" si="228"/>
        <v>218.35000000000036</v>
      </c>
      <c r="Z575" s="10">
        <f t="shared" si="232"/>
        <v>102.10000000000036</v>
      </c>
      <c r="AA575" s="10">
        <f t="shared" si="233"/>
        <v>116.25</v>
      </c>
      <c r="AB575" s="10">
        <f t="shared" si="234"/>
        <v>218.35000000000036</v>
      </c>
      <c r="AC575" s="11">
        <f t="shared" si="244"/>
        <v>197.96785714285735</v>
      </c>
      <c r="AD575" s="12">
        <f t="shared" si="243"/>
        <v>1.6495946766340919E-2</v>
      </c>
      <c r="AE575" s="12">
        <f t="shared" si="245"/>
        <v>24.084082278857743</v>
      </c>
      <c r="AF575" s="10">
        <f>MROUND((M575-2*M575*AE575*SQRT(O575/365)/100),50)</f>
        <v>10450</v>
      </c>
      <c r="AG575" s="10">
        <f>MROUND((M575+2*M575*AE575*SQRT(O575/365)/100),50)</f>
        <v>13550</v>
      </c>
      <c r="AH575" s="13">
        <f t="shared" ref="AH575:AH593" si="261">IF(AND(M575&gt;=10450,M575&lt;=13550),0,1)</f>
        <v>0</v>
      </c>
      <c r="AI575" s="6">
        <f>MROUND((M575-2*M575*N575*SQRT(O575/365)/100),50)</f>
        <v>11000</v>
      </c>
      <c r="AJ575" s="6">
        <f>MROUND((M575+2*M575*N575*SQRT(O575/365)/100),50)</f>
        <v>13000</v>
      </c>
      <c r="AK575" s="6">
        <f t="shared" ref="AK575:AK593" si="262">IF(AND(M575&gt;=11000,M575&lt;=13000),0,1)</f>
        <v>0</v>
      </c>
    </row>
    <row r="576" spans="1:37" x14ac:dyDescent="0.35">
      <c r="A576" s="2">
        <v>43619</v>
      </c>
      <c r="B576" t="s">
        <v>10</v>
      </c>
      <c r="C576" s="3">
        <v>43643</v>
      </c>
      <c r="D576">
        <v>11941.65</v>
      </c>
      <c r="E576">
        <v>12118</v>
      </c>
      <c r="F576">
        <v>11915.05</v>
      </c>
      <c r="G576">
        <v>12104.45</v>
      </c>
      <c r="H576">
        <v>19791075</v>
      </c>
      <c r="I576">
        <v>1596450</v>
      </c>
      <c r="J576">
        <v>12088.55</v>
      </c>
      <c r="K576" s="51">
        <f t="shared" si="235"/>
        <v>1.5772248562917024</v>
      </c>
      <c r="L576">
        <f t="shared" si="229"/>
        <v>12100</v>
      </c>
      <c r="M576">
        <f t="shared" si="230"/>
        <v>11900</v>
      </c>
      <c r="N576">
        <v>16.067499999999999</v>
      </c>
      <c r="O576">
        <f t="shared" si="231"/>
        <v>24</v>
      </c>
      <c r="P576" s="54">
        <f t="shared" si="236"/>
        <v>1.5649159227326237</v>
      </c>
      <c r="Q576" s="54">
        <f t="shared" si="237"/>
        <v>15.582734695351562</v>
      </c>
      <c r="R576" s="53">
        <f t="shared" ref="R576" si="263">R575</f>
        <v>10950</v>
      </c>
      <c r="S576" s="53">
        <f t="shared" ref="S576" si="264">S575</f>
        <v>12900</v>
      </c>
      <c r="T576" s="53">
        <f t="shared" si="247"/>
        <v>0</v>
      </c>
      <c r="U576" s="16"/>
      <c r="V576" s="16">
        <f t="shared" ref="V576" si="265">V575</f>
        <v>11150</v>
      </c>
      <c r="W576" s="16">
        <f t="shared" ref="W576" si="266">W575</f>
        <v>12850</v>
      </c>
      <c r="X576" s="16">
        <f t="shared" si="246"/>
        <v>0</v>
      </c>
      <c r="Y576" s="10">
        <f t="shared" si="228"/>
        <v>202.95000000000073</v>
      </c>
      <c r="Z576" s="10">
        <f t="shared" si="232"/>
        <v>201.5</v>
      </c>
      <c r="AA576" s="10">
        <f t="shared" si="233"/>
        <v>1.4500000000007276</v>
      </c>
      <c r="AB576" s="10">
        <f t="shared" si="234"/>
        <v>202.95000000000073</v>
      </c>
      <c r="AC576" s="11">
        <f t="shared" si="244"/>
        <v>198.17142857142881</v>
      </c>
      <c r="AD576" s="12">
        <f t="shared" si="243"/>
        <v>1.6594978798694385E-2</v>
      </c>
      <c r="AE576" s="12">
        <f t="shared" si="245"/>
        <v>24.228669046093803</v>
      </c>
      <c r="AF576" s="10"/>
      <c r="AG576" s="10"/>
      <c r="AH576" s="13">
        <f t="shared" si="261"/>
        <v>0</v>
      </c>
      <c r="AI576" s="6"/>
      <c r="AJ576" s="6"/>
      <c r="AK576" s="6">
        <f t="shared" si="262"/>
        <v>0</v>
      </c>
    </row>
    <row r="577" spans="1:37" x14ac:dyDescent="0.35">
      <c r="A577" s="2">
        <v>43620</v>
      </c>
      <c r="B577" t="s">
        <v>10</v>
      </c>
      <c r="C577" s="3">
        <v>43643</v>
      </c>
      <c r="D577">
        <v>12081.15</v>
      </c>
      <c r="E577">
        <v>12111.8</v>
      </c>
      <c r="F577">
        <v>12036</v>
      </c>
      <c r="G577">
        <v>12056.15</v>
      </c>
      <c r="H577">
        <v>19274550</v>
      </c>
      <c r="I577">
        <v>-516525</v>
      </c>
      <c r="J577">
        <v>12021.65</v>
      </c>
      <c r="K577" s="51">
        <f t="shared" si="235"/>
        <v>-0.39902680419185582</v>
      </c>
      <c r="L577">
        <f t="shared" si="229"/>
        <v>12100</v>
      </c>
      <c r="M577">
        <f t="shared" si="230"/>
        <v>12100</v>
      </c>
      <c r="N577">
        <v>15.967499999999999</v>
      </c>
      <c r="O577">
        <f t="shared" si="231"/>
        <v>23</v>
      </c>
      <c r="P577" s="54">
        <f t="shared" si="236"/>
        <v>-0.39982504030238175</v>
      </c>
      <c r="Q577" s="54">
        <f t="shared" si="237"/>
        <v>15.481375406557749</v>
      </c>
      <c r="R577" s="53">
        <f t="shared" ref="R577:R593" si="267">R576</f>
        <v>10950</v>
      </c>
      <c r="S577" s="53">
        <f t="shared" ref="S577:S593" si="268">S576</f>
        <v>12900</v>
      </c>
      <c r="T577" s="53">
        <f t="shared" si="247"/>
        <v>0</v>
      </c>
      <c r="U577" s="16"/>
      <c r="V577" s="16">
        <f t="shared" ref="V577:V593" si="269">V576</f>
        <v>11150</v>
      </c>
      <c r="W577" s="16">
        <f t="shared" ref="W577:W593" si="270">W576</f>
        <v>12850</v>
      </c>
      <c r="X577" s="16">
        <f t="shared" si="246"/>
        <v>0</v>
      </c>
      <c r="Y577" s="10">
        <f t="shared" si="228"/>
        <v>75.799999999999272</v>
      </c>
      <c r="Z577" s="10">
        <f t="shared" si="232"/>
        <v>7.3499999999985448</v>
      </c>
      <c r="AA577" s="10">
        <f t="shared" si="233"/>
        <v>68.450000000000728</v>
      </c>
      <c r="AB577" s="10">
        <f t="shared" si="234"/>
        <v>75.799999999999272</v>
      </c>
      <c r="AC577" s="11">
        <f t="shared" si="244"/>
        <v>193.37142857142877</v>
      </c>
      <c r="AD577" s="12">
        <f t="shared" si="243"/>
        <v>1.6006044836081729E-2</v>
      </c>
      <c r="AE577" s="12">
        <f t="shared" si="245"/>
        <v>23.368825460679325</v>
      </c>
      <c r="AF577" s="10"/>
      <c r="AG577" s="10"/>
      <c r="AH577" s="13">
        <f t="shared" si="261"/>
        <v>0</v>
      </c>
      <c r="AI577" s="6"/>
      <c r="AJ577" s="6"/>
      <c r="AK577" s="6">
        <f t="shared" si="262"/>
        <v>0</v>
      </c>
    </row>
    <row r="578" spans="1:37" x14ac:dyDescent="0.35">
      <c r="A578" s="2">
        <v>43622</v>
      </c>
      <c r="B578" t="s">
        <v>10</v>
      </c>
      <c r="C578" s="3">
        <v>43643</v>
      </c>
      <c r="D578">
        <v>12044.7</v>
      </c>
      <c r="E578">
        <v>12059</v>
      </c>
      <c r="F578">
        <v>11866.25</v>
      </c>
      <c r="G578">
        <v>11884.05</v>
      </c>
      <c r="H578">
        <v>19305450</v>
      </c>
      <c r="I578">
        <v>30900</v>
      </c>
      <c r="J578">
        <v>11843.75</v>
      </c>
      <c r="K578" s="51">
        <f t="shared" si="235"/>
        <v>-1.4274872160681509</v>
      </c>
      <c r="L578">
        <f t="shared" si="229"/>
        <v>11900</v>
      </c>
      <c r="M578">
        <f t="shared" si="230"/>
        <v>12000</v>
      </c>
      <c r="N578">
        <v>15.6275</v>
      </c>
      <c r="O578">
        <f t="shared" si="231"/>
        <v>21</v>
      </c>
      <c r="P578" s="54">
        <f t="shared" si="236"/>
        <v>-1.4377738255312522</v>
      </c>
      <c r="Q578" s="54">
        <f t="shared" si="237"/>
        <v>15.155515909707692</v>
      </c>
      <c r="R578" s="53">
        <f t="shared" si="267"/>
        <v>10950</v>
      </c>
      <c r="S578" s="53">
        <f t="shared" si="268"/>
        <v>12900</v>
      </c>
      <c r="T578" s="53">
        <f t="shared" si="247"/>
        <v>0</v>
      </c>
      <c r="U578" s="16"/>
      <c r="V578" s="16">
        <f t="shared" si="269"/>
        <v>11150</v>
      </c>
      <c r="W578" s="16">
        <f t="shared" si="270"/>
        <v>12850</v>
      </c>
      <c r="X578" s="16">
        <f t="shared" si="246"/>
        <v>0</v>
      </c>
      <c r="Y578" s="10">
        <f t="shared" ref="Y578:Y641" si="271">E578-F578</f>
        <v>192.75</v>
      </c>
      <c r="Z578" s="10">
        <f t="shared" si="232"/>
        <v>2.8500000000003638</v>
      </c>
      <c r="AA578" s="10">
        <f t="shared" si="233"/>
        <v>189.89999999999964</v>
      </c>
      <c r="AB578" s="10">
        <f t="shared" si="234"/>
        <v>192.75</v>
      </c>
      <c r="AC578" s="11">
        <f t="shared" si="244"/>
        <v>195.87857142857163</v>
      </c>
      <c r="AD578" s="12">
        <f t="shared" si="243"/>
        <v>1.6262635966738201E-2</v>
      </c>
      <c r="AE578" s="12">
        <f t="shared" si="245"/>
        <v>23.743448511437773</v>
      </c>
      <c r="AF578" s="10"/>
      <c r="AG578" s="10"/>
      <c r="AH578" s="13">
        <f t="shared" si="261"/>
        <v>0</v>
      </c>
      <c r="AI578" s="6"/>
      <c r="AJ578" s="6"/>
      <c r="AK578" s="6">
        <f t="shared" si="262"/>
        <v>0</v>
      </c>
    </row>
    <row r="579" spans="1:37" x14ac:dyDescent="0.35">
      <c r="A579" s="2">
        <v>43623</v>
      </c>
      <c r="B579" t="s">
        <v>10</v>
      </c>
      <c r="C579" s="3">
        <v>43643</v>
      </c>
      <c r="D579">
        <v>11880.2</v>
      </c>
      <c r="E579">
        <v>11933</v>
      </c>
      <c r="F579">
        <v>11801.2</v>
      </c>
      <c r="G579">
        <v>11900.75</v>
      </c>
      <c r="H579">
        <v>18549825</v>
      </c>
      <c r="I579">
        <v>-755625</v>
      </c>
      <c r="J579">
        <v>11870.65</v>
      </c>
      <c r="K579" s="51">
        <f t="shared" si="235"/>
        <v>0.14052448449813598</v>
      </c>
      <c r="L579">
        <f t="shared" ref="L579:L642" si="272">MROUND(G579,100)</f>
        <v>11900</v>
      </c>
      <c r="M579">
        <f t="shared" ref="M579:M642" si="273">MROUND(D579,100)</f>
        <v>11900</v>
      </c>
      <c r="N579">
        <v>15.525</v>
      </c>
      <c r="O579">
        <f t="shared" ref="O579:O642" si="274">C579-A579</f>
        <v>20</v>
      </c>
      <c r="P579" s="54">
        <f t="shared" si="236"/>
        <v>0.1404258412456727</v>
      </c>
      <c r="Q579" s="54">
        <f t="shared" si="237"/>
        <v>15.052085259691209</v>
      </c>
      <c r="R579" s="53">
        <f t="shared" si="267"/>
        <v>10950</v>
      </c>
      <c r="S579" s="53">
        <f t="shared" si="268"/>
        <v>12900</v>
      </c>
      <c r="T579" s="53">
        <f t="shared" si="247"/>
        <v>0</v>
      </c>
      <c r="U579" s="16"/>
      <c r="V579" s="16">
        <f t="shared" si="269"/>
        <v>11150</v>
      </c>
      <c r="W579" s="16">
        <f t="shared" si="270"/>
        <v>12850</v>
      </c>
      <c r="X579" s="16">
        <f t="shared" si="246"/>
        <v>0</v>
      </c>
      <c r="Y579" s="10">
        <f t="shared" si="271"/>
        <v>131.79999999999927</v>
      </c>
      <c r="Z579" s="10">
        <f t="shared" ref="Z579:Z642" si="275">ABS(G578-E579)</f>
        <v>48.950000000000728</v>
      </c>
      <c r="AA579" s="10">
        <f t="shared" ref="AA579:AA642" si="276">ABS(G578-F579)</f>
        <v>82.849999999998545</v>
      </c>
      <c r="AB579" s="10">
        <f t="shared" ref="AB579:AB642" si="277">MAX(Y579,Z579,AA579)</f>
        <v>131.79999999999927</v>
      </c>
      <c r="AC579" s="11">
        <f t="shared" si="244"/>
        <v>192.38928571428576</v>
      </c>
      <c r="AD579" s="12">
        <f t="shared" si="243"/>
        <v>1.6194111691241374E-2</v>
      </c>
      <c r="AE579" s="12">
        <f t="shared" si="245"/>
        <v>23.643403069212404</v>
      </c>
      <c r="AF579" s="10"/>
      <c r="AG579" s="10"/>
      <c r="AH579" s="13">
        <f t="shared" si="261"/>
        <v>0</v>
      </c>
      <c r="AI579" s="6"/>
      <c r="AJ579" s="6"/>
      <c r="AK579" s="6">
        <f t="shared" si="262"/>
        <v>0</v>
      </c>
    </row>
    <row r="580" spans="1:37" x14ac:dyDescent="0.35">
      <c r="A580" s="2">
        <v>43626</v>
      </c>
      <c r="B580" t="s">
        <v>10</v>
      </c>
      <c r="C580" s="3">
        <v>43643</v>
      </c>
      <c r="D580">
        <v>11950.05</v>
      </c>
      <c r="E580">
        <v>11994</v>
      </c>
      <c r="F580">
        <v>11875.15</v>
      </c>
      <c r="G580">
        <v>11933.8</v>
      </c>
      <c r="H580">
        <v>18479175</v>
      </c>
      <c r="I580">
        <v>-70650</v>
      </c>
      <c r="J580">
        <v>11922.7</v>
      </c>
      <c r="K580" s="51">
        <f t="shared" ref="K580:K643" si="278">((G580-G579)/G579)*100</f>
        <v>0.27771358947964853</v>
      </c>
      <c r="L580">
        <f t="shared" si="272"/>
        <v>11900</v>
      </c>
      <c r="M580">
        <f t="shared" si="273"/>
        <v>12000</v>
      </c>
      <c r="N580">
        <v>14.8575</v>
      </c>
      <c r="O580">
        <f t="shared" si="274"/>
        <v>17</v>
      </c>
      <c r="P580" s="54">
        <f t="shared" ref="P580:P643" si="279">(LN(G580)-LN(G579))*100</f>
        <v>0.27732867776073533</v>
      </c>
      <c r="Q580" s="54">
        <f t="shared" ref="Q580:Q643" si="280">SQRT(0.94*(N580)^2+0.06*(P580)^2)</f>
        <v>14.405040872789305</v>
      </c>
      <c r="R580" s="53">
        <f t="shared" si="267"/>
        <v>10950</v>
      </c>
      <c r="S580" s="53">
        <f t="shared" si="268"/>
        <v>12900</v>
      </c>
      <c r="T580" s="53">
        <f t="shared" si="247"/>
        <v>0</v>
      </c>
      <c r="U580" s="16"/>
      <c r="V580" s="16">
        <f t="shared" si="269"/>
        <v>11150</v>
      </c>
      <c r="W580" s="16">
        <f t="shared" si="270"/>
        <v>12850</v>
      </c>
      <c r="X580" s="16">
        <f t="shared" si="246"/>
        <v>0</v>
      </c>
      <c r="Y580" s="10">
        <f t="shared" si="271"/>
        <v>118.85000000000036</v>
      </c>
      <c r="Z580" s="10">
        <f t="shared" si="275"/>
        <v>93.25</v>
      </c>
      <c r="AA580" s="10">
        <f t="shared" si="276"/>
        <v>25.600000000000364</v>
      </c>
      <c r="AB580" s="10">
        <f t="shared" si="277"/>
        <v>118.85000000000036</v>
      </c>
      <c r="AC580" s="11">
        <f t="shared" si="244"/>
        <v>168.62857142857152</v>
      </c>
      <c r="AD580" s="12">
        <f t="shared" si="243"/>
        <v>1.4111118483066726E-2</v>
      </c>
      <c r="AE580" s="12">
        <f t="shared" si="245"/>
        <v>20.602232985277421</v>
      </c>
      <c r="AF580" s="10"/>
      <c r="AG580" s="10"/>
      <c r="AH580" s="13">
        <f t="shared" si="261"/>
        <v>0</v>
      </c>
      <c r="AI580" s="6"/>
      <c r="AJ580" s="6"/>
      <c r="AK580" s="6">
        <f t="shared" si="262"/>
        <v>0</v>
      </c>
    </row>
    <row r="581" spans="1:37" x14ac:dyDescent="0.35">
      <c r="A581" s="2">
        <v>43627</v>
      </c>
      <c r="B581" t="s">
        <v>10</v>
      </c>
      <c r="C581" s="3">
        <v>43643</v>
      </c>
      <c r="D581">
        <v>11975</v>
      </c>
      <c r="E581">
        <v>12022.85</v>
      </c>
      <c r="F581">
        <v>11917</v>
      </c>
      <c r="G581">
        <v>11976.95</v>
      </c>
      <c r="H581">
        <v>19148250</v>
      </c>
      <c r="I581">
        <v>669075</v>
      </c>
      <c r="J581">
        <v>11965.6</v>
      </c>
      <c r="K581" s="51">
        <f t="shared" si="278"/>
        <v>0.36157803884765505</v>
      </c>
      <c r="L581">
        <f t="shared" si="272"/>
        <v>12000</v>
      </c>
      <c r="M581">
        <f t="shared" si="273"/>
        <v>12000</v>
      </c>
      <c r="N581">
        <v>14.975</v>
      </c>
      <c r="O581">
        <f t="shared" si="274"/>
        <v>16</v>
      </c>
      <c r="P581" s="54">
        <f t="shared" si="279"/>
        <v>0.36092591693712706</v>
      </c>
      <c r="Q581" s="54">
        <f t="shared" si="280"/>
        <v>14.519070340453998</v>
      </c>
      <c r="R581" s="53">
        <f t="shared" si="267"/>
        <v>10950</v>
      </c>
      <c r="S581" s="53">
        <f t="shared" si="268"/>
        <v>12900</v>
      </c>
      <c r="T581" s="53">
        <f t="shared" si="247"/>
        <v>0</v>
      </c>
      <c r="U581" s="16"/>
      <c r="V581" s="16">
        <f t="shared" si="269"/>
        <v>11150</v>
      </c>
      <c r="W581" s="16">
        <f t="shared" si="270"/>
        <v>12850</v>
      </c>
      <c r="X581" s="16">
        <f t="shared" si="246"/>
        <v>0</v>
      </c>
      <c r="Y581" s="10">
        <f t="shared" si="271"/>
        <v>105.85000000000036</v>
      </c>
      <c r="Z581" s="10">
        <f t="shared" si="275"/>
        <v>89.050000000001091</v>
      </c>
      <c r="AA581" s="10">
        <f t="shared" si="276"/>
        <v>16.799999999999272</v>
      </c>
      <c r="AB581" s="10">
        <f t="shared" si="277"/>
        <v>105.85000000000036</v>
      </c>
      <c r="AC581" s="11">
        <f t="shared" si="244"/>
        <v>161.36785714285725</v>
      </c>
      <c r="AD581" s="12">
        <f t="shared" si="243"/>
        <v>1.3475395168505825E-2</v>
      </c>
      <c r="AE581" s="12">
        <f t="shared" si="245"/>
        <v>19.674076946018506</v>
      </c>
      <c r="AF581" s="10"/>
      <c r="AG581" s="10"/>
      <c r="AH581" s="13">
        <f t="shared" si="261"/>
        <v>0</v>
      </c>
      <c r="AI581" s="6"/>
      <c r="AJ581" s="6"/>
      <c r="AK581" s="6">
        <f t="shared" si="262"/>
        <v>0</v>
      </c>
    </row>
    <row r="582" spans="1:37" x14ac:dyDescent="0.35">
      <c r="A582" s="2">
        <v>43628</v>
      </c>
      <c r="B582" t="s">
        <v>10</v>
      </c>
      <c r="C582" s="3">
        <v>43643</v>
      </c>
      <c r="D582">
        <v>11960.05</v>
      </c>
      <c r="E582">
        <v>11965.9</v>
      </c>
      <c r="F582">
        <v>11877.35</v>
      </c>
      <c r="G582">
        <v>11916.7</v>
      </c>
      <c r="H582">
        <v>18483450</v>
      </c>
      <c r="I582">
        <v>-664800</v>
      </c>
      <c r="J582">
        <v>11906.2</v>
      </c>
      <c r="K582" s="51">
        <f t="shared" si="278"/>
        <v>-0.50304960778829333</v>
      </c>
      <c r="L582">
        <f t="shared" si="272"/>
        <v>11900</v>
      </c>
      <c r="M582">
        <f t="shared" si="273"/>
        <v>12000</v>
      </c>
      <c r="N582">
        <v>14.49</v>
      </c>
      <c r="O582">
        <f t="shared" si="274"/>
        <v>15</v>
      </c>
      <c r="P582" s="54">
        <f t="shared" si="279"/>
        <v>-0.50431916177497982</v>
      </c>
      <c r="Q582" s="54">
        <f t="shared" si="280"/>
        <v>14.049119341404143</v>
      </c>
      <c r="R582" s="53">
        <f t="shared" si="267"/>
        <v>10950</v>
      </c>
      <c r="S582" s="53">
        <f t="shared" si="268"/>
        <v>12900</v>
      </c>
      <c r="T582" s="53">
        <f t="shared" si="247"/>
        <v>0</v>
      </c>
      <c r="U582" s="16"/>
      <c r="V582" s="16">
        <f t="shared" si="269"/>
        <v>11150</v>
      </c>
      <c r="W582" s="16">
        <f t="shared" si="270"/>
        <v>12850</v>
      </c>
      <c r="X582" s="16">
        <f t="shared" si="246"/>
        <v>0</v>
      </c>
      <c r="Y582" s="10">
        <f t="shared" si="271"/>
        <v>88.549999999999272</v>
      </c>
      <c r="Z582" s="10">
        <f t="shared" si="275"/>
        <v>11.050000000001091</v>
      </c>
      <c r="AA582" s="10">
        <f t="shared" si="276"/>
        <v>99.600000000000364</v>
      </c>
      <c r="AB582" s="10">
        <f t="shared" si="277"/>
        <v>99.600000000000364</v>
      </c>
      <c r="AC582" s="11">
        <f t="shared" si="244"/>
        <v>159.67857142857156</v>
      </c>
      <c r="AD582" s="12">
        <f t="shared" si="243"/>
        <v>1.3350995307592491E-2</v>
      </c>
      <c r="AE582" s="12">
        <f t="shared" si="245"/>
        <v>19.492453149085037</v>
      </c>
      <c r="AF582" s="10"/>
      <c r="AG582" s="10"/>
      <c r="AH582" s="13">
        <f t="shared" si="261"/>
        <v>0</v>
      </c>
      <c r="AI582" s="6"/>
      <c r="AJ582" s="6"/>
      <c r="AK582" s="6">
        <f t="shared" si="262"/>
        <v>0</v>
      </c>
    </row>
    <row r="583" spans="1:37" x14ac:dyDescent="0.35">
      <c r="A583" s="2">
        <v>43629</v>
      </c>
      <c r="B583" t="s">
        <v>10</v>
      </c>
      <c r="C583" s="3">
        <v>43643</v>
      </c>
      <c r="D583">
        <v>11885.35</v>
      </c>
      <c r="E583">
        <v>11950</v>
      </c>
      <c r="F583">
        <v>11836.25</v>
      </c>
      <c r="G583">
        <v>11928.3</v>
      </c>
      <c r="H583">
        <v>18370125</v>
      </c>
      <c r="I583">
        <v>-113325</v>
      </c>
      <c r="K583" s="51">
        <f t="shared" si="278"/>
        <v>9.7342385056253353E-2</v>
      </c>
      <c r="L583">
        <f t="shared" si="272"/>
        <v>11900</v>
      </c>
      <c r="M583">
        <f t="shared" si="273"/>
        <v>11900</v>
      </c>
      <c r="N583">
        <v>14.1225</v>
      </c>
      <c r="O583">
        <f t="shared" si="274"/>
        <v>14</v>
      </c>
      <c r="P583" s="54">
        <f t="shared" si="279"/>
        <v>9.7295038079892038E-2</v>
      </c>
      <c r="Q583" s="54">
        <f t="shared" si="280"/>
        <v>13.692292498134346</v>
      </c>
      <c r="R583" s="53">
        <f t="shared" si="267"/>
        <v>10950</v>
      </c>
      <c r="S583" s="53">
        <f t="shared" si="268"/>
        <v>12900</v>
      </c>
      <c r="T583" s="53">
        <f t="shared" si="247"/>
        <v>0</v>
      </c>
      <c r="U583" s="16"/>
      <c r="V583" s="16">
        <f t="shared" si="269"/>
        <v>11150</v>
      </c>
      <c r="W583" s="16">
        <f t="shared" si="270"/>
        <v>12850</v>
      </c>
      <c r="X583" s="16">
        <f t="shared" si="246"/>
        <v>0</v>
      </c>
      <c r="Y583" s="10">
        <f t="shared" si="271"/>
        <v>113.75</v>
      </c>
      <c r="Z583" s="10">
        <f t="shared" si="275"/>
        <v>33.299999999999272</v>
      </c>
      <c r="AA583" s="10">
        <f t="shared" si="276"/>
        <v>80.450000000000728</v>
      </c>
      <c r="AB583" s="10">
        <f t="shared" si="277"/>
        <v>113.75</v>
      </c>
      <c r="AC583" s="11">
        <f t="shared" si="244"/>
        <v>137.10000000000011</v>
      </c>
      <c r="AD583" s="12">
        <f t="shared" si="243"/>
        <v>1.1535209312304652E-2</v>
      </c>
      <c r="AE583" s="12">
        <f t="shared" si="245"/>
        <v>16.84140559596479</v>
      </c>
      <c r="AF583" s="10"/>
      <c r="AG583" s="10"/>
      <c r="AH583" s="13">
        <f t="shared" si="261"/>
        <v>0</v>
      </c>
      <c r="AI583" s="6"/>
      <c r="AJ583" s="6"/>
      <c r="AK583" s="6">
        <f t="shared" si="262"/>
        <v>0</v>
      </c>
    </row>
    <row r="584" spans="1:37" x14ac:dyDescent="0.35">
      <c r="A584" s="2">
        <v>43630</v>
      </c>
      <c r="B584" t="s">
        <v>10</v>
      </c>
      <c r="C584" s="3">
        <v>43643</v>
      </c>
      <c r="D584">
        <v>11900.05</v>
      </c>
      <c r="E584">
        <v>11916.55</v>
      </c>
      <c r="F584">
        <v>11811.6</v>
      </c>
      <c r="G584">
        <v>11838.05</v>
      </c>
      <c r="H584">
        <v>18467400</v>
      </c>
      <c r="I584">
        <v>97275</v>
      </c>
      <c r="J584">
        <v>11823.3</v>
      </c>
      <c r="K584" s="51">
        <f t="shared" si="278"/>
        <v>-0.75660404248719437</v>
      </c>
      <c r="L584">
        <f t="shared" si="272"/>
        <v>11800</v>
      </c>
      <c r="M584">
        <f t="shared" si="273"/>
        <v>11900</v>
      </c>
      <c r="N584">
        <v>13.66</v>
      </c>
      <c r="O584">
        <f t="shared" si="274"/>
        <v>13</v>
      </c>
      <c r="P584" s="54">
        <f t="shared" si="279"/>
        <v>-0.75948081055443595</v>
      </c>
      <c r="Q584" s="54">
        <f t="shared" si="280"/>
        <v>13.245167898750699</v>
      </c>
      <c r="R584" s="53">
        <f t="shared" si="267"/>
        <v>10950</v>
      </c>
      <c r="S584" s="53">
        <f t="shared" si="268"/>
        <v>12900</v>
      </c>
      <c r="T584" s="53">
        <f t="shared" si="247"/>
        <v>0</v>
      </c>
      <c r="U584" s="16"/>
      <c r="V584" s="16">
        <f t="shared" si="269"/>
        <v>11150</v>
      </c>
      <c r="W584" s="16">
        <f t="shared" si="270"/>
        <v>12850</v>
      </c>
      <c r="X584" s="16">
        <f t="shared" si="246"/>
        <v>0</v>
      </c>
      <c r="Y584" s="10">
        <f t="shared" si="271"/>
        <v>104.94999999999891</v>
      </c>
      <c r="Z584" s="10">
        <f t="shared" si="275"/>
        <v>11.75</v>
      </c>
      <c r="AA584" s="10">
        <f t="shared" si="276"/>
        <v>116.69999999999891</v>
      </c>
      <c r="AB584" s="10">
        <f t="shared" si="277"/>
        <v>116.69999999999891</v>
      </c>
      <c r="AC584" s="11">
        <f t="shared" si="244"/>
        <v>130.30000000000004</v>
      </c>
      <c r="AD584" s="12">
        <f t="shared" si="243"/>
        <v>1.0949533825488132E-2</v>
      </c>
      <c r="AE584" s="12">
        <f t="shared" si="245"/>
        <v>15.986319385212672</v>
      </c>
      <c r="AF584" s="10"/>
      <c r="AG584" s="10"/>
      <c r="AH584" s="13">
        <f t="shared" si="261"/>
        <v>0</v>
      </c>
      <c r="AI584" s="6"/>
      <c r="AJ584" s="6"/>
      <c r="AK584" s="6">
        <f t="shared" si="262"/>
        <v>0</v>
      </c>
    </row>
    <row r="585" spans="1:37" x14ac:dyDescent="0.35">
      <c r="A585" s="2">
        <v>43633</v>
      </c>
      <c r="B585" t="s">
        <v>10</v>
      </c>
      <c r="C585" s="3">
        <v>43643</v>
      </c>
      <c r="D585">
        <v>11824.95</v>
      </c>
      <c r="E585">
        <v>11830</v>
      </c>
      <c r="F585">
        <v>11685</v>
      </c>
      <c r="G585">
        <v>11697.55</v>
      </c>
      <c r="H585">
        <v>18857175</v>
      </c>
      <c r="I585">
        <v>389775</v>
      </c>
      <c r="J585">
        <v>11672.15</v>
      </c>
      <c r="K585" s="51">
        <f t="shared" si="278"/>
        <v>-1.1868508749329494</v>
      </c>
      <c r="L585">
        <f t="shared" si="272"/>
        <v>11700</v>
      </c>
      <c r="M585">
        <f t="shared" si="273"/>
        <v>11800</v>
      </c>
      <c r="N585">
        <v>13.895</v>
      </c>
      <c r="O585">
        <f t="shared" si="274"/>
        <v>10</v>
      </c>
      <c r="P585" s="54">
        <f t="shared" si="279"/>
        <v>-1.1939501779336226</v>
      </c>
      <c r="Q585" s="54">
        <f t="shared" si="280"/>
        <v>13.474876419531396</v>
      </c>
      <c r="R585" s="53">
        <f t="shared" si="267"/>
        <v>10950</v>
      </c>
      <c r="S585" s="53">
        <f t="shared" si="268"/>
        <v>12900</v>
      </c>
      <c r="T585" s="53">
        <f t="shared" si="247"/>
        <v>0</v>
      </c>
      <c r="U585" s="16"/>
      <c r="V585" s="16">
        <f t="shared" si="269"/>
        <v>11150</v>
      </c>
      <c r="W585" s="16">
        <f t="shared" si="270"/>
        <v>12850</v>
      </c>
      <c r="X585" s="16">
        <f t="shared" si="246"/>
        <v>0</v>
      </c>
      <c r="Y585" s="10">
        <f t="shared" si="271"/>
        <v>145</v>
      </c>
      <c r="Z585" s="10">
        <f t="shared" si="275"/>
        <v>8.0499999999992724</v>
      </c>
      <c r="AA585" s="10">
        <f t="shared" si="276"/>
        <v>153.04999999999927</v>
      </c>
      <c r="AB585" s="10">
        <f t="shared" si="277"/>
        <v>153.04999999999927</v>
      </c>
      <c r="AC585" s="11">
        <f t="shared" si="244"/>
        <v>132.17142857142855</v>
      </c>
      <c r="AD585" s="12">
        <f t="shared" si="243"/>
        <v>1.1177335089909771E-2</v>
      </c>
      <c r="AE585" s="12">
        <f t="shared" si="245"/>
        <v>16.318909231268265</v>
      </c>
      <c r="AF585" s="10"/>
      <c r="AG585" s="10"/>
      <c r="AH585" s="13">
        <f t="shared" si="261"/>
        <v>0</v>
      </c>
      <c r="AI585" s="6"/>
      <c r="AJ585" s="6"/>
      <c r="AK585" s="6">
        <f t="shared" si="262"/>
        <v>0</v>
      </c>
    </row>
    <row r="586" spans="1:37" x14ac:dyDescent="0.35">
      <c r="A586" s="2">
        <v>43634</v>
      </c>
      <c r="B586" t="s">
        <v>10</v>
      </c>
      <c r="C586" s="3">
        <v>43643</v>
      </c>
      <c r="D586">
        <v>11701</v>
      </c>
      <c r="E586">
        <v>11752</v>
      </c>
      <c r="F586">
        <v>11657.1</v>
      </c>
      <c r="G586">
        <v>11700.5</v>
      </c>
      <c r="H586">
        <v>18336000</v>
      </c>
      <c r="I586">
        <v>-521175</v>
      </c>
      <c r="K586" s="51">
        <f t="shared" si="278"/>
        <v>2.5218956106199401E-2</v>
      </c>
      <c r="L586">
        <f t="shared" si="272"/>
        <v>11700</v>
      </c>
      <c r="M586">
        <f t="shared" si="273"/>
        <v>11700</v>
      </c>
      <c r="N586">
        <v>14.65</v>
      </c>
      <c r="O586">
        <f t="shared" si="274"/>
        <v>9</v>
      </c>
      <c r="P586" s="54">
        <f t="shared" si="279"/>
        <v>2.5215776661902112E-2</v>
      </c>
      <c r="Q586" s="54">
        <f t="shared" si="280"/>
        <v>14.203703325193876</v>
      </c>
      <c r="R586" s="53">
        <f t="shared" si="267"/>
        <v>10950</v>
      </c>
      <c r="S586" s="53">
        <f t="shared" si="268"/>
        <v>12900</v>
      </c>
      <c r="T586" s="53">
        <f t="shared" si="247"/>
        <v>0</v>
      </c>
      <c r="U586" s="16"/>
      <c r="V586" s="16">
        <f t="shared" si="269"/>
        <v>11150</v>
      </c>
      <c r="W586" s="16">
        <f t="shared" si="270"/>
        <v>12850</v>
      </c>
      <c r="X586" s="16">
        <f t="shared" si="246"/>
        <v>0</v>
      </c>
      <c r="Y586" s="10">
        <f t="shared" si="271"/>
        <v>94.899999999999636</v>
      </c>
      <c r="Z586" s="10">
        <f t="shared" si="275"/>
        <v>54.450000000000728</v>
      </c>
      <c r="AA586" s="10">
        <f t="shared" si="276"/>
        <v>40.449999999998909</v>
      </c>
      <c r="AB586" s="10">
        <f t="shared" si="277"/>
        <v>94.899999999999636</v>
      </c>
      <c r="AC586" s="11">
        <f t="shared" si="244"/>
        <v>131.19999999999996</v>
      </c>
      <c r="AD586" s="12">
        <f t="shared" si="243"/>
        <v>1.1212716861806679E-2</v>
      </c>
      <c r="AE586" s="12">
        <f t="shared" si="245"/>
        <v>16.370566618237753</v>
      </c>
      <c r="AF586" s="10"/>
      <c r="AG586" s="10"/>
      <c r="AH586" s="13">
        <f t="shared" si="261"/>
        <v>0</v>
      </c>
      <c r="AI586" s="6"/>
      <c r="AJ586" s="6"/>
      <c r="AK586" s="6">
        <f t="shared" si="262"/>
        <v>0</v>
      </c>
    </row>
    <row r="587" spans="1:37" x14ac:dyDescent="0.35">
      <c r="A587" s="2">
        <v>43635</v>
      </c>
      <c r="B587" t="s">
        <v>10</v>
      </c>
      <c r="C587" s="3">
        <v>43643</v>
      </c>
      <c r="D587">
        <v>11748.65</v>
      </c>
      <c r="E587">
        <v>11815</v>
      </c>
      <c r="F587">
        <v>11630.3</v>
      </c>
      <c r="G587">
        <v>11708.6</v>
      </c>
      <c r="H587">
        <v>17820150</v>
      </c>
      <c r="I587">
        <v>-515850</v>
      </c>
      <c r="J587">
        <v>11691.45</v>
      </c>
      <c r="K587" s="51">
        <f t="shared" si="278"/>
        <v>6.922781077732032E-2</v>
      </c>
      <c r="L587">
        <f t="shared" si="272"/>
        <v>11700</v>
      </c>
      <c r="M587">
        <f t="shared" si="273"/>
        <v>11700</v>
      </c>
      <c r="N587">
        <v>14.6</v>
      </c>
      <c r="O587">
        <f t="shared" si="274"/>
        <v>8</v>
      </c>
      <c r="P587" s="54">
        <f t="shared" si="279"/>
        <v>6.9203859381872235E-2</v>
      </c>
      <c r="Q587" s="54">
        <f t="shared" si="280"/>
        <v>14.15523533363007</v>
      </c>
      <c r="R587" s="53">
        <f t="shared" si="267"/>
        <v>10950</v>
      </c>
      <c r="S587" s="53">
        <f t="shared" si="268"/>
        <v>12900</v>
      </c>
      <c r="T587" s="53">
        <f t="shared" si="247"/>
        <v>0</v>
      </c>
      <c r="U587" s="16"/>
      <c r="V587" s="16">
        <f t="shared" si="269"/>
        <v>11150</v>
      </c>
      <c r="W587" s="16">
        <f t="shared" si="270"/>
        <v>12850</v>
      </c>
      <c r="X587" s="16">
        <f t="shared" si="246"/>
        <v>0</v>
      </c>
      <c r="Y587" s="10">
        <f t="shared" si="271"/>
        <v>184.70000000000073</v>
      </c>
      <c r="Z587" s="10">
        <f t="shared" si="275"/>
        <v>114.5</v>
      </c>
      <c r="AA587" s="10">
        <f t="shared" si="276"/>
        <v>70.200000000000728</v>
      </c>
      <c r="AB587" s="10">
        <f t="shared" si="277"/>
        <v>184.70000000000073</v>
      </c>
      <c r="AC587" s="11">
        <f t="shared" si="244"/>
        <v>136.93214285714279</v>
      </c>
      <c r="AD587" s="12">
        <f t="shared" si="243"/>
        <v>1.1655138493115617E-2</v>
      </c>
      <c r="AE587" s="12">
        <f t="shared" si="245"/>
        <v>17.0165021999488</v>
      </c>
      <c r="AF587" s="10"/>
      <c r="AG587" s="10"/>
      <c r="AH587" s="13">
        <f t="shared" si="261"/>
        <v>0</v>
      </c>
      <c r="AI587" s="6"/>
      <c r="AJ587" s="6"/>
      <c r="AK587" s="6">
        <f t="shared" si="262"/>
        <v>0</v>
      </c>
    </row>
    <row r="588" spans="1:37" x14ac:dyDescent="0.35">
      <c r="A588" s="2">
        <v>43636</v>
      </c>
      <c r="B588" t="s">
        <v>10</v>
      </c>
      <c r="C588" s="3">
        <v>43643</v>
      </c>
      <c r="D588">
        <v>11670</v>
      </c>
      <c r="E588">
        <v>11863.35</v>
      </c>
      <c r="F588">
        <v>11668.05</v>
      </c>
      <c r="G588">
        <v>11849.45</v>
      </c>
      <c r="H588">
        <v>17396100</v>
      </c>
      <c r="I588">
        <v>-424050</v>
      </c>
      <c r="K588" s="51">
        <f t="shared" si="278"/>
        <v>1.2029619254223423</v>
      </c>
      <c r="L588">
        <f t="shared" si="272"/>
        <v>11800</v>
      </c>
      <c r="M588">
        <f t="shared" si="273"/>
        <v>11700</v>
      </c>
      <c r="N588">
        <v>14.73</v>
      </c>
      <c r="O588">
        <f t="shared" si="274"/>
        <v>7</v>
      </c>
      <c r="P588" s="54">
        <f t="shared" si="279"/>
        <v>1.1957838474742744</v>
      </c>
      <c r="Q588" s="54">
        <f t="shared" si="280"/>
        <v>14.284268267593998</v>
      </c>
      <c r="R588" s="53">
        <f t="shared" si="267"/>
        <v>10950</v>
      </c>
      <c r="S588" s="53">
        <f t="shared" si="268"/>
        <v>12900</v>
      </c>
      <c r="T588" s="53">
        <f t="shared" si="247"/>
        <v>0</v>
      </c>
      <c r="U588" s="16"/>
      <c r="V588" s="16">
        <f t="shared" si="269"/>
        <v>11150</v>
      </c>
      <c r="W588" s="16">
        <f t="shared" si="270"/>
        <v>12850</v>
      </c>
      <c r="X588" s="16">
        <f t="shared" si="246"/>
        <v>0</v>
      </c>
      <c r="Y588" s="10">
        <f t="shared" si="271"/>
        <v>195.30000000000109</v>
      </c>
      <c r="Z588" s="10">
        <f t="shared" si="275"/>
        <v>154.75</v>
      </c>
      <c r="AA588" s="10">
        <f t="shared" si="276"/>
        <v>40.550000000001091</v>
      </c>
      <c r="AB588" s="10">
        <f t="shared" si="277"/>
        <v>195.30000000000109</v>
      </c>
      <c r="AC588" s="11">
        <f t="shared" si="244"/>
        <v>143.16785714285717</v>
      </c>
      <c r="AD588" s="12">
        <f t="shared" si="243"/>
        <v>1.2268025462112869E-2</v>
      </c>
      <c r="AE588" s="12">
        <f t="shared" si="245"/>
        <v>17.91131717468479</v>
      </c>
      <c r="AF588" s="10"/>
      <c r="AG588" s="10"/>
      <c r="AH588" s="13">
        <f t="shared" si="261"/>
        <v>0</v>
      </c>
      <c r="AI588" s="6"/>
      <c r="AJ588" s="6"/>
      <c r="AK588" s="6">
        <f t="shared" si="262"/>
        <v>0</v>
      </c>
    </row>
    <row r="589" spans="1:37" x14ac:dyDescent="0.35">
      <c r="A589" s="2">
        <v>43637</v>
      </c>
      <c r="B589" t="s">
        <v>10</v>
      </c>
      <c r="C589" s="3">
        <v>43643</v>
      </c>
      <c r="D589">
        <v>11839.05</v>
      </c>
      <c r="E589">
        <v>11842.6</v>
      </c>
      <c r="F589">
        <v>11726.4</v>
      </c>
      <c r="G589">
        <v>11753.45</v>
      </c>
      <c r="H589">
        <v>16847625</v>
      </c>
      <c r="I589">
        <v>-548475</v>
      </c>
      <c r="K589" s="51">
        <f t="shared" si="278"/>
        <v>-0.81016418483558295</v>
      </c>
      <c r="L589">
        <f t="shared" si="272"/>
        <v>11800</v>
      </c>
      <c r="M589">
        <f t="shared" si="273"/>
        <v>11800</v>
      </c>
      <c r="N589">
        <v>14</v>
      </c>
      <c r="O589">
        <f t="shared" si="274"/>
        <v>6</v>
      </c>
      <c r="P589" s="54">
        <f t="shared" si="279"/>
        <v>-0.81346384874869671</v>
      </c>
      <c r="Q589" s="54">
        <f t="shared" si="280"/>
        <v>13.574966055426925</v>
      </c>
      <c r="R589" s="53">
        <f t="shared" si="267"/>
        <v>10950</v>
      </c>
      <c r="S589" s="53">
        <f t="shared" si="268"/>
        <v>12900</v>
      </c>
      <c r="T589" s="53">
        <f t="shared" si="247"/>
        <v>0</v>
      </c>
      <c r="U589" s="16"/>
      <c r="V589" s="16">
        <f t="shared" si="269"/>
        <v>11150</v>
      </c>
      <c r="W589" s="16">
        <f t="shared" si="270"/>
        <v>12850</v>
      </c>
      <c r="X589" s="16">
        <f t="shared" si="246"/>
        <v>0</v>
      </c>
      <c r="Y589" s="10">
        <f t="shared" si="271"/>
        <v>116.20000000000073</v>
      </c>
      <c r="Z589" s="10">
        <f t="shared" si="275"/>
        <v>6.8500000000003638</v>
      </c>
      <c r="AA589" s="10">
        <f t="shared" si="276"/>
        <v>123.05000000000109</v>
      </c>
      <c r="AB589" s="10">
        <f t="shared" si="277"/>
        <v>123.05000000000109</v>
      </c>
      <c r="AC589" s="11">
        <f t="shared" si="244"/>
        <v>136.36071428571435</v>
      </c>
      <c r="AD589" s="12">
        <f t="shared" si="243"/>
        <v>1.1517876374009263E-2</v>
      </c>
      <c r="AE589" s="12">
        <f t="shared" si="245"/>
        <v>16.816099506053522</v>
      </c>
      <c r="AF589" s="10"/>
      <c r="AG589" s="10"/>
      <c r="AH589" s="13">
        <f t="shared" si="261"/>
        <v>0</v>
      </c>
      <c r="AI589" s="6"/>
      <c r="AJ589" s="6"/>
      <c r="AK589" s="6">
        <f t="shared" si="262"/>
        <v>0</v>
      </c>
    </row>
    <row r="590" spans="1:37" x14ac:dyDescent="0.35">
      <c r="A590" s="2">
        <v>43640</v>
      </c>
      <c r="B590" t="s">
        <v>10</v>
      </c>
      <c r="C590" s="3">
        <v>43643</v>
      </c>
      <c r="D590">
        <v>11730.2</v>
      </c>
      <c r="E590">
        <v>11782</v>
      </c>
      <c r="F590">
        <v>11681</v>
      </c>
      <c r="G590">
        <v>11717.15</v>
      </c>
      <c r="H590">
        <v>15698100</v>
      </c>
      <c r="I590">
        <v>-1149525</v>
      </c>
      <c r="K590" s="51">
        <f t="shared" si="278"/>
        <v>-0.30884548792057731</v>
      </c>
      <c r="L590">
        <f t="shared" si="272"/>
        <v>11700</v>
      </c>
      <c r="M590">
        <f t="shared" si="273"/>
        <v>11700</v>
      </c>
      <c r="N590">
        <v>14.61</v>
      </c>
      <c r="O590">
        <f t="shared" si="274"/>
        <v>3</v>
      </c>
      <c r="P590" s="54">
        <f t="shared" si="279"/>
        <v>-0.30932339985767499</v>
      </c>
      <c r="Q590" s="54">
        <f t="shared" si="280"/>
        <v>14.1651231854136</v>
      </c>
      <c r="R590" s="53">
        <f t="shared" si="267"/>
        <v>10950</v>
      </c>
      <c r="S590" s="53">
        <f t="shared" si="268"/>
        <v>12900</v>
      </c>
      <c r="T590" s="53">
        <f t="shared" si="247"/>
        <v>0</v>
      </c>
      <c r="U590" s="16"/>
      <c r="V590" s="16">
        <f t="shared" si="269"/>
        <v>11150</v>
      </c>
      <c r="W590" s="16">
        <f t="shared" si="270"/>
        <v>12850</v>
      </c>
      <c r="X590" s="16">
        <f t="shared" si="246"/>
        <v>0</v>
      </c>
      <c r="Y590" s="10">
        <f t="shared" si="271"/>
        <v>101</v>
      </c>
      <c r="Z590" s="10">
        <f t="shared" si="275"/>
        <v>28.549999999999272</v>
      </c>
      <c r="AA590" s="10">
        <f t="shared" si="276"/>
        <v>72.450000000000728</v>
      </c>
      <c r="AB590" s="10">
        <f t="shared" si="277"/>
        <v>101</v>
      </c>
      <c r="AC590" s="11">
        <f t="shared" si="244"/>
        <v>129.07857142857145</v>
      </c>
      <c r="AD590" s="12">
        <f t="shared" si="243"/>
        <v>1.100395316606464E-2</v>
      </c>
      <c r="AE590" s="12">
        <f t="shared" si="245"/>
        <v>16.065771622454374</v>
      </c>
      <c r="AF590" s="10"/>
      <c r="AG590" s="10"/>
      <c r="AH590" s="13">
        <f t="shared" si="261"/>
        <v>0</v>
      </c>
      <c r="AI590" s="6"/>
      <c r="AJ590" s="6"/>
      <c r="AK590" s="6">
        <f t="shared" si="262"/>
        <v>0</v>
      </c>
    </row>
    <row r="591" spans="1:37" x14ac:dyDescent="0.35">
      <c r="A591" s="2">
        <v>43641</v>
      </c>
      <c r="B591" t="s">
        <v>10</v>
      </c>
      <c r="C591" s="3">
        <v>43643</v>
      </c>
      <c r="D591">
        <v>11684.05</v>
      </c>
      <c r="E591">
        <v>11834</v>
      </c>
      <c r="F591">
        <v>11666.6</v>
      </c>
      <c r="G591">
        <v>11810.3</v>
      </c>
      <c r="H591">
        <v>13306950</v>
      </c>
      <c r="I591">
        <v>-2391150</v>
      </c>
      <c r="J591">
        <v>11796.45</v>
      </c>
      <c r="K591" s="51">
        <f t="shared" si="278"/>
        <v>0.79498854243565742</v>
      </c>
      <c r="L591">
        <f t="shared" si="272"/>
        <v>11800</v>
      </c>
      <c r="M591">
        <f t="shared" si="273"/>
        <v>11700</v>
      </c>
      <c r="N591">
        <v>15.2225</v>
      </c>
      <c r="O591">
        <f t="shared" si="274"/>
        <v>2</v>
      </c>
      <c r="P591" s="54">
        <f t="shared" si="279"/>
        <v>0.79184515723369486</v>
      </c>
      <c r="Q591" s="54">
        <f t="shared" si="280"/>
        <v>14.760035806195798</v>
      </c>
      <c r="R591" s="53">
        <f t="shared" si="267"/>
        <v>10950</v>
      </c>
      <c r="S591" s="53">
        <f t="shared" si="268"/>
        <v>12900</v>
      </c>
      <c r="T591" s="53">
        <f t="shared" si="247"/>
        <v>0</v>
      </c>
      <c r="U591" s="16"/>
      <c r="V591" s="16">
        <f t="shared" si="269"/>
        <v>11150</v>
      </c>
      <c r="W591" s="16">
        <f t="shared" si="270"/>
        <v>12850</v>
      </c>
      <c r="X591" s="16">
        <f t="shared" si="246"/>
        <v>0</v>
      </c>
      <c r="Y591" s="10">
        <f t="shared" si="271"/>
        <v>167.39999999999964</v>
      </c>
      <c r="Z591" s="10">
        <f t="shared" si="275"/>
        <v>116.85000000000036</v>
      </c>
      <c r="AA591" s="10">
        <f t="shared" si="276"/>
        <v>50.549999999999272</v>
      </c>
      <c r="AB591" s="10">
        <f t="shared" si="277"/>
        <v>167.39999999999964</v>
      </c>
      <c r="AC591" s="11">
        <f t="shared" si="244"/>
        <v>135.62142857142862</v>
      </c>
      <c r="AD591" s="12">
        <f t="shared" ref="AD591:AD654" si="281">AC591/D591</f>
        <v>1.1607398853259669E-2</v>
      </c>
      <c r="AE591" s="12">
        <f t="shared" si="245"/>
        <v>16.946802325759116</v>
      </c>
      <c r="AF591" s="10"/>
      <c r="AG591" s="10"/>
      <c r="AH591" s="13">
        <f t="shared" si="261"/>
        <v>0</v>
      </c>
      <c r="AI591" s="6"/>
      <c r="AJ591" s="6"/>
      <c r="AK591" s="6">
        <f t="shared" si="262"/>
        <v>0</v>
      </c>
    </row>
    <row r="592" spans="1:37" x14ac:dyDescent="0.35">
      <c r="A592" s="2">
        <v>43642</v>
      </c>
      <c r="B592" t="s">
        <v>10</v>
      </c>
      <c r="C592" s="3">
        <v>43643</v>
      </c>
      <c r="D592">
        <v>11774.9</v>
      </c>
      <c r="E592">
        <v>11890</v>
      </c>
      <c r="F592">
        <v>11767.1</v>
      </c>
      <c r="G592">
        <v>11864.4</v>
      </c>
      <c r="H592">
        <v>9892800</v>
      </c>
      <c r="I592">
        <v>-3414150</v>
      </c>
      <c r="J592">
        <v>11847.55</v>
      </c>
      <c r="K592" s="51">
        <f t="shared" si="278"/>
        <v>0.45807473137854554</v>
      </c>
      <c r="L592">
        <f t="shared" si="272"/>
        <v>11900</v>
      </c>
      <c r="M592">
        <f t="shared" si="273"/>
        <v>11800</v>
      </c>
      <c r="N592">
        <v>15.01</v>
      </c>
      <c r="O592">
        <f t="shared" si="274"/>
        <v>1</v>
      </c>
      <c r="P592" s="54">
        <f t="shared" si="279"/>
        <v>0.45702876207869281</v>
      </c>
      <c r="Q592" s="54">
        <f t="shared" si="280"/>
        <v>14.553165515356513</v>
      </c>
      <c r="R592" s="53">
        <f t="shared" si="267"/>
        <v>10950</v>
      </c>
      <c r="S592" s="53">
        <f t="shared" si="268"/>
        <v>12900</v>
      </c>
      <c r="T592" s="53">
        <f t="shared" si="247"/>
        <v>0</v>
      </c>
      <c r="U592" s="16"/>
      <c r="V592" s="16">
        <f t="shared" si="269"/>
        <v>11150</v>
      </c>
      <c r="W592" s="16">
        <f t="shared" si="270"/>
        <v>12850</v>
      </c>
      <c r="X592" s="16">
        <f t="shared" si="246"/>
        <v>0</v>
      </c>
      <c r="Y592" s="10">
        <f t="shared" si="271"/>
        <v>122.89999999999964</v>
      </c>
      <c r="Z592" s="10">
        <f t="shared" si="275"/>
        <v>79.700000000000728</v>
      </c>
      <c r="AA592" s="10">
        <f t="shared" si="276"/>
        <v>43.199999999998909</v>
      </c>
      <c r="AB592" s="10">
        <f t="shared" si="277"/>
        <v>122.89999999999964</v>
      </c>
      <c r="AC592" s="11">
        <f t="shared" ref="AC592:AC655" si="282">AVERAGE(AB579:AB592)</f>
        <v>130.6321428571429</v>
      </c>
      <c r="AD592" s="12">
        <f t="shared" si="281"/>
        <v>1.1094119088666816E-2</v>
      </c>
      <c r="AE592" s="12">
        <f t="shared" ref="AE592:AE655" si="283">AD592*1460</f>
        <v>16.197413869453552</v>
      </c>
      <c r="AF592" s="10"/>
      <c r="AG592" s="10"/>
      <c r="AH592" s="13">
        <f t="shared" si="261"/>
        <v>0</v>
      </c>
      <c r="AI592" s="6"/>
      <c r="AJ592" s="6"/>
      <c r="AK592" s="6">
        <f t="shared" si="262"/>
        <v>0</v>
      </c>
    </row>
    <row r="593" spans="1:37" x14ac:dyDescent="0.35">
      <c r="A593" s="2">
        <v>43643</v>
      </c>
      <c r="B593" t="s">
        <v>10</v>
      </c>
      <c r="C593" s="3">
        <v>43643</v>
      </c>
      <c r="D593">
        <v>11876.75</v>
      </c>
      <c r="E593">
        <v>11914.7</v>
      </c>
      <c r="F593">
        <v>11827</v>
      </c>
      <c r="G593">
        <v>11843.8</v>
      </c>
      <c r="H593">
        <v>4704750</v>
      </c>
      <c r="I593">
        <v>-5188050</v>
      </c>
      <c r="K593" s="51">
        <f t="shared" si="278"/>
        <v>-0.17362867064495774</v>
      </c>
      <c r="L593">
        <f t="shared" si="272"/>
        <v>11800</v>
      </c>
      <c r="M593">
        <f t="shared" si="273"/>
        <v>11900</v>
      </c>
      <c r="N593">
        <v>14.75</v>
      </c>
      <c r="O593">
        <f t="shared" si="274"/>
        <v>0</v>
      </c>
      <c r="P593" s="54">
        <f t="shared" si="279"/>
        <v>-0.1737795799277464</v>
      </c>
      <c r="Q593" s="54">
        <f t="shared" si="280"/>
        <v>14.300718931597249</v>
      </c>
      <c r="R593" s="53">
        <f t="shared" si="267"/>
        <v>10950</v>
      </c>
      <c r="S593" s="53">
        <f t="shared" si="268"/>
        <v>12900</v>
      </c>
      <c r="T593" s="53">
        <f t="shared" si="247"/>
        <v>0</v>
      </c>
      <c r="U593" s="16"/>
      <c r="V593" s="16">
        <f t="shared" si="269"/>
        <v>11150</v>
      </c>
      <c r="W593" s="16">
        <f t="shared" si="270"/>
        <v>12850</v>
      </c>
      <c r="X593" s="16">
        <f t="shared" si="246"/>
        <v>0</v>
      </c>
      <c r="Y593" s="10">
        <f t="shared" si="271"/>
        <v>87.700000000000728</v>
      </c>
      <c r="Z593" s="10">
        <f t="shared" si="275"/>
        <v>50.300000000001091</v>
      </c>
      <c r="AA593" s="10">
        <f t="shared" si="276"/>
        <v>37.399999999999636</v>
      </c>
      <c r="AB593" s="10">
        <f t="shared" si="277"/>
        <v>87.700000000000728</v>
      </c>
      <c r="AC593" s="11">
        <f t="shared" si="282"/>
        <v>127.48214285714299</v>
      </c>
      <c r="AD593" s="12">
        <f t="shared" si="281"/>
        <v>1.0733756529113014E-2</v>
      </c>
      <c r="AE593" s="12">
        <f t="shared" si="283"/>
        <v>15.671284532505002</v>
      </c>
      <c r="AF593" s="10"/>
      <c r="AG593" s="10"/>
      <c r="AH593" s="13">
        <f t="shared" si="261"/>
        <v>0</v>
      </c>
      <c r="AI593" s="6"/>
      <c r="AJ593" s="6"/>
      <c r="AK593" s="6">
        <f t="shared" si="262"/>
        <v>0</v>
      </c>
    </row>
    <row r="594" spans="1:37" x14ac:dyDescent="0.35">
      <c r="A594" s="2">
        <v>43644</v>
      </c>
      <c r="B594" t="s">
        <v>10</v>
      </c>
      <c r="C594" s="3">
        <v>43671</v>
      </c>
      <c r="D594">
        <v>11907.7</v>
      </c>
      <c r="E594">
        <v>11916</v>
      </c>
      <c r="F594">
        <v>11828</v>
      </c>
      <c r="G594">
        <v>11841.5</v>
      </c>
      <c r="H594">
        <v>18476850</v>
      </c>
      <c r="I594">
        <v>94800</v>
      </c>
      <c r="J594">
        <v>11788.85</v>
      </c>
      <c r="K594" s="51">
        <f t="shared" si="278"/>
        <v>-1.9419443084139149E-2</v>
      </c>
      <c r="L594">
        <f t="shared" si="272"/>
        <v>11800</v>
      </c>
      <c r="M594">
        <f t="shared" si="273"/>
        <v>11900</v>
      </c>
      <c r="N594">
        <v>14.645</v>
      </c>
      <c r="O594">
        <f t="shared" si="274"/>
        <v>27</v>
      </c>
      <c r="P594" s="54">
        <f t="shared" si="279"/>
        <v>-1.9421328902247126E-2</v>
      </c>
      <c r="Q594" s="54">
        <f t="shared" si="280"/>
        <v>14.198855099312796</v>
      </c>
      <c r="R594" s="53">
        <f t="shared" si="252"/>
        <v>10950</v>
      </c>
      <c r="S594" s="53">
        <f>MROUND((G594+2*G594*Q594*SQRT(O594/365)/100),50)</f>
        <v>12750</v>
      </c>
      <c r="T594" s="53">
        <f t="shared" si="247"/>
        <v>0</v>
      </c>
      <c r="U594" s="17">
        <v>13.338349055994527</v>
      </c>
      <c r="V594" s="16">
        <f>MROUND((D594-2*D594*U594*SQRT(O594/365)/100),50)</f>
        <v>11050</v>
      </c>
      <c r="W594" s="16">
        <f>MROUND((D594+2*D594*U594*SQRT(O594/365)/100),50)</f>
        <v>12750</v>
      </c>
      <c r="X594" s="16">
        <f t="shared" si="246"/>
        <v>0</v>
      </c>
      <c r="Y594" s="10">
        <f t="shared" si="271"/>
        <v>88</v>
      </c>
      <c r="Z594" s="10">
        <f t="shared" si="275"/>
        <v>72.200000000000728</v>
      </c>
      <c r="AA594" s="10">
        <f t="shared" si="276"/>
        <v>15.799999999999272</v>
      </c>
      <c r="AB594" s="10">
        <f t="shared" si="277"/>
        <v>88</v>
      </c>
      <c r="AC594" s="11">
        <f t="shared" si="282"/>
        <v>125.27857142857154</v>
      </c>
      <c r="AD594" s="12">
        <f t="shared" si="281"/>
        <v>1.0520803465704673E-2</v>
      </c>
      <c r="AE594" s="12">
        <f t="shared" si="283"/>
        <v>15.360373059928824</v>
      </c>
      <c r="AF594" s="10">
        <f>MROUND((M594-2*M594*AE594*SQRT(O594/365)/100),50)</f>
        <v>10900</v>
      </c>
      <c r="AG594" s="10">
        <f>MROUND((M594+2*M594*AE594*SQRT(O594/365)/100),50)</f>
        <v>12900</v>
      </c>
      <c r="AH594" s="13">
        <f t="shared" ref="AH594:AH613" si="284">IF(AND(M594&gt;=10900,M594&lt;=12900),0,1)</f>
        <v>0</v>
      </c>
      <c r="AI594" s="6">
        <f>MROUND((M594-2*M594*N594*SQRT(O594/365)/100),50)</f>
        <v>10950</v>
      </c>
      <c r="AJ594" s="6">
        <f>MROUND((M594+2*M594*N594*SQRT(O594/365)/100),50)</f>
        <v>12850</v>
      </c>
      <c r="AK594" s="6">
        <f t="shared" ref="AK594:AK613" si="285">IF(AND(M594&gt;=10950,M594&lt;=12850),0,1)</f>
        <v>0</v>
      </c>
    </row>
    <row r="595" spans="1:37" x14ac:dyDescent="0.35">
      <c r="A595" s="2">
        <v>43647</v>
      </c>
      <c r="B595" t="s">
        <v>10</v>
      </c>
      <c r="C595" s="3">
        <v>43671</v>
      </c>
      <c r="D595">
        <v>11888.05</v>
      </c>
      <c r="E595">
        <v>11924.95</v>
      </c>
      <c r="F595">
        <v>11863.55</v>
      </c>
      <c r="G595">
        <v>11903.65</v>
      </c>
      <c r="H595">
        <v>18592275</v>
      </c>
      <c r="I595">
        <v>115425</v>
      </c>
      <c r="J595">
        <v>11865.6</v>
      </c>
      <c r="K595" s="51">
        <f t="shared" si="278"/>
        <v>0.52484904784021991</v>
      </c>
      <c r="L595">
        <f t="shared" si="272"/>
        <v>11900</v>
      </c>
      <c r="M595">
        <f t="shared" si="273"/>
        <v>11900</v>
      </c>
      <c r="N595">
        <v>14.952500000000001</v>
      </c>
      <c r="O595">
        <f t="shared" si="274"/>
        <v>24</v>
      </c>
      <c r="P595" s="54">
        <f t="shared" si="279"/>
        <v>0.52347651561213127</v>
      </c>
      <c r="Q595" s="54">
        <f t="shared" si="280"/>
        <v>14.497553674145987</v>
      </c>
      <c r="R595" s="53">
        <f t="shared" ref="R595:R612" si="286">R594</f>
        <v>10950</v>
      </c>
      <c r="S595" s="53">
        <f t="shared" ref="S595:S612" si="287">S594</f>
        <v>12750</v>
      </c>
      <c r="T595" s="53">
        <f t="shared" si="247"/>
        <v>0</v>
      </c>
      <c r="U595" s="16"/>
      <c r="V595" s="16">
        <f t="shared" ref="V595" si="288">V594</f>
        <v>11050</v>
      </c>
      <c r="W595" s="16">
        <f t="shared" ref="W595" si="289">W594</f>
        <v>12750</v>
      </c>
      <c r="X595" s="16">
        <f t="shared" si="246"/>
        <v>0</v>
      </c>
      <c r="Y595" s="10">
        <f t="shared" si="271"/>
        <v>61.400000000001455</v>
      </c>
      <c r="Z595" s="10">
        <f t="shared" si="275"/>
        <v>83.450000000000728</v>
      </c>
      <c r="AA595" s="10">
        <f t="shared" si="276"/>
        <v>22.049999999999272</v>
      </c>
      <c r="AB595" s="10">
        <f t="shared" si="277"/>
        <v>83.450000000000728</v>
      </c>
      <c r="AC595" s="11">
        <f t="shared" si="282"/>
        <v>123.67857142857156</v>
      </c>
      <c r="AD595" s="12">
        <f t="shared" si="281"/>
        <v>1.040360458010957E-2</v>
      </c>
      <c r="AE595" s="12">
        <f t="shared" si="283"/>
        <v>15.189262686959973</v>
      </c>
      <c r="AF595" s="10"/>
      <c r="AG595" s="10"/>
      <c r="AH595" s="13">
        <f t="shared" si="284"/>
        <v>0</v>
      </c>
      <c r="AI595" s="6"/>
      <c r="AJ595" s="6"/>
      <c r="AK595" s="6">
        <f t="shared" si="285"/>
        <v>0</v>
      </c>
    </row>
    <row r="596" spans="1:37" x14ac:dyDescent="0.35">
      <c r="A596" s="2">
        <v>43648</v>
      </c>
      <c r="B596" t="s">
        <v>10</v>
      </c>
      <c r="C596" s="3">
        <v>43671</v>
      </c>
      <c r="D596">
        <v>11910.4</v>
      </c>
      <c r="E596">
        <v>11948</v>
      </c>
      <c r="F596">
        <v>11840.2</v>
      </c>
      <c r="G596">
        <v>11942.35</v>
      </c>
      <c r="H596">
        <v>18104400</v>
      </c>
      <c r="I596">
        <v>-487875</v>
      </c>
      <c r="K596" s="51">
        <f t="shared" si="278"/>
        <v>0.32511036530812593</v>
      </c>
      <c r="L596">
        <f t="shared" si="272"/>
        <v>11900</v>
      </c>
      <c r="M596">
        <f t="shared" si="273"/>
        <v>11900</v>
      </c>
      <c r="N596">
        <v>14.602499999999999</v>
      </c>
      <c r="O596">
        <f t="shared" si="274"/>
        <v>23</v>
      </c>
      <c r="P596" s="54">
        <f t="shared" si="279"/>
        <v>0.32458302421112251</v>
      </c>
      <c r="Q596" s="54">
        <f t="shared" si="280"/>
        <v>14.157872266812422</v>
      </c>
      <c r="R596" s="53">
        <f t="shared" si="286"/>
        <v>10950</v>
      </c>
      <c r="S596" s="53">
        <f t="shared" si="287"/>
        <v>12750</v>
      </c>
      <c r="T596" s="53">
        <f t="shared" si="247"/>
        <v>0</v>
      </c>
      <c r="U596" s="16"/>
      <c r="V596" s="16">
        <f t="shared" ref="V596:V613" si="290">V595</f>
        <v>11050</v>
      </c>
      <c r="W596" s="16">
        <f t="shared" ref="W596:W613" si="291">W595</f>
        <v>12750</v>
      </c>
      <c r="X596" s="16">
        <f t="shared" ref="X596:X659" si="292">IF(AND(M596&gt;=V596,M596&lt;=W596),0,1)</f>
        <v>0</v>
      </c>
      <c r="Y596" s="10">
        <f t="shared" si="271"/>
        <v>107.79999999999927</v>
      </c>
      <c r="Z596" s="10">
        <f t="shared" si="275"/>
        <v>44.350000000000364</v>
      </c>
      <c r="AA596" s="10">
        <f t="shared" si="276"/>
        <v>63.449999999998909</v>
      </c>
      <c r="AB596" s="10">
        <f t="shared" si="277"/>
        <v>107.79999999999927</v>
      </c>
      <c r="AC596" s="11">
        <f t="shared" si="282"/>
        <v>124.26428571428576</v>
      </c>
      <c r="AD596" s="12">
        <f t="shared" si="281"/>
        <v>1.0433258808628238E-2</v>
      </c>
      <c r="AE596" s="12">
        <f t="shared" si="283"/>
        <v>15.232557860597227</v>
      </c>
      <c r="AF596" s="10"/>
      <c r="AG596" s="10"/>
      <c r="AH596" s="13">
        <f t="shared" si="284"/>
        <v>0</v>
      </c>
      <c r="AI596" s="6"/>
      <c r="AJ596" s="6"/>
      <c r="AK596" s="6">
        <f t="shared" si="285"/>
        <v>0</v>
      </c>
    </row>
    <row r="597" spans="1:37" x14ac:dyDescent="0.35">
      <c r="A597" s="2">
        <v>43649</v>
      </c>
      <c r="B597" t="s">
        <v>10</v>
      </c>
      <c r="C597" s="3">
        <v>43671</v>
      </c>
      <c r="D597">
        <v>11953</v>
      </c>
      <c r="E597">
        <v>11976</v>
      </c>
      <c r="F597">
        <v>11927.5</v>
      </c>
      <c r="G597">
        <v>11949.2</v>
      </c>
      <c r="H597">
        <v>17985075</v>
      </c>
      <c r="I597">
        <v>-119325</v>
      </c>
      <c r="J597">
        <v>11916.75</v>
      </c>
      <c r="K597" s="51">
        <f t="shared" si="278"/>
        <v>5.7358895024851593E-2</v>
      </c>
      <c r="L597">
        <f t="shared" si="272"/>
        <v>11900</v>
      </c>
      <c r="M597">
        <f t="shared" si="273"/>
        <v>12000</v>
      </c>
      <c r="N597">
        <v>14.25</v>
      </c>
      <c r="O597">
        <f t="shared" si="274"/>
        <v>22</v>
      </c>
      <c r="P597" s="54">
        <f t="shared" si="279"/>
        <v>5.7342451098385538E-2</v>
      </c>
      <c r="Q597" s="54">
        <f t="shared" si="280"/>
        <v>13.815894733581386</v>
      </c>
      <c r="R597" s="53">
        <f t="shared" si="286"/>
        <v>10950</v>
      </c>
      <c r="S597" s="53">
        <f t="shared" si="287"/>
        <v>12750</v>
      </c>
      <c r="T597" s="53">
        <f t="shared" ref="T597:T660" si="293">IF(AND(M597&gt;=R597,M597&lt;=S597),0,1)</f>
        <v>0</v>
      </c>
      <c r="U597" s="16"/>
      <c r="V597" s="16">
        <f t="shared" si="290"/>
        <v>11050</v>
      </c>
      <c r="W597" s="16">
        <f t="shared" si="291"/>
        <v>12750</v>
      </c>
      <c r="X597" s="16">
        <f t="shared" si="292"/>
        <v>0</v>
      </c>
      <c r="Y597" s="10">
        <f t="shared" si="271"/>
        <v>48.5</v>
      </c>
      <c r="Z597" s="10">
        <f t="shared" si="275"/>
        <v>33.649999999999636</v>
      </c>
      <c r="AA597" s="10">
        <f t="shared" si="276"/>
        <v>14.850000000000364</v>
      </c>
      <c r="AB597" s="10">
        <f t="shared" si="277"/>
        <v>48.5</v>
      </c>
      <c r="AC597" s="11">
        <f t="shared" si="282"/>
        <v>119.60357142857148</v>
      </c>
      <c r="AD597" s="12">
        <f t="shared" si="281"/>
        <v>1.0006155059698109E-2</v>
      </c>
      <c r="AE597" s="12">
        <f t="shared" si="283"/>
        <v>14.608986387159238</v>
      </c>
      <c r="AF597" s="10"/>
      <c r="AG597" s="10"/>
      <c r="AH597" s="13">
        <f t="shared" si="284"/>
        <v>0</v>
      </c>
      <c r="AI597" s="6"/>
      <c r="AJ597" s="6"/>
      <c r="AK597" s="6">
        <f t="shared" si="285"/>
        <v>0</v>
      </c>
    </row>
    <row r="598" spans="1:37" x14ac:dyDescent="0.35">
      <c r="A598" s="2">
        <v>43650</v>
      </c>
      <c r="B598" t="s">
        <v>10</v>
      </c>
      <c r="C598" s="3">
        <v>43671</v>
      </c>
      <c r="D598">
        <v>11947.15</v>
      </c>
      <c r="E598">
        <v>11999</v>
      </c>
      <c r="F598">
        <v>11942.65</v>
      </c>
      <c r="G598">
        <v>11979.65</v>
      </c>
      <c r="H598">
        <v>17916975</v>
      </c>
      <c r="I598">
        <v>-68100</v>
      </c>
      <c r="K598" s="51">
        <f t="shared" si="278"/>
        <v>0.25482877514811791</v>
      </c>
      <c r="L598">
        <f t="shared" si="272"/>
        <v>12000</v>
      </c>
      <c r="M598">
        <f t="shared" si="273"/>
        <v>11900</v>
      </c>
      <c r="N598">
        <v>13.695</v>
      </c>
      <c r="O598">
        <f t="shared" si="274"/>
        <v>21</v>
      </c>
      <c r="P598" s="54">
        <f t="shared" si="279"/>
        <v>0.25450463717273664</v>
      </c>
      <c r="Q598" s="54">
        <f t="shared" si="280"/>
        <v>13.277941476622818</v>
      </c>
      <c r="R598" s="53">
        <f t="shared" si="286"/>
        <v>10950</v>
      </c>
      <c r="S598" s="53">
        <f t="shared" si="287"/>
        <v>12750</v>
      </c>
      <c r="T598" s="53">
        <f t="shared" si="293"/>
        <v>0</v>
      </c>
      <c r="U598" s="16"/>
      <c r="V598" s="16">
        <f t="shared" si="290"/>
        <v>11050</v>
      </c>
      <c r="W598" s="16">
        <f t="shared" si="291"/>
        <v>12750</v>
      </c>
      <c r="X598" s="16">
        <f t="shared" si="292"/>
        <v>0</v>
      </c>
      <c r="Y598" s="10">
        <f t="shared" si="271"/>
        <v>56.350000000000364</v>
      </c>
      <c r="Z598" s="10">
        <f t="shared" si="275"/>
        <v>49.799999999999272</v>
      </c>
      <c r="AA598" s="10">
        <f t="shared" si="276"/>
        <v>6.5500000000010914</v>
      </c>
      <c r="AB598" s="10">
        <f t="shared" si="277"/>
        <v>56.350000000000364</v>
      </c>
      <c r="AC598" s="11">
        <f t="shared" si="282"/>
        <v>115.2928571428573</v>
      </c>
      <c r="AD598" s="12">
        <f t="shared" si="281"/>
        <v>9.650239357742835E-3</v>
      </c>
      <c r="AE598" s="12">
        <f t="shared" si="283"/>
        <v>14.08934946230454</v>
      </c>
      <c r="AF598" s="10"/>
      <c r="AG598" s="10"/>
      <c r="AH598" s="13">
        <f t="shared" si="284"/>
        <v>0</v>
      </c>
      <c r="AI598" s="6"/>
      <c r="AJ598" s="6"/>
      <c r="AK598" s="6">
        <f t="shared" si="285"/>
        <v>0</v>
      </c>
    </row>
    <row r="599" spans="1:37" x14ac:dyDescent="0.35">
      <c r="A599" s="2">
        <v>43651</v>
      </c>
      <c r="B599" t="s">
        <v>10</v>
      </c>
      <c r="C599" s="3">
        <v>43671</v>
      </c>
      <c r="D599">
        <v>11993.95</v>
      </c>
      <c r="E599">
        <v>11998.95</v>
      </c>
      <c r="F599">
        <v>11808</v>
      </c>
      <c r="G599">
        <v>11820.95</v>
      </c>
      <c r="H599">
        <v>18051525</v>
      </c>
      <c r="I599">
        <v>134550</v>
      </c>
      <c r="J599">
        <v>11811.15</v>
      </c>
      <c r="K599" s="51">
        <f t="shared" si="278"/>
        <v>-1.3247465493566082</v>
      </c>
      <c r="L599">
        <f t="shared" si="272"/>
        <v>11800</v>
      </c>
      <c r="M599">
        <f t="shared" si="273"/>
        <v>12000</v>
      </c>
      <c r="N599">
        <v>13.53</v>
      </c>
      <c r="O599">
        <f t="shared" si="274"/>
        <v>20</v>
      </c>
      <c r="P599" s="54">
        <f t="shared" si="279"/>
        <v>-1.3335995902895803</v>
      </c>
      <c r="Q599" s="54">
        <f t="shared" si="280"/>
        <v>13.121888403428571</v>
      </c>
      <c r="R599" s="53">
        <f t="shared" si="286"/>
        <v>10950</v>
      </c>
      <c r="S599" s="53">
        <f t="shared" si="287"/>
        <v>12750</v>
      </c>
      <c r="T599" s="53">
        <f t="shared" si="293"/>
        <v>0</v>
      </c>
      <c r="U599" s="16"/>
      <c r="V599" s="16">
        <f t="shared" si="290"/>
        <v>11050</v>
      </c>
      <c r="W599" s="16">
        <f t="shared" si="291"/>
        <v>12750</v>
      </c>
      <c r="X599" s="16">
        <f t="shared" si="292"/>
        <v>0</v>
      </c>
      <c r="Y599" s="10">
        <f t="shared" si="271"/>
        <v>190.95000000000073</v>
      </c>
      <c r="Z599" s="10">
        <f t="shared" si="275"/>
        <v>19.300000000001091</v>
      </c>
      <c r="AA599" s="10">
        <f t="shared" si="276"/>
        <v>171.64999999999964</v>
      </c>
      <c r="AB599" s="10">
        <f t="shared" si="277"/>
        <v>190.95000000000073</v>
      </c>
      <c r="AC599" s="11">
        <f t="shared" si="282"/>
        <v>118.00000000000026</v>
      </c>
      <c r="AD599" s="12">
        <f t="shared" si="281"/>
        <v>9.8382934729593051E-3</v>
      </c>
      <c r="AE599" s="12">
        <f t="shared" si="283"/>
        <v>14.363908470520585</v>
      </c>
      <c r="AF599" s="10"/>
      <c r="AG599" s="10"/>
      <c r="AH599" s="13">
        <f t="shared" si="284"/>
        <v>0</v>
      </c>
      <c r="AI599" s="6"/>
      <c r="AJ599" s="6"/>
      <c r="AK599" s="6">
        <f t="shared" si="285"/>
        <v>0</v>
      </c>
    </row>
    <row r="600" spans="1:37" x14ac:dyDescent="0.35">
      <c r="A600" s="2">
        <v>43654</v>
      </c>
      <c r="B600" t="s">
        <v>10</v>
      </c>
      <c r="C600" s="3">
        <v>43671</v>
      </c>
      <c r="D600">
        <v>11769.9</v>
      </c>
      <c r="E600">
        <v>11770</v>
      </c>
      <c r="F600">
        <v>11527.35</v>
      </c>
      <c r="G600">
        <v>11566.3</v>
      </c>
      <c r="H600">
        <v>18145275</v>
      </c>
      <c r="I600">
        <v>93750</v>
      </c>
      <c r="K600" s="51">
        <f t="shared" si="278"/>
        <v>-2.1542261831747993</v>
      </c>
      <c r="L600">
        <f t="shared" si="272"/>
        <v>11600</v>
      </c>
      <c r="M600">
        <f t="shared" si="273"/>
        <v>11800</v>
      </c>
      <c r="N600">
        <v>13.065</v>
      </c>
      <c r="O600">
        <f t="shared" si="274"/>
        <v>17</v>
      </c>
      <c r="P600" s="54">
        <f t="shared" si="279"/>
        <v>-2.177768350464504</v>
      </c>
      <c r="Q600" s="54">
        <f t="shared" si="280"/>
        <v>12.678214858539709</v>
      </c>
      <c r="R600" s="53">
        <f t="shared" si="286"/>
        <v>10950</v>
      </c>
      <c r="S600" s="53">
        <f t="shared" si="287"/>
        <v>12750</v>
      </c>
      <c r="T600" s="53">
        <f t="shared" si="293"/>
        <v>0</v>
      </c>
      <c r="U600" s="16"/>
      <c r="V600" s="16">
        <f t="shared" si="290"/>
        <v>11050</v>
      </c>
      <c r="W600" s="16">
        <f t="shared" si="291"/>
        <v>12750</v>
      </c>
      <c r="X600" s="16">
        <f t="shared" si="292"/>
        <v>0</v>
      </c>
      <c r="Y600" s="10">
        <f t="shared" si="271"/>
        <v>242.64999999999964</v>
      </c>
      <c r="Z600" s="10">
        <f t="shared" si="275"/>
        <v>50.950000000000728</v>
      </c>
      <c r="AA600" s="10">
        <f t="shared" si="276"/>
        <v>293.60000000000036</v>
      </c>
      <c r="AB600" s="10">
        <f t="shared" si="277"/>
        <v>293.60000000000036</v>
      </c>
      <c r="AC600" s="11">
        <f t="shared" si="282"/>
        <v>132.19285714285746</v>
      </c>
      <c r="AD600" s="12">
        <f t="shared" si="281"/>
        <v>1.1231434178952877E-2</v>
      </c>
      <c r="AE600" s="12">
        <f t="shared" si="283"/>
        <v>16.3978939012712</v>
      </c>
      <c r="AF600" s="10"/>
      <c r="AG600" s="10"/>
      <c r="AH600" s="13">
        <f t="shared" si="284"/>
        <v>0</v>
      </c>
      <c r="AI600" s="6"/>
      <c r="AJ600" s="6"/>
      <c r="AK600" s="6">
        <f t="shared" si="285"/>
        <v>0</v>
      </c>
    </row>
    <row r="601" spans="1:37" x14ac:dyDescent="0.35">
      <c r="A601" s="2">
        <v>43655</v>
      </c>
      <c r="B601" t="s">
        <v>10</v>
      </c>
      <c r="C601" s="3">
        <v>43671</v>
      </c>
      <c r="D601">
        <v>11543.35</v>
      </c>
      <c r="E601">
        <v>11594.1</v>
      </c>
      <c r="F601">
        <v>11486.55</v>
      </c>
      <c r="G601">
        <v>11552.6</v>
      </c>
      <c r="H601">
        <v>18604350</v>
      </c>
      <c r="I601">
        <v>459075</v>
      </c>
      <c r="K601" s="51">
        <f t="shared" si="278"/>
        <v>-0.11844755885632319</v>
      </c>
      <c r="L601">
        <f t="shared" si="272"/>
        <v>11600</v>
      </c>
      <c r="M601">
        <f t="shared" si="273"/>
        <v>11500</v>
      </c>
      <c r="N601">
        <v>13.852499999999999</v>
      </c>
      <c r="O601">
        <f t="shared" si="274"/>
        <v>16</v>
      </c>
      <c r="P601" s="54">
        <f t="shared" si="279"/>
        <v>-0.11851776341984532</v>
      </c>
      <c r="Q601" s="54">
        <f t="shared" si="280"/>
        <v>13.430528420825993</v>
      </c>
      <c r="R601" s="53">
        <f t="shared" si="286"/>
        <v>10950</v>
      </c>
      <c r="S601" s="53">
        <f t="shared" si="287"/>
        <v>12750</v>
      </c>
      <c r="T601" s="53">
        <f t="shared" si="293"/>
        <v>0</v>
      </c>
      <c r="U601" s="16"/>
      <c r="V601" s="16">
        <f t="shared" si="290"/>
        <v>11050</v>
      </c>
      <c r="W601" s="16">
        <f t="shared" si="291"/>
        <v>12750</v>
      </c>
      <c r="X601" s="16">
        <f t="shared" si="292"/>
        <v>0</v>
      </c>
      <c r="Y601" s="10">
        <f t="shared" si="271"/>
        <v>107.55000000000109</v>
      </c>
      <c r="Z601" s="10">
        <f t="shared" si="275"/>
        <v>27.800000000001091</v>
      </c>
      <c r="AA601" s="10">
        <f t="shared" si="276"/>
        <v>79.75</v>
      </c>
      <c r="AB601" s="10">
        <f t="shared" si="277"/>
        <v>107.55000000000109</v>
      </c>
      <c r="AC601" s="11">
        <f t="shared" si="282"/>
        <v>126.68214285714319</v>
      </c>
      <c r="AD601" s="12">
        <f t="shared" si="281"/>
        <v>1.0974469530694572E-2</v>
      </c>
      <c r="AE601" s="12">
        <f t="shared" si="283"/>
        <v>16.022725514814077</v>
      </c>
      <c r="AF601" s="10"/>
      <c r="AG601" s="10"/>
      <c r="AH601" s="13">
        <f t="shared" si="284"/>
        <v>0</v>
      </c>
      <c r="AI601" s="6"/>
      <c r="AJ601" s="6"/>
      <c r="AK601" s="6">
        <f t="shared" si="285"/>
        <v>0</v>
      </c>
    </row>
    <row r="602" spans="1:37" x14ac:dyDescent="0.35">
      <c r="A602" s="2">
        <v>43656</v>
      </c>
      <c r="B602" t="s">
        <v>10</v>
      </c>
      <c r="C602" s="3">
        <v>43671</v>
      </c>
      <c r="D602">
        <v>11549.5</v>
      </c>
      <c r="E602">
        <v>11593</v>
      </c>
      <c r="F602">
        <v>11467.55</v>
      </c>
      <c r="G602">
        <v>11492.25</v>
      </c>
      <c r="H602">
        <v>18608475</v>
      </c>
      <c r="I602">
        <v>4125</v>
      </c>
      <c r="J602">
        <v>11498.9</v>
      </c>
      <c r="K602" s="51">
        <f t="shared" si="278"/>
        <v>-0.52239322749857486</v>
      </c>
      <c r="L602">
        <f t="shared" si="272"/>
        <v>11500</v>
      </c>
      <c r="M602">
        <f t="shared" si="273"/>
        <v>11500</v>
      </c>
      <c r="N602">
        <v>13.6875</v>
      </c>
      <c r="O602">
        <f t="shared" si="274"/>
        <v>15</v>
      </c>
      <c r="P602" s="54">
        <f t="shared" si="279"/>
        <v>-0.5237624715597633</v>
      </c>
      <c r="Q602" s="54">
        <f t="shared" si="280"/>
        <v>13.271143752615931</v>
      </c>
      <c r="R602" s="53">
        <f t="shared" si="286"/>
        <v>10950</v>
      </c>
      <c r="S602" s="53">
        <f t="shared" si="287"/>
        <v>12750</v>
      </c>
      <c r="T602" s="53">
        <f t="shared" si="293"/>
        <v>0</v>
      </c>
      <c r="U602" s="16"/>
      <c r="V602" s="16">
        <f t="shared" si="290"/>
        <v>11050</v>
      </c>
      <c r="W602" s="16">
        <f t="shared" si="291"/>
        <v>12750</v>
      </c>
      <c r="X602" s="16">
        <f t="shared" si="292"/>
        <v>0</v>
      </c>
      <c r="Y602" s="10">
        <f t="shared" si="271"/>
        <v>125.45000000000073</v>
      </c>
      <c r="Z602" s="10">
        <f t="shared" si="275"/>
        <v>40.399999999999636</v>
      </c>
      <c r="AA602" s="10">
        <f t="shared" si="276"/>
        <v>85.050000000001091</v>
      </c>
      <c r="AB602" s="10">
        <f t="shared" si="277"/>
        <v>125.45000000000073</v>
      </c>
      <c r="AC602" s="11">
        <f t="shared" si="282"/>
        <v>121.69285714285745</v>
      </c>
      <c r="AD602" s="12">
        <f t="shared" si="281"/>
        <v>1.0536634238959041E-2</v>
      </c>
      <c r="AE602" s="12">
        <f t="shared" si="283"/>
        <v>15.383485988880201</v>
      </c>
      <c r="AF602" s="10"/>
      <c r="AG602" s="10"/>
      <c r="AH602" s="13">
        <f t="shared" si="284"/>
        <v>0</v>
      </c>
      <c r="AI602" s="6"/>
      <c r="AJ602" s="6"/>
      <c r="AK602" s="6">
        <f t="shared" si="285"/>
        <v>0</v>
      </c>
    </row>
    <row r="603" spans="1:37" x14ac:dyDescent="0.35">
      <c r="A603" s="2">
        <v>43657</v>
      </c>
      <c r="B603" t="s">
        <v>10</v>
      </c>
      <c r="C603" s="3">
        <v>43671</v>
      </c>
      <c r="D603">
        <v>11550.25</v>
      </c>
      <c r="E603">
        <v>11606</v>
      </c>
      <c r="F603">
        <v>11528.15</v>
      </c>
      <c r="G603">
        <v>11582.05</v>
      </c>
      <c r="H603">
        <v>17583300</v>
      </c>
      <c r="I603">
        <v>-1025175</v>
      </c>
      <c r="K603" s="51">
        <f t="shared" si="278"/>
        <v>0.78139615828057407</v>
      </c>
      <c r="L603">
        <f t="shared" si="272"/>
        <v>11600</v>
      </c>
      <c r="M603">
        <f t="shared" si="273"/>
        <v>11600</v>
      </c>
      <c r="N603">
        <v>13.635</v>
      </c>
      <c r="O603">
        <f t="shared" si="274"/>
        <v>14</v>
      </c>
      <c r="P603" s="54">
        <f t="shared" si="279"/>
        <v>0.77835906937107069</v>
      </c>
      <c r="Q603" s="54">
        <f t="shared" si="280"/>
        <v>13.22099777136553</v>
      </c>
      <c r="R603" s="53">
        <f t="shared" si="286"/>
        <v>10950</v>
      </c>
      <c r="S603" s="53">
        <f t="shared" si="287"/>
        <v>12750</v>
      </c>
      <c r="T603" s="53">
        <f t="shared" si="293"/>
        <v>0</v>
      </c>
      <c r="U603" s="16"/>
      <c r="V603" s="16">
        <f t="shared" si="290"/>
        <v>11050</v>
      </c>
      <c r="W603" s="16">
        <f t="shared" si="291"/>
        <v>12750</v>
      </c>
      <c r="X603" s="16">
        <f t="shared" si="292"/>
        <v>0</v>
      </c>
      <c r="Y603" s="10">
        <f t="shared" si="271"/>
        <v>77.850000000000364</v>
      </c>
      <c r="Z603" s="10">
        <f t="shared" si="275"/>
        <v>113.75</v>
      </c>
      <c r="AA603" s="10">
        <f t="shared" si="276"/>
        <v>35.899999999999636</v>
      </c>
      <c r="AB603" s="10">
        <f t="shared" si="277"/>
        <v>113.75</v>
      </c>
      <c r="AC603" s="11">
        <f t="shared" si="282"/>
        <v>121.02857142857167</v>
      </c>
      <c r="AD603" s="12">
        <f t="shared" si="281"/>
        <v>1.0478437386945882E-2</v>
      </c>
      <c r="AE603" s="12">
        <f t="shared" si="283"/>
        <v>15.298518584940988</v>
      </c>
      <c r="AF603" s="10"/>
      <c r="AG603" s="10"/>
      <c r="AH603" s="13">
        <f t="shared" si="284"/>
        <v>0</v>
      </c>
      <c r="AI603" s="6"/>
      <c r="AJ603" s="6"/>
      <c r="AK603" s="6">
        <f t="shared" si="285"/>
        <v>0</v>
      </c>
    </row>
    <row r="604" spans="1:37" x14ac:dyDescent="0.35">
      <c r="A604" s="2">
        <v>43658</v>
      </c>
      <c r="B604" t="s">
        <v>10</v>
      </c>
      <c r="C604" s="3">
        <v>43671</v>
      </c>
      <c r="D604">
        <v>11580</v>
      </c>
      <c r="E604">
        <v>11642.45</v>
      </c>
      <c r="F604">
        <v>11530</v>
      </c>
      <c r="G604">
        <v>11544.35</v>
      </c>
      <c r="H604">
        <v>16944300</v>
      </c>
      <c r="I604">
        <v>-639000</v>
      </c>
      <c r="K604" s="51">
        <f t="shared" si="278"/>
        <v>-0.32550368889789727</v>
      </c>
      <c r="L604">
        <f t="shared" si="272"/>
        <v>11500</v>
      </c>
      <c r="M604">
        <f t="shared" si="273"/>
        <v>11600</v>
      </c>
      <c r="N604">
        <v>12.47</v>
      </c>
      <c r="O604">
        <f t="shared" si="274"/>
        <v>13</v>
      </c>
      <c r="P604" s="54">
        <f t="shared" si="279"/>
        <v>-0.32603460456854805</v>
      </c>
      <c r="Q604" s="54">
        <f t="shared" si="280"/>
        <v>12.090377327188866</v>
      </c>
      <c r="R604" s="53">
        <f t="shared" si="286"/>
        <v>10950</v>
      </c>
      <c r="S604" s="53">
        <f t="shared" si="287"/>
        <v>12750</v>
      </c>
      <c r="T604" s="53">
        <f t="shared" si="293"/>
        <v>0</v>
      </c>
      <c r="U604" s="16"/>
      <c r="V604" s="16">
        <f t="shared" si="290"/>
        <v>11050</v>
      </c>
      <c r="W604" s="16">
        <f t="shared" si="291"/>
        <v>12750</v>
      </c>
      <c r="X604" s="16">
        <f t="shared" si="292"/>
        <v>0</v>
      </c>
      <c r="Y604" s="10">
        <f t="shared" si="271"/>
        <v>112.45000000000073</v>
      </c>
      <c r="Z604" s="10">
        <f t="shared" si="275"/>
        <v>60.400000000001455</v>
      </c>
      <c r="AA604" s="10">
        <f t="shared" si="276"/>
        <v>52.049999999999272</v>
      </c>
      <c r="AB604" s="10">
        <f t="shared" si="277"/>
        <v>112.45000000000073</v>
      </c>
      <c r="AC604" s="11">
        <f t="shared" si="282"/>
        <v>121.84642857142886</v>
      </c>
      <c r="AD604" s="12">
        <f t="shared" si="281"/>
        <v>1.0522144090796966E-2</v>
      </c>
      <c r="AE604" s="12">
        <f t="shared" si="283"/>
        <v>15.362330372563571</v>
      </c>
      <c r="AF604" s="10"/>
      <c r="AG604" s="10"/>
      <c r="AH604" s="13">
        <f t="shared" si="284"/>
        <v>0</v>
      </c>
      <c r="AI604" s="6"/>
      <c r="AJ604" s="6"/>
      <c r="AK604" s="6">
        <f t="shared" si="285"/>
        <v>0</v>
      </c>
    </row>
    <row r="605" spans="1:37" x14ac:dyDescent="0.35">
      <c r="A605" s="2">
        <v>43661</v>
      </c>
      <c r="B605" t="s">
        <v>10</v>
      </c>
      <c r="C605" s="3">
        <v>43671</v>
      </c>
      <c r="D605">
        <v>11583.95</v>
      </c>
      <c r="E605">
        <v>11599.9</v>
      </c>
      <c r="F605">
        <v>11515</v>
      </c>
      <c r="G605">
        <v>11579.2</v>
      </c>
      <c r="H605">
        <v>16600875</v>
      </c>
      <c r="I605">
        <v>-343425</v>
      </c>
      <c r="K605" s="51">
        <f t="shared" si="278"/>
        <v>0.30187927427703043</v>
      </c>
      <c r="L605">
        <f t="shared" si="272"/>
        <v>11600</v>
      </c>
      <c r="M605">
        <f t="shared" si="273"/>
        <v>11600</v>
      </c>
      <c r="N605">
        <v>11.9975</v>
      </c>
      <c r="O605">
        <f t="shared" si="274"/>
        <v>10</v>
      </c>
      <c r="P605" s="54">
        <f t="shared" si="279"/>
        <v>0.30142453374431</v>
      </c>
      <c r="Q605" s="54">
        <f t="shared" si="280"/>
        <v>11.63224214328315</v>
      </c>
      <c r="R605" s="53">
        <f t="shared" si="286"/>
        <v>10950</v>
      </c>
      <c r="S605" s="53">
        <f t="shared" si="287"/>
        <v>12750</v>
      </c>
      <c r="T605" s="53">
        <f t="shared" si="293"/>
        <v>0</v>
      </c>
      <c r="U605" s="16"/>
      <c r="V605" s="16">
        <f t="shared" si="290"/>
        <v>11050</v>
      </c>
      <c r="W605" s="16">
        <f t="shared" si="291"/>
        <v>12750</v>
      </c>
      <c r="X605" s="16">
        <f t="shared" si="292"/>
        <v>0</v>
      </c>
      <c r="Y605" s="10">
        <f t="shared" si="271"/>
        <v>84.899999999999636</v>
      </c>
      <c r="Z605" s="10">
        <f t="shared" si="275"/>
        <v>55.549999999999272</v>
      </c>
      <c r="AA605" s="10">
        <f t="shared" si="276"/>
        <v>29.350000000000364</v>
      </c>
      <c r="AB605" s="10">
        <f t="shared" si="277"/>
        <v>84.899999999999636</v>
      </c>
      <c r="AC605" s="11">
        <f t="shared" si="282"/>
        <v>115.95357142857172</v>
      </c>
      <c r="AD605" s="12">
        <f t="shared" si="281"/>
        <v>1.000984736886569E-2</v>
      </c>
      <c r="AE605" s="12">
        <f t="shared" si="283"/>
        <v>14.614377158543908</v>
      </c>
      <c r="AF605" s="10"/>
      <c r="AG605" s="10"/>
      <c r="AH605" s="13">
        <f t="shared" si="284"/>
        <v>0</v>
      </c>
      <c r="AI605" s="6"/>
      <c r="AJ605" s="6"/>
      <c r="AK605" s="6">
        <f t="shared" si="285"/>
        <v>0</v>
      </c>
    </row>
    <row r="606" spans="1:37" x14ac:dyDescent="0.35">
      <c r="A606" s="2">
        <v>43662</v>
      </c>
      <c r="B606" t="s">
        <v>10</v>
      </c>
      <c r="C606" s="3">
        <v>43671</v>
      </c>
      <c r="D606">
        <v>11585.25</v>
      </c>
      <c r="E606">
        <v>11672.15</v>
      </c>
      <c r="F606">
        <v>11570.1</v>
      </c>
      <c r="G606">
        <v>11657.85</v>
      </c>
      <c r="H606">
        <v>16377750</v>
      </c>
      <c r="I606">
        <v>-223125</v>
      </c>
      <c r="K606" s="51">
        <f t="shared" si="278"/>
        <v>0.6792351803233353</v>
      </c>
      <c r="L606">
        <f t="shared" si="272"/>
        <v>11700</v>
      </c>
      <c r="M606">
        <f t="shared" si="273"/>
        <v>11600</v>
      </c>
      <c r="N606">
        <v>12.02</v>
      </c>
      <c r="O606">
        <f t="shared" si="274"/>
        <v>9</v>
      </c>
      <c r="P606" s="54">
        <f t="shared" si="279"/>
        <v>0.67693877098768951</v>
      </c>
      <c r="Q606" s="54">
        <f t="shared" si="280"/>
        <v>11.65500196336234</v>
      </c>
      <c r="R606" s="53">
        <f t="shared" si="286"/>
        <v>10950</v>
      </c>
      <c r="S606" s="53">
        <f t="shared" si="287"/>
        <v>12750</v>
      </c>
      <c r="T606" s="53">
        <f t="shared" si="293"/>
        <v>0</v>
      </c>
      <c r="U606" s="16"/>
      <c r="V606" s="16">
        <f t="shared" si="290"/>
        <v>11050</v>
      </c>
      <c r="W606" s="16">
        <f t="shared" si="291"/>
        <v>12750</v>
      </c>
      <c r="X606" s="16">
        <f t="shared" si="292"/>
        <v>0</v>
      </c>
      <c r="Y606" s="10">
        <f t="shared" si="271"/>
        <v>102.04999999999927</v>
      </c>
      <c r="Z606" s="10">
        <f t="shared" si="275"/>
        <v>92.949999999998909</v>
      </c>
      <c r="AA606" s="10">
        <f t="shared" si="276"/>
        <v>9.1000000000003638</v>
      </c>
      <c r="AB606" s="10">
        <f t="shared" si="277"/>
        <v>102.04999999999927</v>
      </c>
      <c r="AC606" s="11">
        <f t="shared" si="282"/>
        <v>114.46428571428598</v>
      </c>
      <c r="AD606" s="12">
        <f t="shared" si="281"/>
        <v>9.8801739897098444E-3</v>
      </c>
      <c r="AE606" s="12">
        <f t="shared" si="283"/>
        <v>14.425054024976372</v>
      </c>
      <c r="AF606" s="10"/>
      <c r="AG606" s="10"/>
      <c r="AH606" s="13">
        <f t="shared" si="284"/>
        <v>0</v>
      </c>
      <c r="AI606" s="6"/>
      <c r="AJ606" s="6"/>
      <c r="AK606" s="6">
        <f t="shared" si="285"/>
        <v>0</v>
      </c>
    </row>
    <row r="607" spans="1:37" x14ac:dyDescent="0.35">
      <c r="A607" s="2">
        <v>43663</v>
      </c>
      <c r="B607" t="s">
        <v>10</v>
      </c>
      <c r="C607" s="3">
        <v>43671</v>
      </c>
      <c r="D607">
        <v>11648.3</v>
      </c>
      <c r="E607">
        <v>11693.55</v>
      </c>
      <c r="F607">
        <v>11643.2</v>
      </c>
      <c r="G607">
        <v>11675.8</v>
      </c>
      <c r="H607">
        <v>15643125</v>
      </c>
      <c r="I607">
        <v>-734625</v>
      </c>
      <c r="J607">
        <v>11687.5</v>
      </c>
      <c r="K607" s="51">
        <f t="shared" si="278"/>
        <v>0.15397350283284575</v>
      </c>
      <c r="L607">
        <f t="shared" si="272"/>
        <v>11700</v>
      </c>
      <c r="M607">
        <f t="shared" si="273"/>
        <v>11600</v>
      </c>
      <c r="N607">
        <v>11.56</v>
      </c>
      <c r="O607">
        <f t="shared" si="274"/>
        <v>8</v>
      </c>
      <c r="P607" s="54">
        <f t="shared" si="279"/>
        <v>0.15385508517393731</v>
      </c>
      <c r="Q607" s="54">
        <f t="shared" si="280"/>
        <v>11.207899191339742</v>
      </c>
      <c r="R607" s="53">
        <f t="shared" si="286"/>
        <v>10950</v>
      </c>
      <c r="S607" s="53">
        <f t="shared" si="287"/>
        <v>12750</v>
      </c>
      <c r="T607" s="53">
        <f t="shared" si="293"/>
        <v>0</v>
      </c>
      <c r="U607" s="16"/>
      <c r="V607" s="16">
        <f t="shared" si="290"/>
        <v>11050</v>
      </c>
      <c r="W607" s="16">
        <f t="shared" si="291"/>
        <v>12750</v>
      </c>
      <c r="X607" s="16">
        <f t="shared" si="292"/>
        <v>0</v>
      </c>
      <c r="Y607" s="10">
        <f t="shared" si="271"/>
        <v>50.349999999998545</v>
      </c>
      <c r="Z607" s="10">
        <f t="shared" si="275"/>
        <v>35.699999999998909</v>
      </c>
      <c r="AA607" s="10">
        <f t="shared" si="276"/>
        <v>14.649999999999636</v>
      </c>
      <c r="AB607" s="10">
        <f t="shared" si="277"/>
        <v>50.349999999998545</v>
      </c>
      <c r="AC607" s="11">
        <f t="shared" si="282"/>
        <v>111.79642857142868</v>
      </c>
      <c r="AD607" s="12">
        <f t="shared" si="281"/>
        <v>9.5976604801927042E-3</v>
      </c>
      <c r="AE607" s="12">
        <f t="shared" si="283"/>
        <v>14.012584301081349</v>
      </c>
      <c r="AF607" s="10"/>
      <c r="AG607" s="10"/>
      <c r="AH607" s="13">
        <f t="shared" si="284"/>
        <v>0</v>
      </c>
      <c r="AI607" s="6"/>
      <c r="AJ607" s="6"/>
      <c r="AK607" s="6">
        <f t="shared" si="285"/>
        <v>0</v>
      </c>
    </row>
    <row r="608" spans="1:37" x14ac:dyDescent="0.35">
      <c r="A608" s="2">
        <v>43664</v>
      </c>
      <c r="B608" t="s">
        <v>10</v>
      </c>
      <c r="C608" s="3">
        <v>43671</v>
      </c>
      <c r="D608">
        <v>11642.1</v>
      </c>
      <c r="E608">
        <v>11665.3</v>
      </c>
      <c r="F608">
        <v>11590.1</v>
      </c>
      <c r="G608">
        <v>11604.35</v>
      </c>
      <c r="H608">
        <v>15591750</v>
      </c>
      <c r="I608">
        <v>-51375</v>
      </c>
      <c r="K608" s="51">
        <f t="shared" si="278"/>
        <v>-0.61194950238954848</v>
      </c>
      <c r="L608">
        <f t="shared" si="272"/>
        <v>11600</v>
      </c>
      <c r="M608">
        <f t="shared" si="273"/>
        <v>11600</v>
      </c>
      <c r="N608">
        <v>11.8</v>
      </c>
      <c r="O608">
        <f t="shared" si="274"/>
        <v>7</v>
      </c>
      <c r="P608" s="54">
        <f t="shared" si="279"/>
        <v>-0.61382958739493176</v>
      </c>
      <c r="Q608" s="54">
        <f t="shared" si="280"/>
        <v>11.441512452719776</v>
      </c>
      <c r="R608" s="53">
        <f t="shared" si="286"/>
        <v>10950</v>
      </c>
      <c r="S608" s="53">
        <f t="shared" si="287"/>
        <v>12750</v>
      </c>
      <c r="T608" s="53">
        <f t="shared" si="293"/>
        <v>0</v>
      </c>
      <c r="U608" s="16"/>
      <c r="V608" s="16">
        <f t="shared" si="290"/>
        <v>11050</v>
      </c>
      <c r="W608" s="16">
        <f t="shared" si="291"/>
        <v>12750</v>
      </c>
      <c r="X608" s="16">
        <f t="shared" si="292"/>
        <v>0</v>
      </c>
      <c r="Y608" s="10">
        <f t="shared" si="271"/>
        <v>75.199999999998909</v>
      </c>
      <c r="Z608" s="10">
        <f t="shared" si="275"/>
        <v>10.5</v>
      </c>
      <c r="AA608" s="10">
        <f t="shared" si="276"/>
        <v>85.699999999998909</v>
      </c>
      <c r="AB608" s="10">
        <f t="shared" si="277"/>
        <v>85.699999999998909</v>
      </c>
      <c r="AC608" s="11">
        <f t="shared" si="282"/>
        <v>111.63214285714288</v>
      </c>
      <c r="AD608" s="12">
        <f t="shared" si="281"/>
        <v>9.588660366870486E-3</v>
      </c>
      <c r="AE608" s="12">
        <f t="shared" si="283"/>
        <v>13.99944413563091</v>
      </c>
      <c r="AF608" s="10"/>
      <c r="AG608" s="10"/>
      <c r="AH608" s="13">
        <f t="shared" si="284"/>
        <v>0</v>
      </c>
      <c r="AI608" s="6"/>
      <c r="AJ608" s="6"/>
      <c r="AK608" s="6">
        <f t="shared" si="285"/>
        <v>0</v>
      </c>
    </row>
    <row r="609" spans="1:37" x14ac:dyDescent="0.35">
      <c r="A609" s="2">
        <v>43665</v>
      </c>
      <c r="B609" t="s">
        <v>10</v>
      </c>
      <c r="C609" s="3">
        <v>43671</v>
      </c>
      <c r="D609">
        <v>11635.05</v>
      </c>
      <c r="E609">
        <v>11643.45</v>
      </c>
      <c r="F609">
        <v>11402</v>
      </c>
      <c r="G609">
        <v>11421.85</v>
      </c>
      <c r="H609">
        <v>15102225</v>
      </c>
      <c r="I609">
        <v>-489525</v>
      </c>
      <c r="K609" s="51">
        <f t="shared" si="278"/>
        <v>-1.572686104779673</v>
      </c>
      <c r="L609">
        <f t="shared" si="272"/>
        <v>11400</v>
      </c>
      <c r="M609">
        <f t="shared" si="273"/>
        <v>11600</v>
      </c>
      <c r="N609">
        <v>11.75</v>
      </c>
      <c r="O609">
        <f t="shared" si="274"/>
        <v>6</v>
      </c>
      <c r="P609" s="54">
        <f t="shared" si="279"/>
        <v>-1.5851840212171453</v>
      </c>
      <c r="Q609" s="54">
        <f t="shared" si="280"/>
        <v>11.398663013830497</v>
      </c>
      <c r="R609" s="53">
        <f t="shared" si="286"/>
        <v>10950</v>
      </c>
      <c r="S609" s="53">
        <f t="shared" si="287"/>
        <v>12750</v>
      </c>
      <c r="T609" s="53">
        <f t="shared" si="293"/>
        <v>0</v>
      </c>
      <c r="U609" s="16"/>
      <c r="V609" s="16">
        <f t="shared" si="290"/>
        <v>11050</v>
      </c>
      <c r="W609" s="16">
        <f t="shared" si="291"/>
        <v>12750</v>
      </c>
      <c r="X609" s="16">
        <f t="shared" si="292"/>
        <v>0</v>
      </c>
      <c r="Y609" s="10">
        <f t="shared" si="271"/>
        <v>241.45000000000073</v>
      </c>
      <c r="Z609" s="10">
        <f t="shared" si="275"/>
        <v>39.100000000000364</v>
      </c>
      <c r="AA609" s="10">
        <f t="shared" si="276"/>
        <v>202.35000000000036</v>
      </c>
      <c r="AB609" s="10">
        <f t="shared" si="277"/>
        <v>241.45000000000073</v>
      </c>
      <c r="AC609" s="11">
        <f t="shared" si="282"/>
        <v>122.91785714285717</v>
      </c>
      <c r="AD609" s="12">
        <f t="shared" si="281"/>
        <v>1.05644459751232E-2</v>
      </c>
      <c r="AE609" s="12">
        <f t="shared" si="283"/>
        <v>15.424091123679872</v>
      </c>
      <c r="AF609" s="10"/>
      <c r="AG609" s="10"/>
      <c r="AH609" s="13">
        <f t="shared" si="284"/>
        <v>0</v>
      </c>
      <c r="AI609" s="6"/>
      <c r="AJ609" s="6"/>
      <c r="AK609" s="6">
        <f t="shared" si="285"/>
        <v>0</v>
      </c>
    </row>
    <row r="610" spans="1:37" x14ac:dyDescent="0.35">
      <c r="A610" s="2">
        <v>43668</v>
      </c>
      <c r="B610" t="s">
        <v>10</v>
      </c>
      <c r="C610" s="3">
        <v>43671</v>
      </c>
      <c r="D610">
        <v>11407.75</v>
      </c>
      <c r="E610">
        <v>11407.75</v>
      </c>
      <c r="F610">
        <v>11311.55</v>
      </c>
      <c r="G610">
        <v>11360.25</v>
      </c>
      <c r="H610">
        <v>12663525</v>
      </c>
      <c r="I610">
        <v>-2438700</v>
      </c>
      <c r="K610" s="51">
        <f t="shared" si="278"/>
        <v>-0.53931718591997235</v>
      </c>
      <c r="L610">
        <f t="shared" si="272"/>
        <v>11400</v>
      </c>
      <c r="M610">
        <f t="shared" si="273"/>
        <v>11400</v>
      </c>
      <c r="N610">
        <v>12.515000000000001</v>
      </c>
      <c r="O610">
        <f t="shared" si="274"/>
        <v>3</v>
      </c>
      <c r="P610" s="54">
        <f t="shared" si="279"/>
        <v>-0.54077675121142477</v>
      </c>
      <c r="Q610" s="54">
        <f t="shared" si="280"/>
        <v>12.134465701862569</v>
      </c>
      <c r="R610" s="53">
        <f t="shared" si="286"/>
        <v>10950</v>
      </c>
      <c r="S610" s="53">
        <f t="shared" si="287"/>
        <v>12750</v>
      </c>
      <c r="T610" s="53">
        <f t="shared" si="293"/>
        <v>0</v>
      </c>
      <c r="U610" s="16"/>
      <c r="V610" s="16">
        <f t="shared" si="290"/>
        <v>11050</v>
      </c>
      <c r="W610" s="16">
        <f t="shared" si="291"/>
        <v>12750</v>
      </c>
      <c r="X610" s="16">
        <f t="shared" si="292"/>
        <v>0</v>
      </c>
      <c r="Y610" s="10">
        <f t="shared" si="271"/>
        <v>96.200000000000728</v>
      </c>
      <c r="Z610" s="10">
        <f t="shared" si="275"/>
        <v>14.100000000000364</v>
      </c>
      <c r="AA610" s="10">
        <f t="shared" si="276"/>
        <v>110.30000000000109</v>
      </c>
      <c r="AB610" s="10">
        <f t="shared" si="277"/>
        <v>110.30000000000109</v>
      </c>
      <c r="AC610" s="11">
        <f t="shared" si="282"/>
        <v>123.09642857142873</v>
      </c>
      <c r="AD610" s="12">
        <f t="shared" si="281"/>
        <v>1.0790596618213822E-2</v>
      </c>
      <c r="AE610" s="12">
        <f t="shared" si="283"/>
        <v>15.75427106259218</v>
      </c>
      <c r="AF610" s="10"/>
      <c r="AG610" s="10"/>
      <c r="AH610" s="13">
        <f t="shared" si="284"/>
        <v>0</v>
      </c>
      <c r="AI610" s="6"/>
      <c r="AJ610" s="6"/>
      <c r="AK610" s="6">
        <f t="shared" si="285"/>
        <v>0</v>
      </c>
    </row>
    <row r="611" spans="1:37" x14ac:dyDescent="0.35">
      <c r="A611" s="2">
        <v>43669</v>
      </c>
      <c r="B611" t="s">
        <v>10</v>
      </c>
      <c r="C611" s="3">
        <v>43671</v>
      </c>
      <c r="D611">
        <v>11368.95</v>
      </c>
      <c r="E611">
        <v>11406.4</v>
      </c>
      <c r="F611">
        <v>11305.65</v>
      </c>
      <c r="G611">
        <v>11333.8</v>
      </c>
      <c r="H611">
        <v>11925525</v>
      </c>
      <c r="I611">
        <v>-738000</v>
      </c>
      <c r="K611" s="51">
        <f t="shared" si="278"/>
        <v>-0.23282938315618695</v>
      </c>
      <c r="L611">
        <f t="shared" si="272"/>
        <v>11300</v>
      </c>
      <c r="M611">
        <f t="shared" si="273"/>
        <v>11400</v>
      </c>
      <c r="N611">
        <v>13.01</v>
      </c>
      <c r="O611">
        <f t="shared" si="274"/>
        <v>2</v>
      </c>
      <c r="P611" s="54">
        <f t="shared" si="279"/>
        <v>-0.23310085221943666</v>
      </c>
      <c r="Q611" s="54">
        <f t="shared" si="280"/>
        <v>12.61379221964744</v>
      </c>
      <c r="R611" s="53">
        <f t="shared" si="286"/>
        <v>10950</v>
      </c>
      <c r="S611" s="53">
        <f t="shared" si="287"/>
        <v>12750</v>
      </c>
      <c r="T611" s="53">
        <f t="shared" si="293"/>
        <v>0</v>
      </c>
      <c r="U611" s="16"/>
      <c r="V611" s="16">
        <f t="shared" si="290"/>
        <v>11050</v>
      </c>
      <c r="W611" s="16">
        <f t="shared" si="291"/>
        <v>12750</v>
      </c>
      <c r="X611" s="16">
        <f t="shared" si="292"/>
        <v>0</v>
      </c>
      <c r="Y611" s="10">
        <f t="shared" si="271"/>
        <v>100.75</v>
      </c>
      <c r="Z611" s="10">
        <f t="shared" si="275"/>
        <v>46.149999999999636</v>
      </c>
      <c r="AA611" s="10">
        <f t="shared" si="276"/>
        <v>54.600000000000364</v>
      </c>
      <c r="AB611" s="10">
        <f t="shared" si="277"/>
        <v>100.75</v>
      </c>
      <c r="AC611" s="11">
        <f t="shared" si="282"/>
        <v>126.82857142857158</v>
      </c>
      <c r="AD611" s="12">
        <f t="shared" si="281"/>
        <v>1.1155697881384962E-2</v>
      </c>
      <c r="AE611" s="12">
        <f t="shared" si="283"/>
        <v>16.287318906822044</v>
      </c>
      <c r="AF611" s="10"/>
      <c r="AG611" s="10"/>
      <c r="AH611" s="13">
        <f t="shared" si="284"/>
        <v>0</v>
      </c>
      <c r="AI611" s="6"/>
      <c r="AJ611" s="6"/>
      <c r="AK611" s="6">
        <f t="shared" si="285"/>
        <v>0</v>
      </c>
    </row>
    <row r="612" spans="1:37" x14ac:dyDescent="0.35">
      <c r="A612" s="2">
        <v>43670</v>
      </c>
      <c r="B612" t="s">
        <v>10</v>
      </c>
      <c r="C612" s="3">
        <v>43671</v>
      </c>
      <c r="D612">
        <v>11319.95</v>
      </c>
      <c r="E612">
        <v>11355.9</v>
      </c>
      <c r="F612">
        <v>11226.9</v>
      </c>
      <c r="G612">
        <v>11277.8</v>
      </c>
      <c r="H612">
        <v>10327575</v>
      </c>
      <c r="I612">
        <v>-1597950</v>
      </c>
      <c r="J612">
        <v>11271.3</v>
      </c>
      <c r="K612" s="51">
        <f t="shared" si="278"/>
        <v>-0.49409730187580508</v>
      </c>
      <c r="L612">
        <f t="shared" si="272"/>
        <v>11300</v>
      </c>
      <c r="M612">
        <f t="shared" si="273"/>
        <v>11300</v>
      </c>
      <c r="N612">
        <v>13.4275</v>
      </c>
      <c r="O612">
        <f t="shared" si="274"/>
        <v>1</v>
      </c>
      <c r="P612" s="54">
        <f t="shared" si="279"/>
        <v>-0.49532199838822066</v>
      </c>
      <c r="Q612" s="54">
        <f t="shared" si="280"/>
        <v>13.019009620855391</v>
      </c>
      <c r="R612" s="53">
        <f t="shared" si="286"/>
        <v>10950</v>
      </c>
      <c r="S612" s="53">
        <f t="shared" si="287"/>
        <v>12750</v>
      </c>
      <c r="T612" s="53">
        <f t="shared" si="293"/>
        <v>0</v>
      </c>
      <c r="U612" s="16"/>
      <c r="V612" s="16">
        <f t="shared" si="290"/>
        <v>11050</v>
      </c>
      <c r="W612" s="16">
        <f t="shared" si="291"/>
        <v>12750</v>
      </c>
      <c r="X612" s="16">
        <f t="shared" si="292"/>
        <v>0</v>
      </c>
      <c r="Y612" s="10">
        <f t="shared" si="271"/>
        <v>129</v>
      </c>
      <c r="Z612" s="10">
        <f t="shared" si="275"/>
        <v>22.100000000000364</v>
      </c>
      <c r="AA612" s="10">
        <f t="shared" si="276"/>
        <v>106.89999999999964</v>
      </c>
      <c r="AB612" s="10">
        <f t="shared" si="277"/>
        <v>129</v>
      </c>
      <c r="AC612" s="11">
        <f t="shared" si="282"/>
        <v>132.01785714285728</v>
      </c>
      <c r="AD612" s="12">
        <f t="shared" si="281"/>
        <v>1.1662406383672832E-2</v>
      </c>
      <c r="AE612" s="12">
        <f t="shared" si="283"/>
        <v>17.027113320162336</v>
      </c>
      <c r="AF612" s="10"/>
      <c r="AG612" s="10"/>
      <c r="AH612" s="13">
        <f t="shared" si="284"/>
        <v>0</v>
      </c>
      <c r="AI612" s="6"/>
      <c r="AJ612" s="6"/>
      <c r="AK612" s="6">
        <f t="shared" si="285"/>
        <v>0</v>
      </c>
    </row>
    <row r="613" spans="1:37" x14ac:dyDescent="0.35">
      <c r="A613" s="2">
        <v>43671</v>
      </c>
      <c r="B613" t="s">
        <v>10</v>
      </c>
      <c r="C613" s="3">
        <v>43671</v>
      </c>
      <c r="D613">
        <v>11290.05</v>
      </c>
      <c r="E613">
        <v>11354.85</v>
      </c>
      <c r="F613">
        <v>11230.05</v>
      </c>
      <c r="G613">
        <v>11247.15</v>
      </c>
      <c r="H613">
        <v>6382350</v>
      </c>
      <c r="I613">
        <v>-3945225</v>
      </c>
      <c r="J613">
        <v>11252.15</v>
      </c>
      <c r="K613" s="51">
        <f t="shared" si="278"/>
        <v>-0.27177286350174357</v>
      </c>
      <c r="L613">
        <f t="shared" si="272"/>
        <v>11200</v>
      </c>
      <c r="M613">
        <f t="shared" si="273"/>
        <v>11300</v>
      </c>
      <c r="N613">
        <v>12.76</v>
      </c>
      <c r="O613">
        <f t="shared" si="274"/>
        <v>0</v>
      </c>
      <c r="P613" s="54">
        <f t="shared" si="279"/>
        <v>-0.27214283642447157</v>
      </c>
      <c r="Q613" s="54">
        <f t="shared" si="280"/>
        <v>12.371458592397463</v>
      </c>
      <c r="R613" s="53">
        <f t="shared" ref="R613" si="294">R612</f>
        <v>10950</v>
      </c>
      <c r="S613" s="53">
        <f t="shared" ref="S613" si="295">S612</f>
        <v>12750</v>
      </c>
      <c r="T613" s="53">
        <f t="shared" si="293"/>
        <v>0</v>
      </c>
      <c r="U613" s="16"/>
      <c r="V613" s="16">
        <f t="shared" si="290"/>
        <v>11050</v>
      </c>
      <c r="W613" s="16">
        <f t="shared" si="291"/>
        <v>12750</v>
      </c>
      <c r="X613" s="16">
        <f t="shared" si="292"/>
        <v>0</v>
      </c>
      <c r="Y613" s="10">
        <f t="shared" si="271"/>
        <v>124.80000000000109</v>
      </c>
      <c r="Z613" s="10">
        <f t="shared" si="275"/>
        <v>77.050000000001091</v>
      </c>
      <c r="AA613" s="10">
        <f t="shared" si="276"/>
        <v>47.75</v>
      </c>
      <c r="AB613" s="10">
        <f t="shared" si="277"/>
        <v>124.80000000000109</v>
      </c>
      <c r="AC613" s="11">
        <f t="shared" si="282"/>
        <v>127.2928571428573</v>
      </c>
      <c r="AD613" s="12">
        <f t="shared" si="281"/>
        <v>1.1274782409542678E-2</v>
      </c>
      <c r="AE613" s="12">
        <f t="shared" si="283"/>
        <v>16.461182317932309</v>
      </c>
      <c r="AF613" s="10"/>
      <c r="AG613" s="10"/>
      <c r="AH613" s="13">
        <f t="shared" si="284"/>
        <v>0</v>
      </c>
      <c r="AI613" s="6"/>
      <c r="AJ613" s="6"/>
      <c r="AK613" s="6">
        <f t="shared" si="285"/>
        <v>0</v>
      </c>
    </row>
    <row r="614" spans="1:37" x14ac:dyDescent="0.35">
      <c r="A614" s="2">
        <v>43672</v>
      </c>
      <c r="B614" t="s">
        <v>10</v>
      </c>
      <c r="C614" s="3">
        <v>43706</v>
      </c>
      <c r="D614">
        <v>11300.15</v>
      </c>
      <c r="E614">
        <v>11345</v>
      </c>
      <c r="F614">
        <v>11247.15</v>
      </c>
      <c r="G614">
        <v>11327</v>
      </c>
      <c r="H614">
        <v>16862775</v>
      </c>
      <c r="I614">
        <v>-264150</v>
      </c>
      <c r="J614">
        <v>11284.3</v>
      </c>
      <c r="K614" s="51">
        <f t="shared" si="278"/>
        <v>0.70995763371165466</v>
      </c>
      <c r="L614">
        <f t="shared" si="272"/>
        <v>11300</v>
      </c>
      <c r="M614">
        <f t="shared" si="273"/>
        <v>11300</v>
      </c>
      <c r="N614">
        <v>12.635</v>
      </c>
      <c r="O614">
        <f t="shared" si="274"/>
        <v>34</v>
      </c>
      <c r="P614" s="54">
        <f t="shared" si="279"/>
        <v>0.7074492995791104</v>
      </c>
      <c r="Q614" s="54">
        <f t="shared" si="280"/>
        <v>12.251312606030771</v>
      </c>
      <c r="R614" s="53">
        <f t="shared" ref="R614:R655" si="296">MROUND((G614-2*G614*Q614*SQRT(O614/365)/100),50)</f>
        <v>10500</v>
      </c>
      <c r="S614" s="53">
        <f>MROUND((G614+2*G614*Q614*SQRT(O614/365)/100),50)</f>
        <v>12150</v>
      </c>
      <c r="T614" s="53">
        <f t="shared" si="293"/>
        <v>0</v>
      </c>
      <c r="U614" s="17">
        <v>9.8147489202940204</v>
      </c>
      <c r="V614" s="16">
        <f>MROUND((D614-2*D614*U614*SQRT(O614/365)/100),50)</f>
        <v>10600</v>
      </c>
      <c r="W614" s="16">
        <f>MROUND((D614+2*D614*U614*SQRT(O614/365)/100),50)</f>
        <v>12000</v>
      </c>
      <c r="X614" s="16">
        <f t="shared" si="292"/>
        <v>0</v>
      </c>
      <c r="Y614" s="10">
        <f t="shared" si="271"/>
        <v>97.850000000000364</v>
      </c>
      <c r="Z614" s="10">
        <f t="shared" si="275"/>
        <v>97.850000000000364</v>
      </c>
      <c r="AA614" s="10">
        <f t="shared" si="276"/>
        <v>0</v>
      </c>
      <c r="AB614" s="10">
        <f t="shared" si="277"/>
        <v>97.850000000000364</v>
      </c>
      <c r="AC614" s="11">
        <f t="shared" si="282"/>
        <v>113.31071428571444</v>
      </c>
      <c r="AD614" s="12">
        <f t="shared" si="281"/>
        <v>1.0027363732845532E-2</v>
      </c>
      <c r="AE614" s="12">
        <f t="shared" si="283"/>
        <v>14.639951049954476</v>
      </c>
      <c r="AF614" s="10">
        <f>MROUND((M614-2*M614*AE614*SQRT(O614/365)/100),50)</f>
        <v>10300</v>
      </c>
      <c r="AG614" s="10">
        <f>MROUND((M614+2*M614*AE614*SQRT(O614/365)/100),50)</f>
        <v>12300</v>
      </c>
      <c r="AH614" s="13">
        <f t="shared" ref="AH614:AH636" si="297">IF(AND(M614&gt;=10300,M614&lt;=12300),0,1)</f>
        <v>0</v>
      </c>
      <c r="AI614" s="6">
        <f>MROUND((M614-2*M614*N614*SQRT(O614/365)/100),50)</f>
        <v>10450</v>
      </c>
      <c r="AJ614" s="6">
        <f>MROUND((M614+2*M614*N614*SQRT(O614/365)/100),50)</f>
        <v>12150</v>
      </c>
      <c r="AK614" s="6">
        <f t="shared" ref="AK614:AK636" si="298">IF(AND(M614&gt;=10450,M614&lt;=12150),0,1)</f>
        <v>0</v>
      </c>
    </row>
    <row r="615" spans="1:37" x14ac:dyDescent="0.35">
      <c r="A615" s="2">
        <v>43675</v>
      </c>
      <c r="B615" t="s">
        <v>10</v>
      </c>
      <c r="C615" s="3">
        <v>43706</v>
      </c>
      <c r="D615">
        <v>11310</v>
      </c>
      <c r="E615">
        <v>11325</v>
      </c>
      <c r="F615">
        <v>11175.25</v>
      </c>
      <c r="G615">
        <v>11215.05</v>
      </c>
      <c r="H615">
        <v>17389350</v>
      </c>
      <c r="I615">
        <v>526575</v>
      </c>
      <c r="J615">
        <v>11189.2</v>
      </c>
      <c r="K615" s="51">
        <f t="shared" si="278"/>
        <v>-0.98834642888673729</v>
      </c>
      <c r="L615">
        <f t="shared" si="272"/>
        <v>11200</v>
      </c>
      <c r="M615">
        <f t="shared" si="273"/>
        <v>11300</v>
      </c>
      <c r="N615">
        <v>12.1325</v>
      </c>
      <c r="O615">
        <f t="shared" si="274"/>
        <v>31</v>
      </c>
      <c r="P615" s="54">
        <f t="shared" si="279"/>
        <v>-0.99326299415860575</v>
      </c>
      <c r="Q615" s="54">
        <f t="shared" si="280"/>
        <v>11.765411049238097</v>
      </c>
      <c r="R615" s="53">
        <f t="shared" ref="R615:R633" si="299">R614</f>
        <v>10500</v>
      </c>
      <c r="S615" s="53">
        <f t="shared" ref="S615:S633" si="300">S614</f>
        <v>12150</v>
      </c>
      <c r="T615" s="53">
        <f t="shared" si="293"/>
        <v>0</v>
      </c>
      <c r="U615" s="16"/>
      <c r="V615" s="16">
        <f t="shared" ref="V615" si="301">V614</f>
        <v>10600</v>
      </c>
      <c r="W615" s="16">
        <f t="shared" ref="W615" si="302">W614</f>
        <v>12000</v>
      </c>
      <c r="X615" s="16">
        <f t="shared" si="292"/>
        <v>0</v>
      </c>
      <c r="Y615" s="10">
        <f t="shared" si="271"/>
        <v>149.75</v>
      </c>
      <c r="Z615" s="10">
        <f t="shared" si="275"/>
        <v>2</v>
      </c>
      <c r="AA615" s="10">
        <f t="shared" si="276"/>
        <v>151.75</v>
      </c>
      <c r="AB615" s="10">
        <f t="shared" si="277"/>
        <v>151.75</v>
      </c>
      <c r="AC615" s="11">
        <f t="shared" si="282"/>
        <v>116.46785714285723</v>
      </c>
      <c r="AD615" s="12">
        <f t="shared" si="281"/>
        <v>1.0297776935707978E-2</v>
      </c>
      <c r="AE615" s="12">
        <f t="shared" si="283"/>
        <v>15.034754326133648</v>
      </c>
      <c r="AF615" s="10"/>
      <c r="AG615" s="10"/>
      <c r="AH615" s="13">
        <f t="shared" si="297"/>
        <v>0</v>
      </c>
      <c r="AI615" s="6"/>
      <c r="AJ615" s="6"/>
      <c r="AK615" s="6">
        <f t="shared" si="298"/>
        <v>0</v>
      </c>
    </row>
    <row r="616" spans="1:37" x14ac:dyDescent="0.35">
      <c r="A616" s="2">
        <v>43676</v>
      </c>
      <c r="B616" t="s">
        <v>10</v>
      </c>
      <c r="C616" s="3">
        <v>43706</v>
      </c>
      <c r="D616">
        <v>11250</v>
      </c>
      <c r="E616">
        <v>11289.95</v>
      </c>
      <c r="F616">
        <v>11080</v>
      </c>
      <c r="G616">
        <v>11095.2</v>
      </c>
      <c r="H616">
        <v>17336925</v>
      </c>
      <c r="I616">
        <v>-63750</v>
      </c>
      <c r="J616">
        <v>11085.4</v>
      </c>
      <c r="K616" s="51">
        <f t="shared" si="278"/>
        <v>-1.0686532828654223</v>
      </c>
      <c r="L616">
        <f t="shared" si="272"/>
        <v>11100</v>
      </c>
      <c r="M616">
        <f t="shared" si="273"/>
        <v>11300</v>
      </c>
      <c r="N616">
        <v>13.0625</v>
      </c>
      <c r="O616">
        <f t="shared" si="274"/>
        <v>30</v>
      </c>
      <c r="P616" s="54">
        <f t="shared" si="279"/>
        <v>-1.0744043917002344</v>
      </c>
      <c r="Q616" s="54">
        <f t="shared" si="280"/>
        <v>12.667297760880743</v>
      </c>
      <c r="R616" s="53">
        <f t="shared" si="299"/>
        <v>10500</v>
      </c>
      <c r="S616" s="53">
        <f t="shared" si="300"/>
        <v>12150</v>
      </c>
      <c r="T616" s="53">
        <f t="shared" si="293"/>
        <v>0</v>
      </c>
      <c r="U616" s="16"/>
      <c r="V616" s="16">
        <f t="shared" ref="V616:V636" si="303">V615</f>
        <v>10600</v>
      </c>
      <c r="W616" s="16">
        <f t="shared" ref="W616:W636" si="304">W615</f>
        <v>12000</v>
      </c>
      <c r="X616" s="16">
        <f t="shared" si="292"/>
        <v>0</v>
      </c>
      <c r="Y616" s="10">
        <f t="shared" si="271"/>
        <v>209.95000000000073</v>
      </c>
      <c r="Z616" s="10">
        <f t="shared" si="275"/>
        <v>74.900000000001455</v>
      </c>
      <c r="AA616" s="10">
        <f t="shared" si="276"/>
        <v>135.04999999999927</v>
      </c>
      <c r="AB616" s="10">
        <f t="shared" si="277"/>
        <v>209.95000000000073</v>
      </c>
      <c r="AC616" s="11">
        <f t="shared" si="282"/>
        <v>122.5035714285715</v>
      </c>
      <c r="AD616" s="12">
        <f t="shared" si="281"/>
        <v>1.0889206349206357E-2</v>
      </c>
      <c r="AE616" s="12">
        <f t="shared" si="283"/>
        <v>15.89824126984128</v>
      </c>
      <c r="AF616" s="10"/>
      <c r="AG616" s="10"/>
      <c r="AH616" s="13">
        <f t="shared" si="297"/>
        <v>0</v>
      </c>
      <c r="AI616" s="6"/>
      <c r="AJ616" s="6"/>
      <c r="AK616" s="6">
        <f t="shared" si="298"/>
        <v>0</v>
      </c>
    </row>
    <row r="617" spans="1:37" x14ac:dyDescent="0.35">
      <c r="A617" s="2">
        <v>43677</v>
      </c>
      <c r="B617" t="s">
        <v>10</v>
      </c>
      <c r="C617" s="3">
        <v>43706</v>
      </c>
      <c r="D617">
        <v>11058.55</v>
      </c>
      <c r="E617">
        <v>11165</v>
      </c>
      <c r="F617">
        <v>11031.5</v>
      </c>
      <c r="G617">
        <v>11132.2</v>
      </c>
      <c r="H617">
        <v>17652525</v>
      </c>
      <c r="I617">
        <v>305475</v>
      </c>
      <c r="K617" s="51">
        <f t="shared" si="278"/>
        <v>0.33347753983704664</v>
      </c>
      <c r="L617">
        <f t="shared" si="272"/>
        <v>11100</v>
      </c>
      <c r="M617">
        <f t="shared" si="273"/>
        <v>11100</v>
      </c>
      <c r="N617">
        <v>13.612500000000001</v>
      </c>
      <c r="O617">
        <f t="shared" si="274"/>
        <v>29</v>
      </c>
      <c r="P617" s="54">
        <f t="shared" si="279"/>
        <v>0.33292273657643534</v>
      </c>
      <c r="Q617" s="54">
        <f t="shared" si="280"/>
        <v>13.198060354760914</v>
      </c>
      <c r="R617" s="53">
        <f t="shared" si="299"/>
        <v>10500</v>
      </c>
      <c r="S617" s="53">
        <f t="shared" si="300"/>
        <v>12150</v>
      </c>
      <c r="T617" s="53">
        <f t="shared" si="293"/>
        <v>0</v>
      </c>
      <c r="U617" s="16"/>
      <c r="V617" s="16">
        <f t="shared" si="303"/>
        <v>10600</v>
      </c>
      <c r="W617" s="16">
        <f t="shared" si="304"/>
        <v>12000</v>
      </c>
      <c r="X617" s="16">
        <f t="shared" si="292"/>
        <v>0</v>
      </c>
      <c r="Y617" s="10">
        <f t="shared" si="271"/>
        <v>133.5</v>
      </c>
      <c r="Z617" s="10">
        <f t="shared" si="275"/>
        <v>69.799999999999272</v>
      </c>
      <c r="AA617" s="10">
        <f t="shared" si="276"/>
        <v>63.700000000000728</v>
      </c>
      <c r="AB617" s="10">
        <f t="shared" si="277"/>
        <v>133.5</v>
      </c>
      <c r="AC617" s="11">
        <f t="shared" si="282"/>
        <v>123.9142857142858</v>
      </c>
      <c r="AD617" s="12">
        <f t="shared" si="281"/>
        <v>1.1205292349746196E-2</v>
      </c>
      <c r="AE617" s="12">
        <f t="shared" si="283"/>
        <v>16.359726830629445</v>
      </c>
      <c r="AF617" s="10"/>
      <c r="AG617" s="10"/>
      <c r="AH617" s="13">
        <f t="shared" si="297"/>
        <v>0</v>
      </c>
      <c r="AI617" s="6"/>
      <c r="AJ617" s="6"/>
      <c r="AK617" s="6">
        <f t="shared" si="298"/>
        <v>0</v>
      </c>
    </row>
    <row r="618" spans="1:37" x14ac:dyDescent="0.35">
      <c r="A618" s="2">
        <v>43678</v>
      </c>
      <c r="B618" t="s">
        <v>10</v>
      </c>
      <c r="C618" s="3">
        <v>43706</v>
      </c>
      <c r="D618">
        <v>11098.4</v>
      </c>
      <c r="E618">
        <v>11098.4</v>
      </c>
      <c r="F618">
        <v>10901.1</v>
      </c>
      <c r="G618">
        <v>11015.35</v>
      </c>
      <c r="H618">
        <v>19001400</v>
      </c>
      <c r="I618">
        <v>1339200</v>
      </c>
      <c r="J618">
        <v>10980</v>
      </c>
      <c r="K618" s="51">
        <f t="shared" si="278"/>
        <v>-1.0496577495912791</v>
      </c>
      <c r="L618">
        <f t="shared" si="272"/>
        <v>11000</v>
      </c>
      <c r="M618">
        <f t="shared" si="273"/>
        <v>11100</v>
      </c>
      <c r="N618">
        <v>13.59</v>
      </c>
      <c r="O618">
        <f t="shared" si="274"/>
        <v>28</v>
      </c>
      <c r="P618" s="54">
        <f t="shared" si="279"/>
        <v>-1.0552055123783433</v>
      </c>
      <c r="Q618" s="54">
        <f t="shared" si="280"/>
        <v>13.178528807131743</v>
      </c>
      <c r="R618" s="53">
        <f t="shared" si="299"/>
        <v>10500</v>
      </c>
      <c r="S618" s="53">
        <f t="shared" si="300"/>
        <v>12150</v>
      </c>
      <c r="T618" s="53">
        <f t="shared" si="293"/>
        <v>0</v>
      </c>
      <c r="U618" s="16"/>
      <c r="V618" s="16">
        <f t="shared" si="303"/>
        <v>10600</v>
      </c>
      <c r="W618" s="16">
        <f t="shared" si="304"/>
        <v>12000</v>
      </c>
      <c r="X618" s="16">
        <f t="shared" si="292"/>
        <v>0</v>
      </c>
      <c r="Y618" s="10">
        <f t="shared" si="271"/>
        <v>197.29999999999927</v>
      </c>
      <c r="Z618" s="10">
        <f t="shared" si="275"/>
        <v>33.800000000001091</v>
      </c>
      <c r="AA618" s="10">
        <f t="shared" si="276"/>
        <v>231.10000000000036</v>
      </c>
      <c r="AB618" s="10">
        <f t="shared" si="277"/>
        <v>231.10000000000036</v>
      </c>
      <c r="AC618" s="11">
        <f t="shared" si="282"/>
        <v>132.38928571428576</v>
      </c>
      <c r="AD618" s="12">
        <f t="shared" si="281"/>
        <v>1.1928682126638593E-2</v>
      </c>
      <c r="AE618" s="12">
        <f t="shared" si="283"/>
        <v>17.415875904892346</v>
      </c>
      <c r="AF618" s="10"/>
      <c r="AG618" s="10"/>
      <c r="AH618" s="13">
        <f t="shared" si="297"/>
        <v>0</v>
      </c>
      <c r="AI618" s="6"/>
      <c r="AJ618" s="6"/>
      <c r="AK618" s="6">
        <f t="shared" si="298"/>
        <v>0</v>
      </c>
    </row>
    <row r="619" spans="1:37" x14ac:dyDescent="0.35">
      <c r="A619" s="2">
        <v>43679</v>
      </c>
      <c r="B619" t="s">
        <v>10</v>
      </c>
      <c r="C619" s="3">
        <v>43706</v>
      </c>
      <c r="D619">
        <v>10940</v>
      </c>
      <c r="E619">
        <v>11125.4</v>
      </c>
      <c r="F619">
        <v>10886.05</v>
      </c>
      <c r="G619">
        <v>11024.05</v>
      </c>
      <c r="H619">
        <v>19151775</v>
      </c>
      <c r="I619">
        <v>140700</v>
      </c>
      <c r="J619">
        <v>10997.35</v>
      </c>
      <c r="K619" s="51">
        <f t="shared" si="278"/>
        <v>7.8980695120889566E-2</v>
      </c>
      <c r="L619">
        <f t="shared" si="272"/>
        <v>11000</v>
      </c>
      <c r="M619">
        <f t="shared" si="273"/>
        <v>10900</v>
      </c>
      <c r="N619">
        <v>14.557499999999999</v>
      </c>
      <c r="O619">
        <f t="shared" si="274"/>
        <v>27</v>
      </c>
      <c r="P619" s="54">
        <f t="shared" si="279"/>
        <v>7.8949521782867293E-2</v>
      </c>
      <c r="Q619" s="54">
        <f t="shared" si="280"/>
        <v>14.114033153447647</v>
      </c>
      <c r="R619" s="53">
        <f t="shared" si="299"/>
        <v>10500</v>
      </c>
      <c r="S619" s="53">
        <f t="shared" si="300"/>
        <v>12150</v>
      </c>
      <c r="T619" s="53">
        <f t="shared" si="293"/>
        <v>0</v>
      </c>
      <c r="U619" s="16"/>
      <c r="V619" s="16">
        <f t="shared" si="303"/>
        <v>10600</v>
      </c>
      <c r="W619" s="16">
        <f t="shared" si="304"/>
        <v>12000</v>
      </c>
      <c r="X619" s="16">
        <f t="shared" si="292"/>
        <v>0</v>
      </c>
      <c r="Y619" s="10">
        <f t="shared" si="271"/>
        <v>239.35000000000036</v>
      </c>
      <c r="Z619" s="10">
        <f t="shared" si="275"/>
        <v>110.04999999999927</v>
      </c>
      <c r="AA619" s="10">
        <f t="shared" si="276"/>
        <v>129.30000000000109</v>
      </c>
      <c r="AB619" s="10">
        <f t="shared" si="277"/>
        <v>239.35000000000036</v>
      </c>
      <c r="AC619" s="11">
        <f t="shared" si="282"/>
        <v>143.42142857142866</v>
      </c>
      <c r="AD619" s="12">
        <f t="shared" si="281"/>
        <v>1.3109819796291469E-2</v>
      </c>
      <c r="AE619" s="12">
        <f t="shared" si="283"/>
        <v>19.140336902585545</v>
      </c>
      <c r="AF619" s="10"/>
      <c r="AG619" s="10"/>
      <c r="AH619" s="13">
        <f t="shared" si="297"/>
        <v>0</v>
      </c>
      <c r="AI619" s="6"/>
      <c r="AJ619" s="6"/>
      <c r="AK619" s="6">
        <f t="shared" si="298"/>
        <v>0</v>
      </c>
    </row>
    <row r="620" spans="1:37" x14ac:dyDescent="0.35">
      <c r="A620" s="2">
        <v>43682</v>
      </c>
      <c r="B620" t="s">
        <v>10</v>
      </c>
      <c r="C620" s="3">
        <v>43706</v>
      </c>
      <c r="D620">
        <v>10922</v>
      </c>
      <c r="E620">
        <v>10924.9</v>
      </c>
      <c r="F620">
        <v>10806.9</v>
      </c>
      <c r="G620">
        <v>10896.8</v>
      </c>
      <c r="H620">
        <v>19886550</v>
      </c>
      <c r="I620">
        <v>725325</v>
      </c>
      <c r="J620">
        <v>10862.6</v>
      </c>
      <c r="K620" s="51">
        <f t="shared" si="278"/>
        <v>-1.1542944743537993</v>
      </c>
      <c r="L620">
        <f t="shared" si="272"/>
        <v>10900</v>
      </c>
      <c r="M620">
        <f t="shared" si="273"/>
        <v>10900</v>
      </c>
      <c r="N620">
        <v>15.1875</v>
      </c>
      <c r="O620">
        <f t="shared" si="274"/>
        <v>24</v>
      </c>
      <c r="P620" s="54">
        <f t="shared" si="279"/>
        <v>-1.1610081668804284</v>
      </c>
      <c r="Q620" s="54">
        <f t="shared" si="280"/>
        <v>14.727573570443088</v>
      </c>
      <c r="R620" s="53">
        <f t="shared" si="299"/>
        <v>10500</v>
      </c>
      <c r="S620" s="53">
        <f t="shared" si="300"/>
        <v>12150</v>
      </c>
      <c r="T620" s="53">
        <f t="shared" si="293"/>
        <v>0</v>
      </c>
      <c r="U620" s="16"/>
      <c r="V620" s="16">
        <f t="shared" si="303"/>
        <v>10600</v>
      </c>
      <c r="W620" s="16">
        <f t="shared" si="304"/>
        <v>12000</v>
      </c>
      <c r="X620" s="16">
        <f t="shared" si="292"/>
        <v>0</v>
      </c>
      <c r="Y620" s="10">
        <f t="shared" si="271"/>
        <v>118</v>
      </c>
      <c r="Z620" s="10">
        <f t="shared" si="275"/>
        <v>99.149999999999636</v>
      </c>
      <c r="AA620" s="10">
        <f t="shared" si="276"/>
        <v>217.14999999999964</v>
      </c>
      <c r="AB620" s="10">
        <f t="shared" si="277"/>
        <v>217.14999999999964</v>
      </c>
      <c r="AC620" s="11">
        <f t="shared" si="282"/>
        <v>151.64285714285728</v>
      </c>
      <c r="AD620" s="12">
        <f t="shared" si="281"/>
        <v>1.3884165642085449E-2</v>
      </c>
      <c r="AE620" s="12">
        <f t="shared" si="283"/>
        <v>20.270881837444755</v>
      </c>
      <c r="AF620" s="10"/>
      <c r="AG620" s="10"/>
      <c r="AH620" s="13">
        <f t="shared" si="297"/>
        <v>0</v>
      </c>
      <c r="AI620" s="6"/>
      <c r="AJ620" s="6"/>
      <c r="AK620" s="6">
        <f t="shared" si="298"/>
        <v>0</v>
      </c>
    </row>
    <row r="621" spans="1:37" x14ac:dyDescent="0.35">
      <c r="A621" s="2">
        <v>43683</v>
      </c>
      <c r="B621" t="s">
        <v>10</v>
      </c>
      <c r="C621" s="3">
        <v>43706</v>
      </c>
      <c r="D621">
        <v>10835.5</v>
      </c>
      <c r="E621">
        <v>11054</v>
      </c>
      <c r="F621">
        <v>10831.2</v>
      </c>
      <c r="G621">
        <v>10978.65</v>
      </c>
      <c r="H621">
        <v>18786300</v>
      </c>
      <c r="I621">
        <v>-1106625</v>
      </c>
      <c r="J621">
        <v>10948.25</v>
      </c>
      <c r="K621" s="51">
        <f t="shared" si="278"/>
        <v>0.75113794875560136</v>
      </c>
      <c r="L621">
        <f t="shared" si="272"/>
        <v>11000</v>
      </c>
      <c r="M621">
        <f t="shared" si="273"/>
        <v>10800</v>
      </c>
      <c r="N621">
        <v>16.585000000000001</v>
      </c>
      <c r="O621">
        <f t="shared" si="274"/>
        <v>23</v>
      </c>
      <c r="P621" s="54">
        <f t="shared" si="279"/>
        <v>0.74833095516471104</v>
      </c>
      <c r="Q621" s="54">
        <f t="shared" si="280"/>
        <v>16.080798843748635</v>
      </c>
      <c r="R621" s="53">
        <f t="shared" si="299"/>
        <v>10500</v>
      </c>
      <c r="S621" s="53">
        <f t="shared" si="300"/>
        <v>12150</v>
      </c>
      <c r="T621" s="53">
        <f t="shared" si="293"/>
        <v>0</v>
      </c>
      <c r="U621" s="16"/>
      <c r="V621" s="16">
        <f t="shared" si="303"/>
        <v>10600</v>
      </c>
      <c r="W621" s="16">
        <f t="shared" si="304"/>
        <v>12000</v>
      </c>
      <c r="X621" s="16">
        <f t="shared" si="292"/>
        <v>0</v>
      </c>
      <c r="Y621" s="10">
        <f t="shared" si="271"/>
        <v>222.79999999999927</v>
      </c>
      <c r="Z621" s="10">
        <f t="shared" si="275"/>
        <v>157.20000000000073</v>
      </c>
      <c r="AA621" s="10">
        <f t="shared" si="276"/>
        <v>65.599999999998545</v>
      </c>
      <c r="AB621" s="10">
        <f t="shared" si="277"/>
        <v>222.79999999999927</v>
      </c>
      <c r="AC621" s="11">
        <f t="shared" si="282"/>
        <v>163.96071428571446</v>
      </c>
      <c r="AD621" s="12">
        <f t="shared" si="281"/>
        <v>1.5131808803074565E-2</v>
      </c>
      <c r="AE621" s="12">
        <f t="shared" si="283"/>
        <v>22.092440852488867</v>
      </c>
      <c r="AF621" s="10"/>
      <c r="AG621" s="10"/>
      <c r="AH621" s="13">
        <f t="shared" si="297"/>
        <v>0</v>
      </c>
      <c r="AI621" s="6"/>
      <c r="AJ621" s="6"/>
      <c r="AK621" s="6">
        <f t="shared" si="298"/>
        <v>0</v>
      </c>
    </row>
    <row r="622" spans="1:37" x14ac:dyDescent="0.35">
      <c r="A622" s="2">
        <v>43684</v>
      </c>
      <c r="B622" t="s">
        <v>10</v>
      </c>
      <c r="C622" s="3">
        <v>43706</v>
      </c>
      <c r="D622">
        <v>10950</v>
      </c>
      <c r="E622">
        <v>10993.95</v>
      </c>
      <c r="F622">
        <v>10862.1</v>
      </c>
      <c r="G622">
        <v>10874.25</v>
      </c>
      <c r="H622">
        <v>18617400</v>
      </c>
      <c r="I622">
        <v>-175500</v>
      </c>
      <c r="J622">
        <v>10855.5</v>
      </c>
      <c r="K622" s="51">
        <f t="shared" si="278"/>
        <v>-0.95093659056441038</v>
      </c>
      <c r="L622">
        <f t="shared" si="272"/>
        <v>10900</v>
      </c>
      <c r="M622">
        <f t="shared" si="273"/>
        <v>11000</v>
      </c>
      <c r="N622">
        <v>16.12</v>
      </c>
      <c r="O622">
        <f t="shared" si="274"/>
        <v>22</v>
      </c>
      <c r="P622" s="54">
        <f t="shared" si="279"/>
        <v>-0.95548686233648539</v>
      </c>
      <c r="Q622" s="54">
        <f t="shared" si="280"/>
        <v>15.630672196314716</v>
      </c>
      <c r="R622" s="53">
        <f t="shared" si="299"/>
        <v>10500</v>
      </c>
      <c r="S622" s="53">
        <f t="shared" si="300"/>
        <v>12150</v>
      </c>
      <c r="T622" s="53">
        <f t="shared" si="293"/>
        <v>0</v>
      </c>
      <c r="U622" s="16"/>
      <c r="V622" s="16">
        <f t="shared" si="303"/>
        <v>10600</v>
      </c>
      <c r="W622" s="16">
        <f t="shared" si="304"/>
        <v>12000</v>
      </c>
      <c r="X622" s="16">
        <f t="shared" si="292"/>
        <v>0</v>
      </c>
      <c r="Y622" s="10">
        <f t="shared" si="271"/>
        <v>131.85000000000036</v>
      </c>
      <c r="Z622" s="10">
        <f t="shared" si="275"/>
        <v>15.300000000001091</v>
      </c>
      <c r="AA622" s="10">
        <f t="shared" si="276"/>
        <v>116.54999999999927</v>
      </c>
      <c r="AB622" s="10">
        <f t="shared" si="277"/>
        <v>131.85000000000036</v>
      </c>
      <c r="AC622" s="11">
        <f t="shared" si="282"/>
        <v>167.25714285714315</v>
      </c>
      <c r="AD622" s="12">
        <f t="shared" si="281"/>
        <v>1.5274624918460562E-2</v>
      </c>
      <c r="AE622" s="12">
        <f t="shared" si="283"/>
        <v>22.30095238095242</v>
      </c>
      <c r="AF622" s="10"/>
      <c r="AG622" s="10"/>
      <c r="AH622" s="13">
        <f t="shared" si="297"/>
        <v>0</v>
      </c>
      <c r="AI622" s="6"/>
      <c r="AJ622" s="6"/>
      <c r="AK622" s="6">
        <f t="shared" si="298"/>
        <v>0</v>
      </c>
    </row>
    <row r="623" spans="1:37" x14ac:dyDescent="0.35">
      <c r="A623" s="2">
        <v>43685</v>
      </c>
      <c r="B623" t="s">
        <v>10</v>
      </c>
      <c r="C623" s="3">
        <v>43706</v>
      </c>
      <c r="D623">
        <v>10896.9</v>
      </c>
      <c r="E623">
        <v>11088</v>
      </c>
      <c r="F623">
        <v>10866.55</v>
      </c>
      <c r="G623">
        <v>11063.95</v>
      </c>
      <c r="H623">
        <v>18416250</v>
      </c>
      <c r="I623">
        <v>-207600</v>
      </c>
      <c r="J623">
        <v>11032.45</v>
      </c>
      <c r="K623" s="51">
        <f t="shared" si="278"/>
        <v>1.7444881256178653</v>
      </c>
      <c r="L623">
        <f t="shared" si="272"/>
        <v>11100</v>
      </c>
      <c r="M623">
        <f t="shared" si="273"/>
        <v>10900</v>
      </c>
      <c r="N623">
        <v>16.739999999999998</v>
      </c>
      <c r="O623">
        <f t="shared" si="274"/>
        <v>21</v>
      </c>
      <c r="P623" s="54">
        <f t="shared" si="279"/>
        <v>1.7294466111726692</v>
      </c>
      <c r="Q623" s="54">
        <f t="shared" si="280"/>
        <v>16.235559834352916</v>
      </c>
      <c r="R623" s="53">
        <f t="shared" si="299"/>
        <v>10500</v>
      </c>
      <c r="S623" s="53">
        <f t="shared" si="300"/>
        <v>12150</v>
      </c>
      <c r="T623" s="53">
        <f t="shared" si="293"/>
        <v>0</v>
      </c>
      <c r="U623" s="16"/>
      <c r="V623" s="16">
        <f t="shared" si="303"/>
        <v>10600</v>
      </c>
      <c r="W623" s="16">
        <f t="shared" si="304"/>
        <v>12000</v>
      </c>
      <c r="X623" s="16">
        <f t="shared" si="292"/>
        <v>0</v>
      </c>
      <c r="Y623" s="10">
        <f t="shared" si="271"/>
        <v>221.45000000000073</v>
      </c>
      <c r="Z623" s="10">
        <f t="shared" si="275"/>
        <v>213.75</v>
      </c>
      <c r="AA623" s="10">
        <f t="shared" si="276"/>
        <v>7.7000000000007276</v>
      </c>
      <c r="AB623" s="10">
        <f t="shared" si="277"/>
        <v>221.45000000000073</v>
      </c>
      <c r="AC623" s="11">
        <f t="shared" si="282"/>
        <v>165.82857142857171</v>
      </c>
      <c r="AD623" s="12">
        <f t="shared" si="281"/>
        <v>1.5217958449519745E-2</v>
      </c>
      <c r="AE623" s="12">
        <f t="shared" si="283"/>
        <v>22.218219336298827</v>
      </c>
      <c r="AF623" s="10"/>
      <c r="AG623" s="10"/>
      <c r="AH623" s="13">
        <f t="shared" si="297"/>
        <v>0</v>
      </c>
      <c r="AI623" s="6"/>
      <c r="AJ623" s="6"/>
      <c r="AK623" s="6">
        <f t="shared" si="298"/>
        <v>0</v>
      </c>
    </row>
    <row r="624" spans="1:37" x14ac:dyDescent="0.35">
      <c r="A624" s="2">
        <v>43686</v>
      </c>
      <c r="B624" t="s">
        <v>10</v>
      </c>
      <c r="C624" s="3">
        <v>43706</v>
      </c>
      <c r="D624">
        <v>11108</v>
      </c>
      <c r="E624">
        <v>11186.8</v>
      </c>
      <c r="F624">
        <v>11068.25</v>
      </c>
      <c r="G624">
        <v>11122.95</v>
      </c>
      <c r="H624">
        <v>17846175</v>
      </c>
      <c r="I624">
        <v>-576450</v>
      </c>
      <c r="J624">
        <v>11109.65</v>
      </c>
      <c r="K624" s="51">
        <f t="shared" si="278"/>
        <v>0.53326343665689013</v>
      </c>
      <c r="L624">
        <f t="shared" si="272"/>
        <v>11100</v>
      </c>
      <c r="M624">
        <f t="shared" si="273"/>
        <v>11100</v>
      </c>
      <c r="N624">
        <v>16.092500000000001</v>
      </c>
      <c r="O624">
        <f t="shared" si="274"/>
        <v>20</v>
      </c>
      <c r="P624" s="54">
        <f t="shared" si="279"/>
        <v>0.53184662186396281</v>
      </c>
      <c r="Q624" s="54">
        <f t="shared" si="280"/>
        <v>15.602801496037541</v>
      </c>
      <c r="R624" s="53">
        <f t="shared" si="299"/>
        <v>10500</v>
      </c>
      <c r="S624" s="53">
        <f t="shared" si="300"/>
        <v>12150</v>
      </c>
      <c r="T624" s="53">
        <f t="shared" si="293"/>
        <v>0</v>
      </c>
      <c r="U624" s="16"/>
      <c r="V624" s="16">
        <f t="shared" si="303"/>
        <v>10600</v>
      </c>
      <c r="W624" s="16">
        <f t="shared" si="304"/>
        <v>12000</v>
      </c>
      <c r="X624" s="16">
        <f t="shared" si="292"/>
        <v>0</v>
      </c>
      <c r="Y624" s="10">
        <f t="shared" si="271"/>
        <v>118.54999999999927</v>
      </c>
      <c r="Z624" s="10">
        <f t="shared" si="275"/>
        <v>122.84999999999854</v>
      </c>
      <c r="AA624" s="10">
        <f t="shared" si="276"/>
        <v>4.2999999999992724</v>
      </c>
      <c r="AB624" s="10">
        <f t="shared" si="277"/>
        <v>122.84999999999854</v>
      </c>
      <c r="AC624" s="11">
        <f t="shared" si="282"/>
        <v>166.72500000000011</v>
      </c>
      <c r="AD624" s="12">
        <f t="shared" si="281"/>
        <v>1.5009452646741098E-2</v>
      </c>
      <c r="AE624" s="12">
        <f t="shared" si="283"/>
        <v>21.913800864242003</v>
      </c>
      <c r="AF624" s="10"/>
      <c r="AG624" s="10"/>
      <c r="AH624" s="13">
        <f t="shared" si="297"/>
        <v>0</v>
      </c>
      <c r="AI624" s="6"/>
      <c r="AJ624" s="6"/>
      <c r="AK624" s="6">
        <f t="shared" si="298"/>
        <v>0</v>
      </c>
    </row>
    <row r="625" spans="1:37" x14ac:dyDescent="0.35">
      <c r="A625" s="2">
        <v>43690</v>
      </c>
      <c r="B625" t="s">
        <v>10</v>
      </c>
      <c r="C625" s="3">
        <v>43706</v>
      </c>
      <c r="D625">
        <v>11129</v>
      </c>
      <c r="E625">
        <v>11145.05</v>
      </c>
      <c r="F625">
        <v>10910</v>
      </c>
      <c r="G625">
        <v>10925.15</v>
      </c>
      <c r="H625">
        <v>17647200</v>
      </c>
      <c r="I625">
        <v>-205650</v>
      </c>
      <c r="J625">
        <v>10925.85</v>
      </c>
      <c r="K625" s="51">
        <f t="shared" si="278"/>
        <v>-1.7783052157925825</v>
      </c>
      <c r="L625">
        <f t="shared" si="272"/>
        <v>10900</v>
      </c>
      <c r="M625">
        <f t="shared" si="273"/>
        <v>11100</v>
      </c>
      <c r="N625">
        <v>15.845000000000001</v>
      </c>
      <c r="O625">
        <f t="shared" si="274"/>
        <v>16</v>
      </c>
      <c r="P625" s="54">
        <f t="shared" si="279"/>
        <v>-1.7943070545127782</v>
      </c>
      <c r="Q625" s="54">
        <f t="shared" si="280"/>
        <v>15.368583401483445</v>
      </c>
      <c r="R625" s="53">
        <f t="shared" si="299"/>
        <v>10500</v>
      </c>
      <c r="S625" s="53">
        <f t="shared" si="300"/>
        <v>12150</v>
      </c>
      <c r="T625" s="53">
        <f t="shared" si="293"/>
        <v>0</v>
      </c>
      <c r="U625" s="16"/>
      <c r="V625" s="16">
        <f t="shared" si="303"/>
        <v>10600</v>
      </c>
      <c r="W625" s="16">
        <f t="shared" si="304"/>
        <v>12000</v>
      </c>
      <c r="X625" s="16">
        <f t="shared" si="292"/>
        <v>0</v>
      </c>
      <c r="Y625" s="10">
        <f t="shared" si="271"/>
        <v>235.04999999999927</v>
      </c>
      <c r="Z625" s="10">
        <f t="shared" si="275"/>
        <v>22.099999999998545</v>
      </c>
      <c r="AA625" s="10">
        <f t="shared" si="276"/>
        <v>212.95000000000073</v>
      </c>
      <c r="AB625" s="10">
        <f t="shared" si="277"/>
        <v>235.04999999999927</v>
      </c>
      <c r="AC625" s="11">
        <f t="shared" si="282"/>
        <v>176.31785714285721</v>
      </c>
      <c r="AD625" s="12">
        <f t="shared" si="281"/>
        <v>1.5843099752256017E-2</v>
      </c>
      <c r="AE625" s="12">
        <f t="shared" si="283"/>
        <v>23.130925638293785</v>
      </c>
      <c r="AF625" s="10"/>
      <c r="AG625" s="10"/>
      <c r="AH625" s="13">
        <f t="shared" si="297"/>
        <v>0</v>
      </c>
      <c r="AI625" s="6"/>
      <c r="AJ625" s="6"/>
      <c r="AK625" s="6">
        <f t="shared" si="298"/>
        <v>0</v>
      </c>
    </row>
    <row r="626" spans="1:37" x14ac:dyDescent="0.35">
      <c r="A626" s="2">
        <v>43691</v>
      </c>
      <c r="B626" t="s">
        <v>10</v>
      </c>
      <c r="C626" s="3">
        <v>43706</v>
      </c>
      <c r="D626">
        <v>10999.1</v>
      </c>
      <c r="E626">
        <v>11099.95</v>
      </c>
      <c r="F626">
        <v>10935.65</v>
      </c>
      <c r="G626">
        <v>11028.15</v>
      </c>
      <c r="H626">
        <v>17459250</v>
      </c>
      <c r="I626">
        <v>-194475</v>
      </c>
      <c r="J626">
        <v>11029.4</v>
      </c>
      <c r="K626" s="51">
        <f t="shared" si="278"/>
        <v>0.94277881768213712</v>
      </c>
      <c r="L626">
        <f t="shared" si="272"/>
        <v>11000</v>
      </c>
      <c r="M626">
        <f t="shared" si="273"/>
        <v>11000</v>
      </c>
      <c r="N626">
        <v>17.7775</v>
      </c>
      <c r="O626">
        <f t="shared" si="274"/>
        <v>15</v>
      </c>
      <c r="P626" s="54">
        <f t="shared" si="279"/>
        <v>0.9383623945556252</v>
      </c>
      <c r="Q626" s="54">
        <f t="shared" si="280"/>
        <v>17.237458261414613</v>
      </c>
      <c r="R626" s="53">
        <f t="shared" si="299"/>
        <v>10500</v>
      </c>
      <c r="S626" s="53">
        <f t="shared" si="300"/>
        <v>12150</v>
      </c>
      <c r="T626" s="53">
        <f t="shared" si="293"/>
        <v>0</v>
      </c>
      <c r="U626" s="16"/>
      <c r="V626" s="16">
        <f t="shared" si="303"/>
        <v>10600</v>
      </c>
      <c r="W626" s="16">
        <f t="shared" si="304"/>
        <v>12000</v>
      </c>
      <c r="X626" s="16">
        <f t="shared" si="292"/>
        <v>0</v>
      </c>
      <c r="Y626" s="10">
        <f t="shared" si="271"/>
        <v>164.30000000000109</v>
      </c>
      <c r="Z626" s="10">
        <f t="shared" si="275"/>
        <v>174.80000000000109</v>
      </c>
      <c r="AA626" s="10">
        <f t="shared" si="276"/>
        <v>10.5</v>
      </c>
      <c r="AB626" s="10">
        <f t="shared" si="277"/>
        <v>174.80000000000109</v>
      </c>
      <c r="AC626" s="11">
        <f t="shared" si="282"/>
        <v>179.58928571428584</v>
      </c>
      <c r="AD626" s="12">
        <f t="shared" si="281"/>
        <v>1.6327634598674968E-2</v>
      </c>
      <c r="AE626" s="12">
        <f t="shared" si="283"/>
        <v>23.838346514065453</v>
      </c>
      <c r="AF626" s="10"/>
      <c r="AG626" s="10"/>
      <c r="AH626" s="13">
        <f t="shared" si="297"/>
        <v>0</v>
      </c>
      <c r="AI626" s="6"/>
      <c r="AJ626" s="6"/>
      <c r="AK626" s="6">
        <f t="shared" si="298"/>
        <v>0</v>
      </c>
    </row>
    <row r="627" spans="1:37" x14ac:dyDescent="0.35">
      <c r="A627" s="2">
        <v>43693</v>
      </c>
      <c r="B627" t="s">
        <v>10</v>
      </c>
      <c r="C627" s="3">
        <v>43706</v>
      </c>
      <c r="D627">
        <v>10960</v>
      </c>
      <c r="E627">
        <v>11094</v>
      </c>
      <c r="F627">
        <v>10926.05</v>
      </c>
      <c r="G627">
        <v>11064.65</v>
      </c>
      <c r="H627">
        <v>18243300</v>
      </c>
      <c r="I627">
        <v>777825</v>
      </c>
      <c r="J627">
        <v>11047.8</v>
      </c>
      <c r="K627" s="51">
        <f t="shared" si="278"/>
        <v>0.33097119643820588</v>
      </c>
      <c r="L627">
        <f t="shared" si="272"/>
        <v>11100</v>
      </c>
      <c r="M627">
        <f t="shared" si="273"/>
        <v>11000</v>
      </c>
      <c r="N627">
        <v>16.357500000000002</v>
      </c>
      <c r="O627">
        <f t="shared" si="274"/>
        <v>13</v>
      </c>
      <c r="P627" s="54">
        <f t="shared" si="279"/>
        <v>0.33042469228927729</v>
      </c>
      <c r="Q627" s="54">
        <f t="shared" si="280"/>
        <v>15.859391183259101</v>
      </c>
      <c r="R627" s="53">
        <f t="shared" si="299"/>
        <v>10500</v>
      </c>
      <c r="S627" s="53">
        <f t="shared" si="300"/>
        <v>12150</v>
      </c>
      <c r="T627" s="53">
        <f t="shared" si="293"/>
        <v>0</v>
      </c>
      <c r="U627" s="16"/>
      <c r="V627" s="16">
        <f t="shared" si="303"/>
        <v>10600</v>
      </c>
      <c r="W627" s="16">
        <f t="shared" si="304"/>
        <v>12000</v>
      </c>
      <c r="X627" s="16">
        <f t="shared" si="292"/>
        <v>0</v>
      </c>
      <c r="Y627" s="10">
        <f t="shared" si="271"/>
        <v>167.95000000000073</v>
      </c>
      <c r="Z627" s="10">
        <f t="shared" si="275"/>
        <v>65.850000000000364</v>
      </c>
      <c r="AA627" s="10">
        <f t="shared" si="276"/>
        <v>102.10000000000036</v>
      </c>
      <c r="AB627" s="10">
        <f t="shared" si="277"/>
        <v>167.95000000000073</v>
      </c>
      <c r="AC627" s="11">
        <f t="shared" si="282"/>
        <v>182.67142857142866</v>
      </c>
      <c r="AD627" s="12">
        <f t="shared" si="281"/>
        <v>1.6667101147028164E-2</v>
      </c>
      <c r="AE627" s="12">
        <f t="shared" si="283"/>
        <v>24.333967674661121</v>
      </c>
      <c r="AF627" s="10"/>
      <c r="AG627" s="10"/>
      <c r="AH627" s="13">
        <f t="shared" si="297"/>
        <v>0</v>
      </c>
      <c r="AI627" s="6"/>
      <c r="AJ627" s="6"/>
      <c r="AK627" s="6">
        <f t="shared" si="298"/>
        <v>0</v>
      </c>
    </row>
    <row r="628" spans="1:37" x14ac:dyDescent="0.35">
      <c r="A628" s="2">
        <v>43696</v>
      </c>
      <c r="B628" t="s">
        <v>10</v>
      </c>
      <c r="C628" s="3">
        <v>43706</v>
      </c>
      <c r="D628">
        <v>11082.9</v>
      </c>
      <c r="E628">
        <v>11151.65</v>
      </c>
      <c r="F628">
        <v>11032</v>
      </c>
      <c r="G628">
        <v>11058.1</v>
      </c>
      <c r="H628">
        <v>17867250</v>
      </c>
      <c r="I628">
        <v>-382350</v>
      </c>
      <c r="J628">
        <v>11053.9</v>
      </c>
      <c r="K628" s="51">
        <f t="shared" si="278"/>
        <v>-5.9197534490465338E-2</v>
      </c>
      <c r="L628">
        <f t="shared" si="272"/>
        <v>11100</v>
      </c>
      <c r="M628">
        <f t="shared" si="273"/>
        <v>11100</v>
      </c>
      <c r="N628">
        <v>16.647500000000001</v>
      </c>
      <c r="O628">
        <f t="shared" si="274"/>
        <v>10</v>
      </c>
      <c r="P628" s="54">
        <f t="shared" si="279"/>
        <v>-5.9215063148876368E-2</v>
      </c>
      <c r="Q628" s="54">
        <f t="shared" si="280"/>
        <v>16.140356602641166</v>
      </c>
      <c r="R628" s="53">
        <f t="shared" si="299"/>
        <v>10500</v>
      </c>
      <c r="S628" s="53">
        <f t="shared" si="300"/>
        <v>12150</v>
      </c>
      <c r="T628" s="53">
        <f t="shared" si="293"/>
        <v>0</v>
      </c>
      <c r="U628" s="16"/>
      <c r="V628" s="16">
        <f t="shared" si="303"/>
        <v>10600</v>
      </c>
      <c r="W628" s="16">
        <f t="shared" si="304"/>
        <v>12000</v>
      </c>
      <c r="X628" s="16">
        <f t="shared" si="292"/>
        <v>0</v>
      </c>
      <c r="Y628" s="10">
        <f t="shared" si="271"/>
        <v>119.64999999999964</v>
      </c>
      <c r="Z628" s="10">
        <f t="shared" si="275"/>
        <v>87</v>
      </c>
      <c r="AA628" s="10">
        <f t="shared" si="276"/>
        <v>32.649999999999636</v>
      </c>
      <c r="AB628" s="10">
        <f t="shared" si="277"/>
        <v>119.64999999999964</v>
      </c>
      <c r="AC628" s="11">
        <f t="shared" si="282"/>
        <v>184.22857142857148</v>
      </c>
      <c r="AD628" s="12">
        <f t="shared" si="281"/>
        <v>1.6622776658507383E-2</v>
      </c>
      <c r="AE628" s="12">
        <f t="shared" si="283"/>
        <v>24.269253921420781</v>
      </c>
      <c r="AF628" s="10"/>
      <c r="AG628" s="10"/>
      <c r="AH628" s="13">
        <f t="shared" si="297"/>
        <v>0</v>
      </c>
      <c r="AI628" s="6"/>
      <c r="AJ628" s="6"/>
      <c r="AK628" s="6">
        <f t="shared" si="298"/>
        <v>0</v>
      </c>
    </row>
    <row r="629" spans="1:37" x14ac:dyDescent="0.35">
      <c r="A629" s="2">
        <v>43697</v>
      </c>
      <c r="B629" t="s">
        <v>10</v>
      </c>
      <c r="C629" s="3">
        <v>43706</v>
      </c>
      <c r="D629">
        <v>11059.9</v>
      </c>
      <c r="E629">
        <v>11083.5</v>
      </c>
      <c r="F629">
        <v>10977.5</v>
      </c>
      <c r="G629">
        <v>11028.1</v>
      </c>
      <c r="H629">
        <v>18403425</v>
      </c>
      <c r="I629">
        <v>529875</v>
      </c>
      <c r="J629">
        <v>11017</v>
      </c>
      <c r="K629" s="51">
        <f t="shared" si="278"/>
        <v>-0.27129434532152902</v>
      </c>
      <c r="L629">
        <f t="shared" si="272"/>
        <v>11000</v>
      </c>
      <c r="M629">
        <f t="shared" si="273"/>
        <v>11100</v>
      </c>
      <c r="N629">
        <v>16.747499999999999</v>
      </c>
      <c r="O629">
        <f t="shared" si="274"/>
        <v>9</v>
      </c>
      <c r="P629" s="54">
        <f t="shared" si="279"/>
        <v>-0.27166301536887261</v>
      </c>
      <c r="Q629" s="54">
        <f t="shared" si="280"/>
        <v>16.237440035998134</v>
      </c>
      <c r="R629" s="53">
        <f t="shared" si="299"/>
        <v>10500</v>
      </c>
      <c r="S629" s="53">
        <f t="shared" si="300"/>
        <v>12150</v>
      </c>
      <c r="T629" s="53">
        <f t="shared" si="293"/>
        <v>0</v>
      </c>
      <c r="U629" s="16"/>
      <c r="V629" s="16">
        <f t="shared" si="303"/>
        <v>10600</v>
      </c>
      <c r="W629" s="16">
        <f t="shared" si="304"/>
        <v>12000</v>
      </c>
      <c r="X629" s="16">
        <f t="shared" si="292"/>
        <v>0</v>
      </c>
      <c r="Y629" s="10">
        <f t="shared" si="271"/>
        <v>106</v>
      </c>
      <c r="Z629" s="10">
        <f t="shared" si="275"/>
        <v>25.399999999999636</v>
      </c>
      <c r="AA629" s="10">
        <f t="shared" si="276"/>
        <v>80.600000000000364</v>
      </c>
      <c r="AB629" s="10">
        <f t="shared" si="277"/>
        <v>106</v>
      </c>
      <c r="AC629" s="11">
        <f t="shared" si="282"/>
        <v>180.96071428571435</v>
      </c>
      <c r="AD629" s="12">
        <f t="shared" si="281"/>
        <v>1.6361876172995629E-2</v>
      </c>
      <c r="AE629" s="12">
        <f t="shared" si="283"/>
        <v>23.888339212573619</v>
      </c>
      <c r="AF629" s="10"/>
      <c r="AG629" s="10"/>
      <c r="AH629" s="13">
        <f t="shared" si="297"/>
        <v>0</v>
      </c>
      <c r="AI629" s="6"/>
      <c r="AJ629" s="6"/>
      <c r="AK629" s="6">
        <f t="shared" si="298"/>
        <v>0</v>
      </c>
    </row>
    <row r="630" spans="1:37" x14ac:dyDescent="0.35">
      <c r="A630" s="2">
        <v>43698</v>
      </c>
      <c r="B630" t="s">
        <v>10</v>
      </c>
      <c r="C630" s="3">
        <v>43706</v>
      </c>
      <c r="D630">
        <v>11013.5</v>
      </c>
      <c r="E630">
        <v>11039.75</v>
      </c>
      <c r="F630">
        <v>10901.6</v>
      </c>
      <c r="G630">
        <v>10932.65</v>
      </c>
      <c r="H630">
        <v>18912750</v>
      </c>
      <c r="I630">
        <v>503025</v>
      </c>
      <c r="J630">
        <v>10918.7</v>
      </c>
      <c r="K630" s="51">
        <f t="shared" si="278"/>
        <v>-0.86551627206863124</v>
      </c>
      <c r="L630">
        <f t="shared" si="272"/>
        <v>10900</v>
      </c>
      <c r="M630">
        <f t="shared" si="273"/>
        <v>11000</v>
      </c>
      <c r="N630">
        <v>16.6325</v>
      </c>
      <c r="O630">
        <f t="shared" si="274"/>
        <v>8</v>
      </c>
      <c r="P630" s="54">
        <f t="shared" si="279"/>
        <v>-0.86928361790050701</v>
      </c>
      <c r="Q630" s="54">
        <f t="shared" si="280"/>
        <v>16.127212781987499</v>
      </c>
      <c r="R630" s="53">
        <f t="shared" si="299"/>
        <v>10500</v>
      </c>
      <c r="S630" s="53">
        <f t="shared" si="300"/>
        <v>12150</v>
      </c>
      <c r="T630" s="53">
        <f t="shared" si="293"/>
        <v>0</v>
      </c>
      <c r="U630" s="16"/>
      <c r="V630" s="16">
        <f t="shared" si="303"/>
        <v>10600</v>
      </c>
      <c r="W630" s="16">
        <f t="shared" si="304"/>
        <v>12000</v>
      </c>
      <c r="X630" s="16">
        <f t="shared" si="292"/>
        <v>0</v>
      </c>
      <c r="Y630" s="10">
        <f t="shared" si="271"/>
        <v>138.14999999999964</v>
      </c>
      <c r="Z630" s="10">
        <f t="shared" si="275"/>
        <v>11.649999999999636</v>
      </c>
      <c r="AA630" s="10">
        <f t="shared" si="276"/>
        <v>126.5</v>
      </c>
      <c r="AB630" s="10">
        <f t="shared" si="277"/>
        <v>138.14999999999964</v>
      </c>
      <c r="AC630" s="11">
        <f t="shared" si="282"/>
        <v>175.83214285714283</v>
      </c>
      <c r="AD630" s="12">
        <f t="shared" si="281"/>
        <v>1.5965146670644467E-2</v>
      </c>
      <c r="AE630" s="12">
        <f t="shared" si="283"/>
        <v>23.30911413914092</v>
      </c>
      <c r="AF630" s="10"/>
      <c r="AG630" s="10"/>
      <c r="AH630" s="13">
        <f t="shared" si="297"/>
        <v>0</v>
      </c>
      <c r="AI630" s="6"/>
      <c r="AJ630" s="6"/>
      <c r="AK630" s="6">
        <f t="shared" si="298"/>
        <v>0</v>
      </c>
    </row>
    <row r="631" spans="1:37" x14ac:dyDescent="0.35">
      <c r="A631" s="2">
        <v>43699</v>
      </c>
      <c r="B631" t="s">
        <v>10</v>
      </c>
      <c r="C631" s="3">
        <v>43706</v>
      </c>
      <c r="D631">
        <v>10910.4</v>
      </c>
      <c r="E631">
        <v>10917.85</v>
      </c>
      <c r="F631">
        <v>10708.8</v>
      </c>
      <c r="G631">
        <v>10732.1</v>
      </c>
      <c r="H631">
        <v>18966525</v>
      </c>
      <c r="I631">
        <v>47400</v>
      </c>
      <c r="J631">
        <v>10741.35</v>
      </c>
      <c r="K631" s="51">
        <f t="shared" si="278"/>
        <v>-1.8344134313272562</v>
      </c>
      <c r="L631">
        <f t="shared" si="272"/>
        <v>10700</v>
      </c>
      <c r="M631">
        <f t="shared" si="273"/>
        <v>10900</v>
      </c>
      <c r="N631">
        <v>17.022500000000001</v>
      </c>
      <c r="O631">
        <f t="shared" si="274"/>
        <v>7</v>
      </c>
      <c r="P631" s="54">
        <f t="shared" si="279"/>
        <v>-1.851447432112252</v>
      </c>
      <c r="Q631" s="54">
        <f t="shared" si="280"/>
        <v>16.510155884504318</v>
      </c>
      <c r="R631" s="53">
        <f t="shared" si="299"/>
        <v>10500</v>
      </c>
      <c r="S631" s="53">
        <f t="shared" si="300"/>
        <v>12150</v>
      </c>
      <c r="T631" s="53">
        <f t="shared" si="293"/>
        <v>0</v>
      </c>
      <c r="U631" s="16"/>
      <c r="V631" s="16">
        <f t="shared" si="303"/>
        <v>10600</v>
      </c>
      <c r="W631" s="16">
        <f t="shared" si="304"/>
        <v>12000</v>
      </c>
      <c r="X631" s="16">
        <f t="shared" si="292"/>
        <v>0</v>
      </c>
      <c r="Y631" s="10">
        <f t="shared" si="271"/>
        <v>209.05000000000109</v>
      </c>
      <c r="Z631" s="10">
        <f t="shared" si="275"/>
        <v>14.799999999999272</v>
      </c>
      <c r="AA631" s="10">
        <f t="shared" si="276"/>
        <v>223.85000000000036</v>
      </c>
      <c r="AB631" s="10">
        <f t="shared" si="277"/>
        <v>223.85000000000036</v>
      </c>
      <c r="AC631" s="11">
        <f t="shared" si="282"/>
        <v>182.28571428571428</v>
      </c>
      <c r="AD631" s="12">
        <f t="shared" si="281"/>
        <v>1.6707518907254939E-2</v>
      </c>
      <c r="AE631" s="12">
        <f t="shared" si="283"/>
        <v>24.392977604592211</v>
      </c>
      <c r="AF631" s="10"/>
      <c r="AG631" s="10"/>
      <c r="AH631" s="13">
        <f t="shared" si="297"/>
        <v>0</v>
      </c>
      <c r="AI631" s="6"/>
      <c r="AJ631" s="6"/>
      <c r="AK631" s="6">
        <f t="shared" si="298"/>
        <v>0</v>
      </c>
    </row>
    <row r="632" spans="1:37" x14ac:dyDescent="0.35">
      <c r="A632" s="2">
        <v>43700</v>
      </c>
      <c r="B632" t="s">
        <v>10</v>
      </c>
      <c r="C632" s="3">
        <v>43706</v>
      </c>
      <c r="D632">
        <v>10706.9</v>
      </c>
      <c r="E632">
        <v>10879.9</v>
      </c>
      <c r="F632">
        <v>10646.75</v>
      </c>
      <c r="G632">
        <v>10842.7</v>
      </c>
      <c r="H632">
        <v>18111300</v>
      </c>
      <c r="I632">
        <v>-861450</v>
      </c>
      <c r="J632">
        <v>10829.35</v>
      </c>
      <c r="K632" s="51">
        <f t="shared" si="278"/>
        <v>1.03055320021245</v>
      </c>
      <c r="L632">
        <f t="shared" si="272"/>
        <v>10800</v>
      </c>
      <c r="M632">
        <f t="shared" si="273"/>
        <v>10700</v>
      </c>
      <c r="N632">
        <v>17.852499999999999</v>
      </c>
      <c r="O632">
        <f t="shared" si="274"/>
        <v>6</v>
      </c>
      <c r="P632" s="54">
        <f t="shared" si="279"/>
        <v>1.0252792039967318</v>
      </c>
      <c r="Q632" s="54">
        <f t="shared" si="280"/>
        <v>17.310462810732957</v>
      </c>
      <c r="R632" s="53">
        <f t="shared" si="299"/>
        <v>10500</v>
      </c>
      <c r="S632" s="53">
        <f t="shared" si="300"/>
        <v>12150</v>
      </c>
      <c r="T632" s="53">
        <f t="shared" si="293"/>
        <v>0</v>
      </c>
      <c r="U632" s="16"/>
      <c r="V632" s="16">
        <f t="shared" si="303"/>
        <v>10600</v>
      </c>
      <c r="W632" s="16">
        <f t="shared" si="304"/>
        <v>12000</v>
      </c>
      <c r="X632" s="16">
        <f t="shared" si="292"/>
        <v>0</v>
      </c>
      <c r="Y632" s="10">
        <f t="shared" si="271"/>
        <v>233.14999999999964</v>
      </c>
      <c r="Z632" s="10">
        <f t="shared" si="275"/>
        <v>147.79999999999927</v>
      </c>
      <c r="AA632" s="10">
        <f t="shared" si="276"/>
        <v>85.350000000000364</v>
      </c>
      <c r="AB632" s="10">
        <f t="shared" si="277"/>
        <v>233.14999999999964</v>
      </c>
      <c r="AC632" s="11">
        <f t="shared" si="282"/>
        <v>182.43214285714279</v>
      </c>
      <c r="AD632" s="12">
        <f t="shared" si="281"/>
        <v>1.7038745375145263E-2</v>
      </c>
      <c r="AE632" s="12">
        <f t="shared" si="283"/>
        <v>24.876568247712083</v>
      </c>
      <c r="AF632" s="10"/>
      <c r="AG632" s="10"/>
      <c r="AH632" s="13">
        <f t="shared" si="297"/>
        <v>0</v>
      </c>
      <c r="AI632" s="6"/>
      <c r="AJ632" s="6"/>
      <c r="AK632" s="6">
        <f t="shared" si="298"/>
        <v>0</v>
      </c>
    </row>
    <row r="633" spans="1:37" x14ac:dyDescent="0.35">
      <c r="A633" s="2">
        <v>43703</v>
      </c>
      <c r="B633" t="s">
        <v>10</v>
      </c>
      <c r="C633" s="3">
        <v>43706</v>
      </c>
      <c r="D633">
        <v>10948.4</v>
      </c>
      <c r="E633">
        <v>11072.35</v>
      </c>
      <c r="F633">
        <v>10745</v>
      </c>
      <c r="G633">
        <v>11054.2</v>
      </c>
      <c r="H633">
        <v>16997850</v>
      </c>
      <c r="I633">
        <v>-1119600</v>
      </c>
      <c r="J633">
        <v>11057.85</v>
      </c>
      <c r="K633" s="51">
        <f t="shared" si="278"/>
        <v>1.9506211552473092</v>
      </c>
      <c r="L633">
        <f t="shared" si="272"/>
        <v>11100</v>
      </c>
      <c r="M633">
        <f t="shared" si="273"/>
        <v>10900</v>
      </c>
      <c r="N633">
        <v>17.3475</v>
      </c>
      <c r="O633">
        <f t="shared" si="274"/>
        <v>3</v>
      </c>
      <c r="P633" s="54">
        <f t="shared" si="279"/>
        <v>1.9318403757779379</v>
      </c>
      <c r="Q633" s="54">
        <f t="shared" si="280"/>
        <v>16.825680708644423</v>
      </c>
      <c r="R633" s="53">
        <f t="shared" si="299"/>
        <v>10500</v>
      </c>
      <c r="S633" s="53">
        <f t="shared" si="300"/>
        <v>12150</v>
      </c>
      <c r="T633" s="53">
        <f t="shared" si="293"/>
        <v>0</v>
      </c>
      <c r="U633" s="16"/>
      <c r="V633" s="16">
        <f t="shared" si="303"/>
        <v>10600</v>
      </c>
      <c r="W633" s="16">
        <f t="shared" si="304"/>
        <v>12000</v>
      </c>
      <c r="X633" s="16">
        <f t="shared" si="292"/>
        <v>0</v>
      </c>
      <c r="Y633" s="10">
        <f t="shared" si="271"/>
        <v>327.35000000000036</v>
      </c>
      <c r="Z633" s="10">
        <f t="shared" si="275"/>
        <v>229.64999999999964</v>
      </c>
      <c r="AA633" s="10">
        <f t="shared" si="276"/>
        <v>97.700000000000728</v>
      </c>
      <c r="AB633" s="10">
        <f t="shared" si="277"/>
        <v>327.35000000000036</v>
      </c>
      <c r="AC633" s="11">
        <f t="shared" si="282"/>
        <v>188.7178571428571</v>
      </c>
      <c r="AD633" s="12">
        <f t="shared" si="281"/>
        <v>1.7237026153854178E-2</v>
      </c>
      <c r="AE633" s="12">
        <f t="shared" si="283"/>
        <v>25.166058184627101</v>
      </c>
      <c r="AF633" s="10"/>
      <c r="AG633" s="10"/>
      <c r="AH633" s="13">
        <f t="shared" si="297"/>
        <v>0</v>
      </c>
      <c r="AI633" s="6"/>
      <c r="AJ633" s="6"/>
      <c r="AK633" s="6">
        <f t="shared" si="298"/>
        <v>0</v>
      </c>
    </row>
    <row r="634" spans="1:37" x14ac:dyDescent="0.35">
      <c r="A634" s="2">
        <v>43704</v>
      </c>
      <c r="B634" t="s">
        <v>10</v>
      </c>
      <c r="C634" s="3">
        <v>43706</v>
      </c>
      <c r="D634">
        <v>11090</v>
      </c>
      <c r="E634">
        <v>11132.95</v>
      </c>
      <c r="F634">
        <v>11034</v>
      </c>
      <c r="G634">
        <v>11103.9</v>
      </c>
      <c r="H634">
        <v>15116550</v>
      </c>
      <c r="I634">
        <v>-1887825</v>
      </c>
      <c r="K634" s="51">
        <f t="shared" si="278"/>
        <v>0.44960286587902248</v>
      </c>
      <c r="L634">
        <f t="shared" si="272"/>
        <v>11100</v>
      </c>
      <c r="M634">
        <f t="shared" si="273"/>
        <v>11100</v>
      </c>
      <c r="N634">
        <v>16.655000000000001</v>
      </c>
      <c r="O634">
        <f t="shared" si="274"/>
        <v>2</v>
      </c>
      <c r="P634" s="54">
        <f t="shared" si="279"/>
        <v>0.44859517148019279</v>
      </c>
      <c r="Q634" s="54">
        <f t="shared" si="280"/>
        <v>16.147995471812362</v>
      </c>
      <c r="R634" s="53">
        <f t="shared" ref="R634:R636" si="305">R633</f>
        <v>10500</v>
      </c>
      <c r="S634" s="53">
        <f t="shared" ref="S634:S636" si="306">S633</f>
        <v>12150</v>
      </c>
      <c r="T634" s="53">
        <f t="shared" si="293"/>
        <v>0</v>
      </c>
      <c r="U634" s="16"/>
      <c r="V634" s="16">
        <f t="shared" si="303"/>
        <v>10600</v>
      </c>
      <c r="W634" s="16">
        <f t="shared" si="304"/>
        <v>12000</v>
      </c>
      <c r="X634" s="16">
        <f t="shared" si="292"/>
        <v>0</v>
      </c>
      <c r="Y634" s="10">
        <f t="shared" si="271"/>
        <v>98.950000000000728</v>
      </c>
      <c r="Z634" s="10">
        <f t="shared" si="275"/>
        <v>78.75</v>
      </c>
      <c r="AA634" s="10">
        <f t="shared" si="276"/>
        <v>20.200000000000728</v>
      </c>
      <c r="AB634" s="10">
        <f t="shared" si="277"/>
        <v>98.950000000000728</v>
      </c>
      <c r="AC634" s="11">
        <f t="shared" si="282"/>
        <v>180.27500000000003</v>
      </c>
      <c r="AD634" s="12">
        <f t="shared" si="281"/>
        <v>1.6255635707844909E-2</v>
      </c>
      <c r="AE634" s="12">
        <f t="shared" si="283"/>
        <v>23.733228133453565</v>
      </c>
      <c r="AF634" s="10"/>
      <c r="AG634" s="10"/>
      <c r="AH634" s="13">
        <f t="shared" si="297"/>
        <v>0</v>
      </c>
      <c r="AI634" s="6"/>
      <c r="AJ634" s="6"/>
      <c r="AK634" s="6">
        <f t="shared" si="298"/>
        <v>0</v>
      </c>
    </row>
    <row r="635" spans="1:37" x14ac:dyDescent="0.35">
      <c r="A635" s="2">
        <v>43705</v>
      </c>
      <c r="B635" t="s">
        <v>10</v>
      </c>
      <c r="C635" s="3">
        <v>43706</v>
      </c>
      <c r="D635">
        <v>11102.7</v>
      </c>
      <c r="E635">
        <v>11132</v>
      </c>
      <c r="F635">
        <v>10983.25</v>
      </c>
      <c r="G635">
        <v>11049.25</v>
      </c>
      <c r="H635">
        <v>13695000</v>
      </c>
      <c r="I635">
        <v>-1427925</v>
      </c>
      <c r="J635">
        <v>11046.1</v>
      </c>
      <c r="K635" s="51">
        <f t="shared" si="278"/>
        <v>-0.49216941795224778</v>
      </c>
      <c r="L635">
        <f t="shared" si="272"/>
        <v>11000</v>
      </c>
      <c r="M635">
        <f t="shared" si="273"/>
        <v>11100</v>
      </c>
      <c r="N635">
        <v>16.010000000000002</v>
      </c>
      <c r="O635">
        <f t="shared" si="274"/>
        <v>1</v>
      </c>
      <c r="P635" s="54">
        <f t="shared" si="279"/>
        <v>-0.49338456031104982</v>
      </c>
      <c r="Q635" s="54">
        <f t="shared" si="280"/>
        <v>15.52274137191821</v>
      </c>
      <c r="R635" s="53">
        <f t="shared" si="305"/>
        <v>10500</v>
      </c>
      <c r="S635" s="53">
        <f t="shared" si="306"/>
        <v>12150</v>
      </c>
      <c r="T635" s="53">
        <f t="shared" si="293"/>
        <v>0</v>
      </c>
      <c r="U635" s="16"/>
      <c r="V635" s="16">
        <f t="shared" si="303"/>
        <v>10600</v>
      </c>
      <c r="W635" s="16">
        <f t="shared" si="304"/>
        <v>12000</v>
      </c>
      <c r="X635" s="16">
        <f t="shared" si="292"/>
        <v>0</v>
      </c>
      <c r="Y635" s="10">
        <f t="shared" si="271"/>
        <v>148.75</v>
      </c>
      <c r="Z635" s="10">
        <f t="shared" si="275"/>
        <v>28.100000000000364</v>
      </c>
      <c r="AA635" s="10">
        <f t="shared" si="276"/>
        <v>120.64999999999964</v>
      </c>
      <c r="AB635" s="10">
        <f t="shared" si="277"/>
        <v>148.75</v>
      </c>
      <c r="AC635" s="11">
        <f t="shared" si="282"/>
        <v>174.98571428571435</v>
      </c>
      <c r="AD635" s="12">
        <f t="shared" si="281"/>
        <v>1.5760645094050486E-2</v>
      </c>
      <c r="AE635" s="12">
        <f t="shared" si="283"/>
        <v>23.01054183731371</v>
      </c>
      <c r="AF635" s="10"/>
      <c r="AG635" s="10"/>
      <c r="AH635" s="13">
        <f t="shared" si="297"/>
        <v>0</v>
      </c>
      <c r="AI635" s="6"/>
      <c r="AJ635" s="6"/>
      <c r="AK635" s="6">
        <f t="shared" si="298"/>
        <v>0</v>
      </c>
    </row>
    <row r="636" spans="1:37" x14ac:dyDescent="0.35">
      <c r="A636" s="2">
        <v>43706</v>
      </c>
      <c r="B636" t="s">
        <v>10</v>
      </c>
      <c r="C636" s="3">
        <v>43706</v>
      </c>
      <c r="D636">
        <v>10805.55</v>
      </c>
      <c r="E636">
        <v>11019</v>
      </c>
      <c r="F636">
        <v>10805.55</v>
      </c>
      <c r="G636">
        <v>10944.7</v>
      </c>
      <c r="H636">
        <v>8193750</v>
      </c>
      <c r="I636">
        <v>-5472300</v>
      </c>
      <c r="J636">
        <v>10948.3</v>
      </c>
      <c r="K636" s="51">
        <f t="shared" si="278"/>
        <v>-0.94621806909970607</v>
      </c>
      <c r="L636">
        <f t="shared" si="272"/>
        <v>10900</v>
      </c>
      <c r="M636">
        <f t="shared" si="273"/>
        <v>10800</v>
      </c>
      <c r="N636">
        <v>16.835000000000001</v>
      </c>
      <c r="O636">
        <f t="shared" si="274"/>
        <v>0</v>
      </c>
      <c r="P636" s="54">
        <f t="shared" si="279"/>
        <v>-0.95072315340782865</v>
      </c>
      <c r="Q636" s="54">
        <f t="shared" si="280"/>
        <v>16.323799311767637</v>
      </c>
      <c r="R636" s="53">
        <f t="shared" si="305"/>
        <v>10500</v>
      </c>
      <c r="S636" s="53">
        <f t="shared" si="306"/>
        <v>12150</v>
      </c>
      <c r="T636" s="53">
        <f t="shared" si="293"/>
        <v>0</v>
      </c>
      <c r="U636" s="16"/>
      <c r="V636" s="16">
        <f t="shared" si="303"/>
        <v>10600</v>
      </c>
      <c r="W636" s="16">
        <f t="shared" si="304"/>
        <v>12000</v>
      </c>
      <c r="X636" s="16">
        <f t="shared" si="292"/>
        <v>0</v>
      </c>
      <c r="Y636" s="10">
        <f t="shared" si="271"/>
        <v>213.45000000000073</v>
      </c>
      <c r="Z636" s="10">
        <f t="shared" si="275"/>
        <v>30.25</v>
      </c>
      <c r="AA636" s="10">
        <f t="shared" si="276"/>
        <v>243.70000000000073</v>
      </c>
      <c r="AB636" s="10">
        <f t="shared" si="277"/>
        <v>243.70000000000073</v>
      </c>
      <c r="AC636" s="11">
        <f t="shared" si="282"/>
        <v>182.97500000000011</v>
      </c>
      <c r="AD636" s="12">
        <f t="shared" si="281"/>
        <v>1.6933427729268768E-2</v>
      </c>
      <c r="AE636" s="12">
        <f t="shared" si="283"/>
        <v>24.7228044847324</v>
      </c>
      <c r="AF636" s="10"/>
      <c r="AG636" s="10"/>
      <c r="AH636" s="13">
        <f t="shared" si="297"/>
        <v>0</v>
      </c>
      <c r="AI636" s="6"/>
      <c r="AJ636" s="6"/>
      <c r="AK636" s="6">
        <f t="shared" si="298"/>
        <v>0</v>
      </c>
    </row>
    <row r="637" spans="1:37" x14ac:dyDescent="0.35">
      <c r="A637" s="2">
        <v>43707</v>
      </c>
      <c r="B637" t="s">
        <v>10</v>
      </c>
      <c r="C637" s="3">
        <v>43734</v>
      </c>
      <c r="D637">
        <v>11006.9</v>
      </c>
      <c r="E637">
        <v>11077</v>
      </c>
      <c r="F637">
        <v>10890</v>
      </c>
      <c r="G637">
        <v>11058.9</v>
      </c>
      <c r="H637">
        <v>17425425</v>
      </c>
      <c r="I637">
        <v>-81225</v>
      </c>
      <c r="J637">
        <v>11023.25</v>
      </c>
      <c r="K637" s="51">
        <f t="shared" si="278"/>
        <v>1.0434274123548284</v>
      </c>
      <c r="L637">
        <f t="shared" si="272"/>
        <v>11100</v>
      </c>
      <c r="M637">
        <f t="shared" si="273"/>
        <v>11000</v>
      </c>
      <c r="N637">
        <v>16.425000000000001</v>
      </c>
      <c r="O637">
        <f t="shared" si="274"/>
        <v>27</v>
      </c>
      <c r="P637" s="54">
        <f t="shared" si="279"/>
        <v>1.0380212820424006</v>
      </c>
      <c r="Q637" s="54">
        <f t="shared" si="280"/>
        <v>15.926658054686751</v>
      </c>
      <c r="R637" s="53">
        <f t="shared" si="296"/>
        <v>10100</v>
      </c>
      <c r="S637" s="53">
        <f>MROUND((G637+2*G637*Q637*SQRT(O637/365)/100),50)</f>
        <v>12000</v>
      </c>
      <c r="T637" s="53">
        <f t="shared" si="293"/>
        <v>0</v>
      </c>
      <c r="U637" s="17">
        <v>10.905079628644142</v>
      </c>
      <c r="V637" s="16">
        <f>MROUND((D637-2*D637*U637*SQRT(O637/365)/100),50)</f>
        <v>10350</v>
      </c>
      <c r="W637" s="16">
        <f>MROUND((D637+2*D637*U637*SQRT(O637/365)/100),50)</f>
        <v>11650</v>
      </c>
      <c r="X637" s="16">
        <f t="shared" si="292"/>
        <v>0</v>
      </c>
      <c r="Y637" s="10">
        <f t="shared" si="271"/>
        <v>187</v>
      </c>
      <c r="Z637" s="10">
        <f t="shared" si="275"/>
        <v>132.29999999999927</v>
      </c>
      <c r="AA637" s="10">
        <f t="shared" si="276"/>
        <v>54.700000000000728</v>
      </c>
      <c r="AB637" s="10">
        <f t="shared" si="277"/>
        <v>187</v>
      </c>
      <c r="AC637" s="11">
        <f t="shared" si="282"/>
        <v>180.51428571428576</v>
      </c>
      <c r="AD637" s="12">
        <f t="shared" si="281"/>
        <v>1.6400102273508958E-2</v>
      </c>
      <c r="AE637" s="12">
        <f t="shared" si="283"/>
        <v>23.944149319323078</v>
      </c>
      <c r="AF637" s="10">
        <f>MROUND((M637-2*M637*AE637*SQRT(O637/365)/100),50)</f>
        <v>9550</v>
      </c>
      <c r="AG637" s="10">
        <f>MROUND((M637+2*M637*AE637*SQRT(O637/365)/100),50)</f>
        <v>12450</v>
      </c>
      <c r="AH637" s="13">
        <f t="shared" ref="AH637:AH654" si="307">IF(AND(M637&gt;=9550,M637&lt;=12450),0,1)</f>
        <v>0</v>
      </c>
      <c r="AI637" s="6">
        <f>MROUND((M637-2*M637*N637*SQRT(O637/365)/100),50)</f>
        <v>10000</v>
      </c>
      <c r="AJ637" s="6">
        <f>MROUND((M637+2*M637*N637*SQRT(O637/365)/100),50)</f>
        <v>12000</v>
      </c>
      <c r="AK637" s="6">
        <f t="shared" ref="AK637:AK654" si="308">IF(AND(M637&gt;=10000,M637&lt;=12000),0,1)</f>
        <v>0</v>
      </c>
    </row>
    <row r="638" spans="1:37" x14ac:dyDescent="0.35">
      <c r="A638" s="2">
        <v>43711</v>
      </c>
      <c r="B638" t="s">
        <v>10</v>
      </c>
      <c r="C638" s="3">
        <v>43734</v>
      </c>
      <c r="D638">
        <v>10936.9</v>
      </c>
      <c r="E638">
        <v>10970</v>
      </c>
      <c r="F638">
        <v>10813.45</v>
      </c>
      <c r="G638">
        <v>10836.4</v>
      </c>
      <c r="H638">
        <v>17812800</v>
      </c>
      <c r="I638">
        <v>387375</v>
      </c>
      <c r="J638">
        <v>10797.9</v>
      </c>
      <c r="K638" s="51">
        <f t="shared" si="278"/>
        <v>-2.0119541726573167</v>
      </c>
      <c r="L638">
        <f t="shared" si="272"/>
        <v>10800</v>
      </c>
      <c r="M638">
        <f t="shared" si="273"/>
        <v>10900</v>
      </c>
      <c r="N638">
        <v>16.282499999999999</v>
      </c>
      <c r="O638">
        <f t="shared" si="274"/>
        <v>23</v>
      </c>
      <c r="P638" s="54">
        <f t="shared" si="279"/>
        <v>-2.032469611149601</v>
      </c>
      <c r="Q638" s="54">
        <f t="shared" si="280"/>
        <v>15.794317770584925</v>
      </c>
      <c r="R638" s="53">
        <f t="shared" ref="R638" si="309">R637</f>
        <v>10100</v>
      </c>
      <c r="S638" s="53">
        <f t="shared" ref="S638" si="310">S637</f>
        <v>12000</v>
      </c>
      <c r="T638" s="53">
        <f t="shared" si="293"/>
        <v>0</v>
      </c>
      <c r="U638" s="16"/>
      <c r="V638" s="16">
        <f t="shared" ref="V638" si="311">V637</f>
        <v>10350</v>
      </c>
      <c r="W638" s="16">
        <f t="shared" ref="W638" si="312">W637</f>
        <v>11650</v>
      </c>
      <c r="X638" s="16">
        <f t="shared" si="292"/>
        <v>0</v>
      </c>
      <c r="Y638" s="10">
        <f t="shared" si="271"/>
        <v>156.54999999999927</v>
      </c>
      <c r="Z638" s="10">
        <f t="shared" si="275"/>
        <v>88.899999999999636</v>
      </c>
      <c r="AA638" s="10">
        <f t="shared" si="276"/>
        <v>245.44999999999891</v>
      </c>
      <c r="AB638" s="10">
        <f t="shared" si="277"/>
        <v>245.44999999999891</v>
      </c>
      <c r="AC638" s="11">
        <f t="shared" si="282"/>
        <v>189.27142857142866</v>
      </c>
      <c r="AD638" s="12">
        <f t="shared" si="281"/>
        <v>1.7305765671390309E-2</v>
      </c>
      <c r="AE638" s="12">
        <f t="shared" si="283"/>
        <v>25.266417880229852</v>
      </c>
      <c r="AF638" s="10"/>
      <c r="AG638" s="10"/>
      <c r="AH638" s="13">
        <f t="shared" si="307"/>
        <v>0</v>
      </c>
      <c r="AI638" s="6"/>
      <c r="AJ638" s="6"/>
      <c r="AK638" s="6">
        <f t="shared" si="308"/>
        <v>0</v>
      </c>
    </row>
    <row r="639" spans="1:37" x14ac:dyDescent="0.35">
      <c r="A639" s="2">
        <v>43712</v>
      </c>
      <c r="B639" t="s">
        <v>10</v>
      </c>
      <c r="C639" s="3">
        <v>43734</v>
      </c>
      <c r="D639">
        <v>10829</v>
      </c>
      <c r="E639">
        <v>10904.75</v>
      </c>
      <c r="F639">
        <v>10785.15</v>
      </c>
      <c r="G639">
        <v>10886.3</v>
      </c>
      <c r="H639">
        <v>17217000</v>
      </c>
      <c r="I639">
        <v>-595800</v>
      </c>
      <c r="J639">
        <v>10844.65</v>
      </c>
      <c r="K639" s="51">
        <f t="shared" si="278"/>
        <v>0.4604850319294197</v>
      </c>
      <c r="L639">
        <f t="shared" si="272"/>
        <v>10900</v>
      </c>
      <c r="M639">
        <f t="shared" si="273"/>
        <v>10800</v>
      </c>
      <c r="N639">
        <v>18.055</v>
      </c>
      <c r="O639">
        <f t="shared" si="274"/>
        <v>22</v>
      </c>
      <c r="P639" s="54">
        <f t="shared" si="279"/>
        <v>0.45942804321406072</v>
      </c>
      <c r="Q639" s="54">
        <f t="shared" si="280"/>
        <v>17.505333699978799</v>
      </c>
      <c r="R639" s="53">
        <f t="shared" ref="R639:R654" si="313">R638</f>
        <v>10100</v>
      </c>
      <c r="S639" s="53">
        <f t="shared" ref="S639:S654" si="314">S638</f>
        <v>12000</v>
      </c>
      <c r="T639" s="53">
        <f t="shared" si="293"/>
        <v>0</v>
      </c>
      <c r="U639" s="16"/>
      <c r="V639" s="16">
        <f t="shared" ref="V639:V654" si="315">V638</f>
        <v>10350</v>
      </c>
      <c r="W639" s="16">
        <f t="shared" ref="W639:W654" si="316">W638</f>
        <v>11650</v>
      </c>
      <c r="X639" s="16">
        <f t="shared" si="292"/>
        <v>0</v>
      </c>
      <c r="Y639" s="10">
        <f t="shared" si="271"/>
        <v>119.60000000000036</v>
      </c>
      <c r="Z639" s="10">
        <f t="shared" si="275"/>
        <v>68.350000000000364</v>
      </c>
      <c r="AA639" s="10">
        <f t="shared" si="276"/>
        <v>51.25</v>
      </c>
      <c r="AB639" s="10">
        <f t="shared" si="277"/>
        <v>119.60000000000036</v>
      </c>
      <c r="AC639" s="11">
        <f t="shared" si="282"/>
        <v>181.02500000000015</v>
      </c>
      <c r="AD639" s="12">
        <f t="shared" si="281"/>
        <v>1.671668667466988E-2</v>
      </c>
      <c r="AE639" s="12">
        <f t="shared" si="283"/>
        <v>24.406362545018027</v>
      </c>
      <c r="AF639" s="10"/>
      <c r="AG639" s="10"/>
      <c r="AH639" s="13">
        <f t="shared" si="307"/>
        <v>0</v>
      </c>
      <c r="AI639" s="6"/>
      <c r="AJ639" s="6"/>
      <c r="AK639" s="6">
        <f t="shared" si="308"/>
        <v>0</v>
      </c>
    </row>
    <row r="640" spans="1:37" x14ac:dyDescent="0.35">
      <c r="A640" s="2">
        <v>43713</v>
      </c>
      <c r="B640" t="s">
        <v>10</v>
      </c>
      <c r="C640" s="3">
        <v>43734</v>
      </c>
      <c r="D640">
        <v>10881.4</v>
      </c>
      <c r="E640">
        <v>10960.1</v>
      </c>
      <c r="F640">
        <v>10843.3</v>
      </c>
      <c r="G640">
        <v>10881.6</v>
      </c>
      <c r="H640">
        <v>17515350</v>
      </c>
      <c r="I640">
        <v>298350</v>
      </c>
      <c r="J640">
        <v>10847.9</v>
      </c>
      <c r="K640" s="51">
        <f t="shared" si="278"/>
        <v>-4.3173530033150921E-2</v>
      </c>
      <c r="L640">
        <f t="shared" si="272"/>
        <v>10900</v>
      </c>
      <c r="M640">
        <f t="shared" si="273"/>
        <v>10900</v>
      </c>
      <c r="N640">
        <v>17.234999999999999</v>
      </c>
      <c r="O640">
        <f t="shared" si="274"/>
        <v>21</v>
      </c>
      <c r="P640" s="54">
        <f t="shared" si="279"/>
        <v>-4.3182852484946466E-2</v>
      </c>
      <c r="Q640" s="54">
        <f t="shared" si="280"/>
        <v>16.709955816384578</v>
      </c>
      <c r="R640" s="53">
        <f t="shared" si="313"/>
        <v>10100</v>
      </c>
      <c r="S640" s="53">
        <f t="shared" si="314"/>
        <v>12000</v>
      </c>
      <c r="T640" s="53">
        <f t="shared" si="293"/>
        <v>0</v>
      </c>
      <c r="U640" s="16"/>
      <c r="V640" s="16">
        <f t="shared" si="315"/>
        <v>10350</v>
      </c>
      <c r="W640" s="16">
        <f t="shared" si="316"/>
        <v>11650</v>
      </c>
      <c r="X640" s="16">
        <f t="shared" si="292"/>
        <v>0</v>
      </c>
      <c r="Y640" s="10">
        <f t="shared" si="271"/>
        <v>116.80000000000109</v>
      </c>
      <c r="Z640" s="10">
        <f t="shared" si="275"/>
        <v>73.800000000001091</v>
      </c>
      <c r="AA640" s="10">
        <f t="shared" si="276"/>
        <v>43</v>
      </c>
      <c r="AB640" s="10">
        <f t="shared" si="277"/>
        <v>116.80000000000109</v>
      </c>
      <c r="AC640" s="11">
        <f t="shared" si="282"/>
        <v>176.88214285714301</v>
      </c>
      <c r="AD640" s="12">
        <f t="shared" si="281"/>
        <v>1.6255458199969031E-2</v>
      </c>
      <c r="AE640" s="12">
        <f t="shared" si="283"/>
        <v>23.732968971954786</v>
      </c>
      <c r="AF640" s="10"/>
      <c r="AG640" s="10"/>
      <c r="AH640" s="13">
        <f t="shared" si="307"/>
        <v>0</v>
      </c>
      <c r="AI640" s="6"/>
      <c r="AJ640" s="6"/>
      <c r="AK640" s="6">
        <f t="shared" si="308"/>
        <v>0</v>
      </c>
    </row>
    <row r="641" spans="1:37" x14ac:dyDescent="0.35">
      <c r="A641" s="2">
        <v>43714</v>
      </c>
      <c r="B641" t="s">
        <v>10</v>
      </c>
      <c r="C641" s="3">
        <v>43734</v>
      </c>
      <c r="D641">
        <v>10900</v>
      </c>
      <c r="E641">
        <v>10984</v>
      </c>
      <c r="F641">
        <v>10900</v>
      </c>
      <c r="G641">
        <v>10973.65</v>
      </c>
      <c r="H641">
        <v>17163150</v>
      </c>
      <c r="I641">
        <v>-352200</v>
      </c>
      <c r="J641">
        <v>10946.2</v>
      </c>
      <c r="K641" s="51">
        <f t="shared" si="278"/>
        <v>0.84592339361857882</v>
      </c>
      <c r="L641">
        <f t="shared" si="272"/>
        <v>11000</v>
      </c>
      <c r="M641">
        <f t="shared" si="273"/>
        <v>10900</v>
      </c>
      <c r="N641">
        <v>17.272500000000001</v>
      </c>
      <c r="O641">
        <f t="shared" si="274"/>
        <v>20</v>
      </c>
      <c r="P641" s="54">
        <f t="shared" si="279"/>
        <v>0.8423655122323126</v>
      </c>
      <c r="Q641" s="54">
        <f t="shared" si="280"/>
        <v>16.747581188170784</v>
      </c>
      <c r="R641" s="53">
        <f t="shared" si="313"/>
        <v>10100</v>
      </c>
      <c r="S641" s="53">
        <f t="shared" si="314"/>
        <v>12000</v>
      </c>
      <c r="T641" s="53">
        <f t="shared" si="293"/>
        <v>0</v>
      </c>
      <c r="U641" s="16"/>
      <c r="V641" s="16">
        <f t="shared" si="315"/>
        <v>10350</v>
      </c>
      <c r="W641" s="16">
        <f t="shared" si="316"/>
        <v>11650</v>
      </c>
      <c r="X641" s="16">
        <f t="shared" si="292"/>
        <v>0</v>
      </c>
      <c r="Y641" s="10">
        <f t="shared" si="271"/>
        <v>84</v>
      </c>
      <c r="Z641" s="10">
        <f t="shared" si="275"/>
        <v>102.39999999999964</v>
      </c>
      <c r="AA641" s="10">
        <f t="shared" si="276"/>
        <v>18.399999999999636</v>
      </c>
      <c r="AB641" s="10">
        <f t="shared" si="277"/>
        <v>102.39999999999964</v>
      </c>
      <c r="AC641" s="11">
        <f t="shared" si="282"/>
        <v>172.20000000000007</v>
      </c>
      <c r="AD641" s="12">
        <f t="shared" si="281"/>
        <v>1.5798165137614686E-2</v>
      </c>
      <c r="AE641" s="12">
        <f t="shared" si="283"/>
        <v>23.065321100917441</v>
      </c>
      <c r="AF641" s="10"/>
      <c r="AG641" s="10"/>
      <c r="AH641" s="13">
        <f t="shared" si="307"/>
        <v>0</v>
      </c>
      <c r="AI641" s="6"/>
      <c r="AJ641" s="6"/>
      <c r="AK641" s="6">
        <f t="shared" si="308"/>
        <v>0</v>
      </c>
    </row>
    <row r="642" spans="1:37" x14ac:dyDescent="0.35">
      <c r="A642" s="2">
        <v>43717</v>
      </c>
      <c r="B642" t="s">
        <v>10</v>
      </c>
      <c r="C642" s="3">
        <v>43734</v>
      </c>
      <c r="D642">
        <v>10949.4</v>
      </c>
      <c r="E642">
        <v>11058</v>
      </c>
      <c r="F642">
        <v>10915.95</v>
      </c>
      <c r="G642">
        <v>11025.25</v>
      </c>
      <c r="H642">
        <v>16822050</v>
      </c>
      <c r="I642">
        <v>-341100</v>
      </c>
      <c r="J642">
        <v>11003.05</v>
      </c>
      <c r="K642" s="51">
        <f t="shared" si="278"/>
        <v>0.47021729324336359</v>
      </c>
      <c r="L642">
        <f t="shared" si="272"/>
        <v>11000</v>
      </c>
      <c r="M642">
        <f t="shared" si="273"/>
        <v>10900</v>
      </c>
      <c r="N642">
        <v>16.274999999999999</v>
      </c>
      <c r="O642">
        <f t="shared" si="274"/>
        <v>17</v>
      </c>
      <c r="P642" s="54">
        <f t="shared" si="279"/>
        <v>0.46911522512189663</v>
      </c>
      <c r="Q642" s="54">
        <f t="shared" si="280"/>
        <v>15.779616333918465</v>
      </c>
      <c r="R642" s="53">
        <f t="shared" si="313"/>
        <v>10100</v>
      </c>
      <c r="S642" s="53">
        <f t="shared" si="314"/>
        <v>12000</v>
      </c>
      <c r="T642" s="53">
        <f t="shared" si="293"/>
        <v>0</v>
      </c>
      <c r="U642" s="16"/>
      <c r="V642" s="16">
        <f t="shared" si="315"/>
        <v>10350</v>
      </c>
      <c r="W642" s="16">
        <f t="shared" si="316"/>
        <v>11650</v>
      </c>
      <c r="X642" s="16">
        <f t="shared" si="292"/>
        <v>0</v>
      </c>
      <c r="Y642" s="10">
        <f t="shared" ref="Y642:Y705" si="317">E642-F642</f>
        <v>142.04999999999927</v>
      </c>
      <c r="Z642" s="10">
        <f t="shared" si="275"/>
        <v>84.350000000000364</v>
      </c>
      <c r="AA642" s="10">
        <f t="shared" si="276"/>
        <v>57.699999999998909</v>
      </c>
      <c r="AB642" s="10">
        <f t="shared" si="277"/>
        <v>142.04999999999927</v>
      </c>
      <c r="AC642" s="11">
        <f t="shared" si="282"/>
        <v>173.80000000000004</v>
      </c>
      <c r="AD642" s="12">
        <f t="shared" si="281"/>
        <v>1.5873015873015876E-2</v>
      </c>
      <c r="AE642" s="12">
        <f t="shared" si="283"/>
        <v>23.174603174603178</v>
      </c>
      <c r="AF642" s="10"/>
      <c r="AG642" s="10"/>
      <c r="AH642" s="13">
        <f t="shared" si="307"/>
        <v>0</v>
      </c>
      <c r="AI642" s="6"/>
      <c r="AJ642" s="6"/>
      <c r="AK642" s="6">
        <f t="shared" si="308"/>
        <v>0</v>
      </c>
    </row>
    <row r="643" spans="1:37" x14ac:dyDescent="0.35">
      <c r="A643" s="2">
        <v>43719</v>
      </c>
      <c r="B643" t="s">
        <v>10</v>
      </c>
      <c r="C643" s="3">
        <v>43734</v>
      </c>
      <c r="D643">
        <v>11026.9</v>
      </c>
      <c r="E643">
        <v>11088.45</v>
      </c>
      <c r="F643">
        <v>11026.85</v>
      </c>
      <c r="G643">
        <v>11060.8</v>
      </c>
      <c r="H643">
        <v>16831425</v>
      </c>
      <c r="I643">
        <v>9375</v>
      </c>
      <c r="J643">
        <v>11035.7</v>
      </c>
      <c r="K643" s="51">
        <f t="shared" si="278"/>
        <v>0.3224416679893814</v>
      </c>
      <c r="L643">
        <f t="shared" ref="L643:L706" si="318">MROUND(G643,100)</f>
        <v>11100</v>
      </c>
      <c r="M643">
        <f t="shared" ref="M643:M706" si="319">MROUND(D643,100)</f>
        <v>11000</v>
      </c>
      <c r="N643">
        <v>15.852499999999999</v>
      </c>
      <c r="O643">
        <f t="shared" ref="O643:O706" si="320">C643-A643</f>
        <v>15</v>
      </c>
      <c r="P643" s="54">
        <f t="shared" si="279"/>
        <v>0.32192293960839891</v>
      </c>
      <c r="Q643" s="54">
        <f t="shared" si="280"/>
        <v>15.369771271484256</v>
      </c>
      <c r="R643" s="53">
        <f t="shared" si="313"/>
        <v>10100</v>
      </c>
      <c r="S643" s="53">
        <f t="shared" si="314"/>
        <v>12000</v>
      </c>
      <c r="T643" s="53">
        <f t="shared" si="293"/>
        <v>0</v>
      </c>
      <c r="U643" s="16"/>
      <c r="V643" s="16">
        <f t="shared" si="315"/>
        <v>10350</v>
      </c>
      <c r="W643" s="16">
        <f t="shared" si="316"/>
        <v>11650</v>
      </c>
      <c r="X643" s="16">
        <f t="shared" si="292"/>
        <v>0</v>
      </c>
      <c r="Y643" s="10">
        <f t="shared" si="317"/>
        <v>61.600000000000364</v>
      </c>
      <c r="Z643" s="10">
        <f t="shared" ref="Z643:Z706" si="321">ABS(G642-E643)</f>
        <v>63.200000000000728</v>
      </c>
      <c r="AA643" s="10">
        <f t="shared" ref="AA643:AA706" si="322">ABS(G642-F643)</f>
        <v>1.6000000000003638</v>
      </c>
      <c r="AB643" s="10">
        <f t="shared" ref="AB643:AB706" si="323">MAX(Y643,Z643,AA643)</f>
        <v>63.200000000000728</v>
      </c>
      <c r="AC643" s="11">
        <f t="shared" si="282"/>
        <v>170.74285714285725</v>
      </c>
      <c r="AD643" s="12">
        <f t="shared" si="281"/>
        <v>1.5484211985495221E-2</v>
      </c>
      <c r="AE643" s="12">
        <f t="shared" si="283"/>
        <v>22.606949498823024</v>
      </c>
      <c r="AF643" s="10"/>
      <c r="AG643" s="10"/>
      <c r="AH643" s="13">
        <f t="shared" si="307"/>
        <v>0</v>
      </c>
      <c r="AI643" s="6"/>
      <c r="AJ643" s="6"/>
      <c r="AK643" s="6">
        <f t="shared" si="308"/>
        <v>0</v>
      </c>
    </row>
    <row r="644" spans="1:37" x14ac:dyDescent="0.35">
      <c r="A644" s="2">
        <v>43720</v>
      </c>
      <c r="B644" t="s">
        <v>10</v>
      </c>
      <c r="C644" s="3">
        <v>43734</v>
      </c>
      <c r="D644">
        <v>11077.15</v>
      </c>
      <c r="E644">
        <v>11098.85</v>
      </c>
      <c r="F644">
        <v>10982</v>
      </c>
      <c r="G644">
        <v>10996.45</v>
      </c>
      <c r="H644">
        <v>17155575</v>
      </c>
      <c r="I644">
        <v>324150</v>
      </c>
      <c r="J644">
        <v>10982.8</v>
      </c>
      <c r="K644" s="51">
        <f t="shared" ref="K644:K707" si="324">((G644-G643)/G643)*100</f>
        <v>-0.58178431939822206</v>
      </c>
      <c r="L644">
        <f t="shared" si="318"/>
        <v>11000</v>
      </c>
      <c r="M644">
        <f t="shared" si="319"/>
        <v>11100</v>
      </c>
      <c r="N644">
        <v>15.3725</v>
      </c>
      <c r="O644">
        <f t="shared" si="320"/>
        <v>14</v>
      </c>
      <c r="P644" s="54">
        <f t="shared" ref="P644:P707" si="325">(LN(G644)-LN(G643))*100</f>
        <v>-0.58348327708745984</v>
      </c>
      <c r="Q644" s="54">
        <f t="shared" ref="Q644:Q707" si="326">SQRT(0.94*(N644)^2+0.06*(P644)^2)</f>
        <v>14.904876988391365</v>
      </c>
      <c r="R644" s="53">
        <f t="shared" si="313"/>
        <v>10100</v>
      </c>
      <c r="S644" s="53">
        <f t="shared" si="314"/>
        <v>12000</v>
      </c>
      <c r="T644" s="53">
        <f t="shared" si="293"/>
        <v>0</v>
      </c>
      <c r="U644" s="16"/>
      <c r="V644" s="16">
        <f t="shared" si="315"/>
        <v>10350</v>
      </c>
      <c r="W644" s="16">
        <f t="shared" si="316"/>
        <v>11650</v>
      </c>
      <c r="X644" s="16">
        <f t="shared" si="292"/>
        <v>0</v>
      </c>
      <c r="Y644" s="10">
        <f t="shared" si="317"/>
        <v>116.85000000000036</v>
      </c>
      <c r="Z644" s="10">
        <f t="shared" si="321"/>
        <v>38.050000000001091</v>
      </c>
      <c r="AA644" s="10">
        <f t="shared" si="322"/>
        <v>78.799999999999272</v>
      </c>
      <c r="AB644" s="10">
        <f t="shared" si="323"/>
        <v>116.85000000000036</v>
      </c>
      <c r="AC644" s="11">
        <f t="shared" si="282"/>
        <v>169.22142857142873</v>
      </c>
      <c r="AD644" s="12">
        <f t="shared" si="281"/>
        <v>1.5276621565242751E-2</v>
      </c>
      <c r="AE644" s="12">
        <f t="shared" si="283"/>
        <v>22.303867485254415</v>
      </c>
      <c r="AF644" s="10"/>
      <c r="AG644" s="10"/>
      <c r="AH644" s="13">
        <f t="shared" si="307"/>
        <v>0</v>
      </c>
      <c r="AI644" s="6"/>
      <c r="AJ644" s="6"/>
      <c r="AK644" s="6">
        <f t="shared" si="308"/>
        <v>0</v>
      </c>
    </row>
    <row r="645" spans="1:37" x14ac:dyDescent="0.35">
      <c r="A645" s="2">
        <v>43721</v>
      </c>
      <c r="B645" t="s">
        <v>10</v>
      </c>
      <c r="C645" s="3">
        <v>43734</v>
      </c>
      <c r="D645">
        <v>10990</v>
      </c>
      <c r="E645">
        <v>11118</v>
      </c>
      <c r="F645">
        <v>10962.15</v>
      </c>
      <c r="G645">
        <v>11105.55</v>
      </c>
      <c r="H645">
        <v>16778250</v>
      </c>
      <c r="I645">
        <v>-377325</v>
      </c>
      <c r="J645">
        <v>11075.9</v>
      </c>
      <c r="K645" s="51">
        <f t="shared" si="324"/>
        <v>0.99213837192910925</v>
      </c>
      <c r="L645">
        <f t="shared" si="318"/>
        <v>11100</v>
      </c>
      <c r="M645">
        <f t="shared" si="319"/>
        <v>11000</v>
      </c>
      <c r="N645">
        <v>14.9</v>
      </c>
      <c r="O645">
        <f t="shared" si="320"/>
        <v>13</v>
      </c>
      <c r="P645" s="54">
        <f t="shared" si="325"/>
        <v>0.98724899219497786</v>
      </c>
      <c r="Q645" s="54">
        <f t="shared" si="326"/>
        <v>14.448109898334639</v>
      </c>
      <c r="R645" s="53">
        <f t="shared" si="313"/>
        <v>10100</v>
      </c>
      <c r="S645" s="53">
        <f t="shared" si="314"/>
        <v>12000</v>
      </c>
      <c r="T645" s="53">
        <f t="shared" si="293"/>
        <v>0</v>
      </c>
      <c r="U645" s="16"/>
      <c r="V645" s="16">
        <f t="shared" si="315"/>
        <v>10350</v>
      </c>
      <c r="W645" s="16">
        <f t="shared" si="316"/>
        <v>11650</v>
      </c>
      <c r="X645" s="16">
        <f t="shared" si="292"/>
        <v>0</v>
      </c>
      <c r="Y645" s="10">
        <f t="shared" si="317"/>
        <v>155.85000000000036</v>
      </c>
      <c r="Z645" s="10">
        <f t="shared" si="321"/>
        <v>121.54999999999927</v>
      </c>
      <c r="AA645" s="10">
        <f t="shared" si="322"/>
        <v>34.300000000001091</v>
      </c>
      <c r="AB645" s="10">
        <f t="shared" si="323"/>
        <v>155.85000000000036</v>
      </c>
      <c r="AC645" s="11">
        <f t="shared" si="282"/>
        <v>164.36428571428587</v>
      </c>
      <c r="AD645" s="12">
        <f t="shared" si="281"/>
        <v>1.4955803977642027E-2</v>
      </c>
      <c r="AE645" s="12">
        <f t="shared" si="283"/>
        <v>21.83547380735736</v>
      </c>
      <c r="AF645" s="10"/>
      <c r="AG645" s="10"/>
      <c r="AH645" s="13">
        <f t="shared" si="307"/>
        <v>0</v>
      </c>
      <c r="AI645" s="6"/>
      <c r="AJ645" s="6"/>
      <c r="AK645" s="6">
        <f t="shared" si="308"/>
        <v>0</v>
      </c>
    </row>
    <row r="646" spans="1:37" x14ac:dyDescent="0.35">
      <c r="A646" s="2">
        <v>43724</v>
      </c>
      <c r="B646" t="s">
        <v>10</v>
      </c>
      <c r="C646" s="3">
        <v>43734</v>
      </c>
      <c r="D646">
        <v>11006.4</v>
      </c>
      <c r="E646">
        <v>11078.9</v>
      </c>
      <c r="F646">
        <v>10982.4</v>
      </c>
      <c r="G646">
        <v>11017.2</v>
      </c>
      <c r="H646">
        <v>17547675</v>
      </c>
      <c r="I646">
        <v>769425</v>
      </c>
      <c r="J646">
        <v>11003.5</v>
      </c>
      <c r="K646" s="51">
        <f t="shared" si="324"/>
        <v>-0.79554817186000293</v>
      </c>
      <c r="L646">
        <f t="shared" si="318"/>
        <v>11000</v>
      </c>
      <c r="M646">
        <f t="shared" si="319"/>
        <v>11000</v>
      </c>
      <c r="N646">
        <v>14.12</v>
      </c>
      <c r="O646">
        <f t="shared" si="320"/>
        <v>10</v>
      </c>
      <c r="P646" s="54">
        <f t="shared" si="325"/>
        <v>-0.7987295404420891</v>
      </c>
      <c r="Q646" s="54">
        <f t="shared" si="326"/>
        <v>13.691245894100598</v>
      </c>
      <c r="R646" s="53">
        <f t="shared" si="313"/>
        <v>10100</v>
      </c>
      <c r="S646" s="53">
        <f t="shared" si="314"/>
        <v>12000</v>
      </c>
      <c r="T646" s="53">
        <f t="shared" si="293"/>
        <v>0</v>
      </c>
      <c r="U646" s="16"/>
      <c r="V646" s="16">
        <f t="shared" si="315"/>
        <v>10350</v>
      </c>
      <c r="W646" s="16">
        <f t="shared" si="316"/>
        <v>11650</v>
      </c>
      <c r="X646" s="16">
        <f t="shared" si="292"/>
        <v>0</v>
      </c>
      <c r="Y646" s="10">
        <f t="shared" si="317"/>
        <v>96.5</v>
      </c>
      <c r="Z646" s="10">
        <f t="shared" si="321"/>
        <v>26.649999999999636</v>
      </c>
      <c r="AA646" s="10">
        <f t="shared" si="322"/>
        <v>123.14999999999964</v>
      </c>
      <c r="AB646" s="10">
        <f t="shared" si="323"/>
        <v>123.14999999999964</v>
      </c>
      <c r="AC646" s="11">
        <f t="shared" si="282"/>
        <v>156.50714285714301</v>
      </c>
      <c r="AD646" s="12">
        <f t="shared" si="281"/>
        <v>1.421964882769507E-2</v>
      </c>
      <c r="AE646" s="12">
        <f t="shared" si="283"/>
        <v>20.760687288434802</v>
      </c>
      <c r="AF646" s="10"/>
      <c r="AG646" s="10"/>
      <c r="AH646" s="13">
        <f t="shared" si="307"/>
        <v>0</v>
      </c>
      <c r="AI646" s="6"/>
      <c r="AJ646" s="6"/>
      <c r="AK646" s="6">
        <f t="shared" si="308"/>
        <v>0</v>
      </c>
    </row>
    <row r="647" spans="1:37" x14ac:dyDescent="0.35">
      <c r="A647" s="2">
        <v>43725</v>
      </c>
      <c r="B647" t="s">
        <v>10</v>
      </c>
      <c r="C647" s="3">
        <v>43734</v>
      </c>
      <c r="D647">
        <v>10991.95</v>
      </c>
      <c r="E647">
        <v>11005.85</v>
      </c>
      <c r="F647">
        <v>10807.85</v>
      </c>
      <c r="G647">
        <v>10833.5</v>
      </c>
      <c r="H647">
        <v>17860275</v>
      </c>
      <c r="I647">
        <v>312600</v>
      </c>
      <c r="J647">
        <v>10817.6</v>
      </c>
      <c r="K647" s="51">
        <f t="shared" si="324"/>
        <v>-1.6673928039792389</v>
      </c>
      <c r="L647">
        <f t="shared" si="318"/>
        <v>10800</v>
      </c>
      <c r="M647">
        <f t="shared" si="319"/>
        <v>11000</v>
      </c>
      <c r="N647">
        <v>14.952500000000001</v>
      </c>
      <c r="O647">
        <f t="shared" si="320"/>
        <v>9</v>
      </c>
      <c r="P647" s="54">
        <f t="shared" si="325"/>
        <v>-1.6814502790893471</v>
      </c>
      <c r="Q647" s="54">
        <f t="shared" si="326"/>
        <v>14.502836183914614</v>
      </c>
      <c r="R647" s="53">
        <f t="shared" si="313"/>
        <v>10100</v>
      </c>
      <c r="S647" s="53">
        <f t="shared" si="314"/>
        <v>12000</v>
      </c>
      <c r="T647" s="53">
        <f t="shared" si="293"/>
        <v>0</v>
      </c>
      <c r="U647" s="16"/>
      <c r="V647" s="16">
        <f t="shared" si="315"/>
        <v>10350</v>
      </c>
      <c r="W647" s="16">
        <f t="shared" si="316"/>
        <v>11650</v>
      </c>
      <c r="X647" s="16">
        <f t="shared" si="292"/>
        <v>0</v>
      </c>
      <c r="Y647" s="10">
        <f t="shared" si="317"/>
        <v>198</v>
      </c>
      <c r="Z647" s="10">
        <f t="shared" si="321"/>
        <v>11.350000000000364</v>
      </c>
      <c r="AA647" s="10">
        <f t="shared" si="322"/>
        <v>209.35000000000036</v>
      </c>
      <c r="AB647" s="10">
        <f t="shared" si="323"/>
        <v>209.35000000000036</v>
      </c>
      <c r="AC647" s="11">
        <f t="shared" si="282"/>
        <v>148.07857142857159</v>
      </c>
      <c r="AD647" s="12">
        <f t="shared" si="281"/>
        <v>1.3471547034745571E-2</v>
      </c>
      <c r="AE647" s="12">
        <f t="shared" si="283"/>
        <v>19.668458670728533</v>
      </c>
      <c r="AF647" s="10"/>
      <c r="AG647" s="10"/>
      <c r="AH647" s="13">
        <f t="shared" si="307"/>
        <v>0</v>
      </c>
      <c r="AI647" s="6"/>
      <c r="AJ647" s="6"/>
      <c r="AK647" s="6">
        <f t="shared" si="308"/>
        <v>0</v>
      </c>
    </row>
    <row r="648" spans="1:37" x14ac:dyDescent="0.35">
      <c r="A648" s="2">
        <v>43726</v>
      </c>
      <c r="B648" t="s">
        <v>10</v>
      </c>
      <c r="C648" s="3">
        <v>43734</v>
      </c>
      <c r="D648">
        <v>10889.85</v>
      </c>
      <c r="E648">
        <v>10899.95</v>
      </c>
      <c r="F648">
        <v>10826.1</v>
      </c>
      <c r="G648">
        <v>10855.45</v>
      </c>
      <c r="H648">
        <v>17270100</v>
      </c>
      <c r="I648">
        <v>-590175</v>
      </c>
      <c r="J648">
        <v>10840.65</v>
      </c>
      <c r="K648" s="51">
        <f t="shared" si="324"/>
        <v>0.20261226750358358</v>
      </c>
      <c r="L648">
        <f t="shared" si="318"/>
        <v>10900</v>
      </c>
      <c r="M648">
        <f t="shared" si="319"/>
        <v>10900</v>
      </c>
      <c r="N648">
        <v>16.017499999999998</v>
      </c>
      <c r="O648">
        <f t="shared" si="320"/>
        <v>8</v>
      </c>
      <c r="P648" s="54">
        <f t="shared" si="325"/>
        <v>0.20240728568108324</v>
      </c>
      <c r="Q648" s="54">
        <f t="shared" si="326"/>
        <v>15.529621566463161</v>
      </c>
      <c r="R648" s="53">
        <f t="shared" si="313"/>
        <v>10100</v>
      </c>
      <c r="S648" s="53">
        <f t="shared" si="314"/>
        <v>12000</v>
      </c>
      <c r="T648" s="53">
        <f t="shared" si="293"/>
        <v>0</v>
      </c>
      <c r="U648" s="16"/>
      <c r="V648" s="16">
        <f t="shared" si="315"/>
        <v>10350</v>
      </c>
      <c r="W648" s="16">
        <f t="shared" si="316"/>
        <v>11650</v>
      </c>
      <c r="X648" s="16">
        <f t="shared" si="292"/>
        <v>0</v>
      </c>
      <c r="Y648" s="10">
        <f t="shared" si="317"/>
        <v>73.850000000000364</v>
      </c>
      <c r="Z648" s="10">
        <f t="shared" si="321"/>
        <v>66.450000000000728</v>
      </c>
      <c r="AA648" s="10">
        <f t="shared" si="322"/>
        <v>7.3999999999996362</v>
      </c>
      <c r="AB648" s="10">
        <f t="shared" si="323"/>
        <v>73.850000000000364</v>
      </c>
      <c r="AC648" s="11">
        <f t="shared" si="282"/>
        <v>146.28571428571442</v>
      </c>
      <c r="AD648" s="12">
        <f t="shared" si="281"/>
        <v>1.3433216645382114E-2</v>
      </c>
      <c r="AE648" s="12">
        <f t="shared" si="283"/>
        <v>19.612496302257885</v>
      </c>
      <c r="AF648" s="10"/>
      <c r="AG648" s="10"/>
      <c r="AH648" s="13">
        <f t="shared" si="307"/>
        <v>0</v>
      </c>
      <c r="AI648" s="6"/>
      <c r="AJ648" s="6"/>
      <c r="AK648" s="6">
        <f t="shared" si="308"/>
        <v>0</v>
      </c>
    </row>
    <row r="649" spans="1:37" x14ac:dyDescent="0.35">
      <c r="A649" s="2">
        <v>43727</v>
      </c>
      <c r="B649" t="s">
        <v>10</v>
      </c>
      <c r="C649" s="3">
        <v>43734</v>
      </c>
      <c r="D649">
        <v>10831.9</v>
      </c>
      <c r="E649">
        <v>10841.9</v>
      </c>
      <c r="F649">
        <v>10678.6</v>
      </c>
      <c r="G649">
        <v>10711.3</v>
      </c>
      <c r="H649">
        <v>17740275</v>
      </c>
      <c r="I649">
        <v>470175</v>
      </c>
      <c r="J649">
        <v>10704.8</v>
      </c>
      <c r="K649" s="51">
        <f t="shared" si="324"/>
        <v>-1.3279044166755081</v>
      </c>
      <c r="L649">
        <f t="shared" si="318"/>
        <v>10700</v>
      </c>
      <c r="M649">
        <f t="shared" si="319"/>
        <v>10800</v>
      </c>
      <c r="N649">
        <v>15.352499999999999</v>
      </c>
      <c r="O649">
        <f t="shared" si="320"/>
        <v>7</v>
      </c>
      <c r="P649" s="54">
        <f t="shared" si="325"/>
        <v>-1.3367999041875578</v>
      </c>
      <c r="Q649" s="54">
        <f t="shared" si="326"/>
        <v>14.88840229554636</v>
      </c>
      <c r="R649" s="53">
        <f t="shared" si="313"/>
        <v>10100</v>
      </c>
      <c r="S649" s="53">
        <f t="shared" si="314"/>
        <v>12000</v>
      </c>
      <c r="T649" s="53">
        <f t="shared" si="293"/>
        <v>0</v>
      </c>
      <c r="U649" s="16"/>
      <c r="V649" s="16">
        <f t="shared" si="315"/>
        <v>10350</v>
      </c>
      <c r="W649" s="16">
        <f t="shared" si="316"/>
        <v>11650</v>
      </c>
      <c r="X649" s="16">
        <f t="shared" si="292"/>
        <v>0</v>
      </c>
      <c r="Y649" s="10">
        <f t="shared" si="317"/>
        <v>163.29999999999927</v>
      </c>
      <c r="Z649" s="10">
        <f t="shared" si="321"/>
        <v>13.550000000001091</v>
      </c>
      <c r="AA649" s="10">
        <f t="shared" si="322"/>
        <v>176.85000000000036</v>
      </c>
      <c r="AB649" s="10">
        <f t="shared" si="323"/>
        <v>176.85000000000036</v>
      </c>
      <c r="AC649" s="11">
        <f t="shared" si="282"/>
        <v>148.29285714285729</v>
      </c>
      <c r="AD649" s="12">
        <f t="shared" si="281"/>
        <v>1.3690382771522751E-2</v>
      </c>
      <c r="AE649" s="12">
        <f t="shared" si="283"/>
        <v>19.987958846423215</v>
      </c>
      <c r="AF649" s="10"/>
      <c r="AG649" s="10"/>
      <c r="AH649" s="13">
        <f t="shared" si="307"/>
        <v>0</v>
      </c>
      <c r="AI649" s="6"/>
      <c r="AJ649" s="6"/>
      <c r="AK649" s="6">
        <f t="shared" si="308"/>
        <v>0</v>
      </c>
    </row>
    <row r="650" spans="1:37" x14ac:dyDescent="0.35">
      <c r="A650" s="2">
        <v>43728</v>
      </c>
      <c r="B650" t="s">
        <v>10</v>
      </c>
      <c r="C650" s="3">
        <v>43734</v>
      </c>
      <c r="D650">
        <v>10737.7</v>
      </c>
      <c r="E650">
        <v>11405.9</v>
      </c>
      <c r="F650">
        <v>10705</v>
      </c>
      <c r="G650">
        <v>11295.5</v>
      </c>
      <c r="H650">
        <v>17491050</v>
      </c>
      <c r="I650">
        <v>-249225</v>
      </c>
      <c r="J650">
        <v>11274.2</v>
      </c>
      <c r="K650" s="51">
        <f t="shared" si="324"/>
        <v>5.4540531961573366</v>
      </c>
      <c r="L650">
        <f t="shared" si="318"/>
        <v>11300</v>
      </c>
      <c r="M650">
        <f t="shared" si="319"/>
        <v>10700</v>
      </c>
      <c r="N650">
        <v>15.55</v>
      </c>
      <c r="O650">
        <f t="shared" si="320"/>
        <v>6</v>
      </c>
      <c r="P650" s="54">
        <f t="shared" si="325"/>
        <v>5.3105157335579634</v>
      </c>
      <c r="Q650" s="54">
        <f t="shared" si="326"/>
        <v>15.132298062137886</v>
      </c>
      <c r="R650" s="53">
        <f t="shared" si="313"/>
        <v>10100</v>
      </c>
      <c r="S650" s="53">
        <f t="shared" si="314"/>
        <v>12000</v>
      </c>
      <c r="T650" s="53">
        <f t="shared" si="293"/>
        <v>0</v>
      </c>
      <c r="U650" s="16"/>
      <c r="V650" s="16">
        <f t="shared" si="315"/>
        <v>10350</v>
      </c>
      <c r="W650" s="16">
        <f t="shared" si="316"/>
        <v>11650</v>
      </c>
      <c r="X650" s="16">
        <f t="shared" si="292"/>
        <v>0</v>
      </c>
      <c r="Y650" s="10">
        <f t="shared" si="317"/>
        <v>700.89999999999964</v>
      </c>
      <c r="Z650" s="10">
        <f t="shared" si="321"/>
        <v>694.60000000000036</v>
      </c>
      <c r="AA650" s="10">
        <f t="shared" si="322"/>
        <v>6.2999999999992724</v>
      </c>
      <c r="AB650" s="10">
        <f t="shared" si="323"/>
        <v>700.89999999999964</v>
      </c>
      <c r="AC650" s="11">
        <f t="shared" si="282"/>
        <v>180.95000000000007</v>
      </c>
      <c r="AD650" s="12">
        <f t="shared" si="281"/>
        <v>1.6851839779468608E-2</v>
      </c>
      <c r="AE650" s="12">
        <f t="shared" si="283"/>
        <v>24.603686078024168</v>
      </c>
      <c r="AF650" s="10"/>
      <c r="AG650" s="10"/>
      <c r="AH650" s="13">
        <f t="shared" si="307"/>
        <v>0</v>
      </c>
      <c r="AI650" s="6"/>
      <c r="AJ650" s="6"/>
      <c r="AK650" s="6">
        <f t="shared" si="308"/>
        <v>0</v>
      </c>
    </row>
    <row r="651" spans="1:37" x14ac:dyDescent="0.35">
      <c r="A651" s="2">
        <v>43731</v>
      </c>
      <c r="B651" t="s">
        <v>10</v>
      </c>
      <c r="C651" s="3">
        <v>43734</v>
      </c>
      <c r="D651">
        <v>11499.9</v>
      </c>
      <c r="E651">
        <v>11682.4</v>
      </c>
      <c r="F651">
        <v>11441</v>
      </c>
      <c r="G651">
        <v>11607.3</v>
      </c>
      <c r="H651">
        <v>16460400</v>
      </c>
      <c r="I651">
        <v>-1030650</v>
      </c>
      <c r="J651">
        <v>11600.2</v>
      </c>
      <c r="K651" s="51">
        <f t="shared" si="324"/>
        <v>2.7603913062724028</v>
      </c>
      <c r="L651">
        <f t="shared" si="318"/>
        <v>11600</v>
      </c>
      <c r="M651">
        <f t="shared" si="319"/>
        <v>11500</v>
      </c>
      <c r="N651">
        <v>15.4</v>
      </c>
      <c r="O651">
        <f t="shared" si="320"/>
        <v>3</v>
      </c>
      <c r="P651" s="54">
        <f t="shared" si="325"/>
        <v>2.7229794209288727</v>
      </c>
      <c r="Q651" s="54">
        <f t="shared" si="326"/>
        <v>14.945744445012037</v>
      </c>
      <c r="R651" s="53">
        <f t="shared" si="313"/>
        <v>10100</v>
      </c>
      <c r="S651" s="53">
        <f t="shared" si="314"/>
        <v>12000</v>
      </c>
      <c r="T651" s="53">
        <f t="shared" si="293"/>
        <v>0</v>
      </c>
      <c r="U651" s="16"/>
      <c r="V651" s="16">
        <f t="shared" si="315"/>
        <v>10350</v>
      </c>
      <c r="W651" s="16">
        <f t="shared" si="316"/>
        <v>11650</v>
      </c>
      <c r="X651" s="16">
        <f t="shared" si="292"/>
        <v>0</v>
      </c>
      <c r="Y651" s="10">
        <f t="shared" si="317"/>
        <v>241.39999999999964</v>
      </c>
      <c r="Z651" s="10">
        <f t="shared" si="321"/>
        <v>386.89999999999964</v>
      </c>
      <c r="AA651" s="10">
        <f t="shared" si="322"/>
        <v>145.5</v>
      </c>
      <c r="AB651" s="10">
        <f t="shared" si="323"/>
        <v>386.89999999999964</v>
      </c>
      <c r="AC651" s="11">
        <f t="shared" si="282"/>
        <v>195.22857142857148</v>
      </c>
      <c r="AD651" s="12">
        <f t="shared" si="281"/>
        <v>1.6976545137659588E-2</v>
      </c>
      <c r="AE651" s="12">
        <f t="shared" si="283"/>
        <v>24.785755900982998</v>
      </c>
      <c r="AF651" s="10"/>
      <c r="AG651" s="10"/>
      <c r="AH651" s="13">
        <f t="shared" si="307"/>
        <v>0</v>
      </c>
      <c r="AI651" s="6"/>
      <c r="AJ651" s="6"/>
      <c r="AK651" s="6">
        <f t="shared" si="308"/>
        <v>0</v>
      </c>
    </row>
    <row r="652" spans="1:37" x14ac:dyDescent="0.35">
      <c r="A652" s="2">
        <v>43732</v>
      </c>
      <c r="B652" t="s">
        <v>10</v>
      </c>
      <c r="C652" s="3">
        <v>43734</v>
      </c>
      <c r="D652">
        <v>11632.65</v>
      </c>
      <c r="E652">
        <v>11660</v>
      </c>
      <c r="F652">
        <v>11557.6</v>
      </c>
      <c r="G652">
        <v>11613.85</v>
      </c>
      <c r="H652">
        <v>13648575</v>
      </c>
      <c r="I652">
        <v>-2811825</v>
      </c>
      <c r="J652">
        <v>11588.2</v>
      </c>
      <c r="K652" s="51">
        <f t="shared" si="324"/>
        <v>5.6430005255322872E-2</v>
      </c>
      <c r="L652">
        <f t="shared" si="318"/>
        <v>11600</v>
      </c>
      <c r="M652">
        <f t="shared" si="319"/>
        <v>11600</v>
      </c>
      <c r="N652">
        <v>16.7925</v>
      </c>
      <c r="O652">
        <f t="shared" si="320"/>
        <v>2</v>
      </c>
      <c r="P652" s="54">
        <f t="shared" si="325"/>
        <v>5.6414089515044452E-2</v>
      </c>
      <c r="Q652" s="54">
        <f t="shared" si="326"/>
        <v>16.280938665444623</v>
      </c>
      <c r="R652" s="53">
        <f t="shared" si="313"/>
        <v>10100</v>
      </c>
      <c r="S652" s="53">
        <f t="shared" si="314"/>
        <v>12000</v>
      </c>
      <c r="T652" s="53">
        <f t="shared" si="293"/>
        <v>0</v>
      </c>
      <c r="U652" s="16"/>
      <c r="V652" s="16">
        <f t="shared" si="315"/>
        <v>10350</v>
      </c>
      <c r="W652" s="16">
        <f t="shared" si="316"/>
        <v>11650</v>
      </c>
      <c r="X652" s="16">
        <f t="shared" si="292"/>
        <v>0</v>
      </c>
      <c r="Y652" s="10">
        <f t="shared" si="317"/>
        <v>102.39999999999964</v>
      </c>
      <c r="Z652" s="10">
        <f t="shared" si="321"/>
        <v>52.700000000000728</v>
      </c>
      <c r="AA652" s="10">
        <f t="shared" si="322"/>
        <v>49.699999999998909</v>
      </c>
      <c r="AB652" s="10">
        <f t="shared" si="323"/>
        <v>102.39999999999964</v>
      </c>
      <c r="AC652" s="11">
        <f t="shared" si="282"/>
        <v>185.01071428571439</v>
      </c>
      <c r="AD652" s="12">
        <f t="shared" si="281"/>
        <v>1.5904434009938784E-2</v>
      </c>
      <c r="AE652" s="12">
        <f t="shared" si="283"/>
        <v>23.220473654510624</v>
      </c>
      <c r="AF652" s="10"/>
      <c r="AG652" s="10"/>
      <c r="AH652" s="13">
        <f t="shared" si="307"/>
        <v>0</v>
      </c>
      <c r="AI652" s="6"/>
      <c r="AJ652" s="6"/>
      <c r="AK652" s="6">
        <f t="shared" si="308"/>
        <v>0</v>
      </c>
    </row>
    <row r="653" spans="1:37" x14ac:dyDescent="0.35">
      <c r="A653" s="2">
        <v>43733</v>
      </c>
      <c r="B653" t="s">
        <v>10</v>
      </c>
      <c r="C653" s="3">
        <v>43734</v>
      </c>
      <c r="D653">
        <v>11596.45</v>
      </c>
      <c r="E653">
        <v>11596.45</v>
      </c>
      <c r="F653">
        <v>11442.4</v>
      </c>
      <c r="G653">
        <v>11469.1</v>
      </c>
      <c r="H653">
        <v>8761050</v>
      </c>
      <c r="I653">
        <v>-4887525</v>
      </c>
      <c r="J653">
        <v>11440.2</v>
      </c>
      <c r="K653" s="51">
        <f t="shared" si="324"/>
        <v>-1.2463567206395811</v>
      </c>
      <c r="L653">
        <f t="shared" si="318"/>
        <v>11500</v>
      </c>
      <c r="M653">
        <f t="shared" si="319"/>
        <v>11600</v>
      </c>
      <c r="N653">
        <v>16.732500000000002</v>
      </c>
      <c r="O653">
        <f t="shared" si="320"/>
        <v>1</v>
      </c>
      <c r="P653" s="54">
        <f t="shared" si="325"/>
        <v>-1.2541888919219701</v>
      </c>
      <c r="Q653" s="54">
        <f t="shared" si="326"/>
        <v>16.225669239251651</v>
      </c>
      <c r="R653" s="53">
        <f t="shared" si="313"/>
        <v>10100</v>
      </c>
      <c r="S653" s="53">
        <f t="shared" si="314"/>
        <v>12000</v>
      </c>
      <c r="T653" s="53">
        <f t="shared" si="293"/>
        <v>0</v>
      </c>
      <c r="U653" s="16"/>
      <c r="V653" s="16">
        <f t="shared" si="315"/>
        <v>10350</v>
      </c>
      <c r="W653" s="16">
        <f t="shared" si="316"/>
        <v>11650</v>
      </c>
      <c r="X653" s="16">
        <f t="shared" si="292"/>
        <v>0</v>
      </c>
      <c r="Y653" s="10">
        <f t="shared" si="317"/>
        <v>154.05000000000109</v>
      </c>
      <c r="Z653" s="10">
        <f t="shared" si="321"/>
        <v>17.399999999999636</v>
      </c>
      <c r="AA653" s="10">
        <f t="shared" si="322"/>
        <v>171.45000000000073</v>
      </c>
      <c r="AB653" s="10">
        <f t="shared" si="323"/>
        <v>171.45000000000073</v>
      </c>
      <c r="AC653" s="11">
        <f t="shared" si="282"/>
        <v>188.71428571428584</v>
      </c>
      <c r="AD653" s="12">
        <f t="shared" si="281"/>
        <v>1.627345314421964E-2</v>
      </c>
      <c r="AE653" s="12">
        <f t="shared" si="283"/>
        <v>23.759241590560674</v>
      </c>
      <c r="AF653" s="10"/>
      <c r="AG653" s="10"/>
      <c r="AH653" s="13">
        <f t="shared" si="307"/>
        <v>0</v>
      </c>
      <c r="AI653" s="6"/>
      <c r="AJ653" s="6"/>
      <c r="AK653" s="6">
        <f t="shared" si="308"/>
        <v>0</v>
      </c>
    </row>
    <row r="654" spans="1:37" x14ac:dyDescent="0.35">
      <c r="A654" s="2">
        <v>43734</v>
      </c>
      <c r="B654" t="s">
        <v>10</v>
      </c>
      <c r="C654" s="3">
        <v>43734</v>
      </c>
      <c r="D654">
        <v>11504.65</v>
      </c>
      <c r="E654">
        <v>11631.55</v>
      </c>
      <c r="F654">
        <v>11487.35</v>
      </c>
      <c r="G654">
        <v>11569.95</v>
      </c>
      <c r="H654">
        <v>5707125</v>
      </c>
      <c r="I654">
        <v>-3053925</v>
      </c>
      <c r="J654">
        <v>11571.2</v>
      </c>
      <c r="K654" s="51">
        <f t="shared" si="324"/>
        <v>0.87931921423651682</v>
      </c>
      <c r="L654">
        <f t="shared" si="318"/>
        <v>11600</v>
      </c>
      <c r="M654">
        <f t="shared" si="319"/>
        <v>11500</v>
      </c>
      <c r="N654">
        <v>16.170000000000002</v>
      </c>
      <c r="O654">
        <f t="shared" si="320"/>
        <v>0</v>
      </c>
      <c r="P654" s="54">
        <f t="shared" si="325"/>
        <v>0.87547571747137454</v>
      </c>
      <c r="Q654" s="54">
        <f t="shared" si="326"/>
        <v>15.678863270783152</v>
      </c>
      <c r="R654" s="53">
        <f t="shared" si="313"/>
        <v>10100</v>
      </c>
      <c r="S654" s="53">
        <f t="shared" si="314"/>
        <v>12000</v>
      </c>
      <c r="T654" s="53">
        <f t="shared" si="293"/>
        <v>0</v>
      </c>
      <c r="U654" s="16"/>
      <c r="V654" s="16">
        <f t="shared" si="315"/>
        <v>10350</v>
      </c>
      <c r="W654" s="16">
        <f t="shared" si="316"/>
        <v>11650</v>
      </c>
      <c r="X654" s="16">
        <f t="shared" si="292"/>
        <v>0</v>
      </c>
      <c r="Y654" s="10">
        <f t="shared" si="317"/>
        <v>144.19999999999891</v>
      </c>
      <c r="Z654" s="10">
        <f t="shared" si="321"/>
        <v>162.44999999999891</v>
      </c>
      <c r="AA654" s="10">
        <f t="shared" si="322"/>
        <v>18.25</v>
      </c>
      <c r="AB654" s="10">
        <f t="shared" si="323"/>
        <v>162.44999999999891</v>
      </c>
      <c r="AC654" s="11">
        <f t="shared" si="282"/>
        <v>191.97499999999997</v>
      </c>
      <c r="AD654" s="12">
        <f t="shared" si="281"/>
        <v>1.6686731017458156E-2</v>
      </c>
      <c r="AE654" s="12">
        <f t="shared" si="283"/>
        <v>24.362627285488909</v>
      </c>
      <c r="AF654" s="10"/>
      <c r="AG654" s="10"/>
      <c r="AH654" s="13">
        <f t="shared" si="307"/>
        <v>0</v>
      </c>
      <c r="AI654" s="6"/>
      <c r="AJ654" s="6"/>
      <c r="AK654" s="6">
        <f t="shared" si="308"/>
        <v>0</v>
      </c>
    </row>
    <row r="655" spans="1:37" x14ac:dyDescent="0.35">
      <c r="A655" s="2">
        <v>43735</v>
      </c>
      <c r="B655" t="s">
        <v>10</v>
      </c>
      <c r="C655" s="3">
        <v>43769</v>
      </c>
      <c r="D655">
        <v>11599</v>
      </c>
      <c r="E655">
        <v>11646.4</v>
      </c>
      <c r="F655">
        <v>11565.75</v>
      </c>
      <c r="G655">
        <v>11579.5</v>
      </c>
      <c r="H655">
        <v>14549175</v>
      </c>
      <c r="I655">
        <v>-234600</v>
      </c>
      <c r="J655">
        <v>11512.4</v>
      </c>
      <c r="K655" s="51">
        <f t="shared" si="324"/>
        <v>8.2541411155616681E-2</v>
      </c>
      <c r="L655">
        <f t="shared" si="318"/>
        <v>11600</v>
      </c>
      <c r="M655">
        <f t="shared" si="319"/>
        <v>11600</v>
      </c>
      <c r="N655">
        <v>16.342500000000001</v>
      </c>
      <c r="O655">
        <f t="shared" si="320"/>
        <v>34</v>
      </c>
      <c r="P655" s="54">
        <f t="shared" si="325"/>
        <v>8.250736446662188E-2</v>
      </c>
      <c r="Q655" s="54">
        <f t="shared" si="326"/>
        <v>15.844654503109606</v>
      </c>
      <c r="R655" s="53">
        <f t="shared" si="296"/>
        <v>10450</v>
      </c>
      <c r="S655" s="53">
        <f>MROUND((G655+2*G655*Q655*SQRT(O655/365)/100),50)</f>
        <v>12700</v>
      </c>
      <c r="T655" s="53">
        <f t="shared" si="293"/>
        <v>0</v>
      </c>
      <c r="U655" s="17">
        <v>12.496819050129188</v>
      </c>
      <c r="V655" s="16">
        <f>MROUND((D655-2*D655*U655*SQRT(O655/365)/100),50)</f>
        <v>10700</v>
      </c>
      <c r="W655" s="16">
        <f>MROUND((D655+2*D655*U655*SQRT(O655/365)/100),50)</f>
        <v>12500</v>
      </c>
      <c r="X655" s="16">
        <f t="shared" si="292"/>
        <v>0</v>
      </c>
      <c r="Y655" s="10">
        <f t="shared" si="317"/>
        <v>80.649999999999636</v>
      </c>
      <c r="Z655" s="10">
        <f t="shared" si="321"/>
        <v>76.449999999998909</v>
      </c>
      <c r="AA655" s="10">
        <f t="shared" si="322"/>
        <v>4.2000000000007276</v>
      </c>
      <c r="AB655" s="10">
        <f t="shared" si="323"/>
        <v>80.649999999999636</v>
      </c>
      <c r="AC655" s="11">
        <f t="shared" si="282"/>
        <v>190.42142857142855</v>
      </c>
      <c r="AD655" s="12">
        <f t="shared" ref="AD655:AD718" si="327">AC655/D655</f>
        <v>1.641705565750742E-2</v>
      </c>
      <c r="AE655" s="12">
        <f t="shared" si="283"/>
        <v>23.968901259960834</v>
      </c>
      <c r="AF655" s="10">
        <f>MROUND((M655-2*M655*AE655*SQRT(O655/365)/100),50)</f>
        <v>9900</v>
      </c>
      <c r="AG655" s="10">
        <f>MROUND((M655+2*M655*AE655*SQRT(O655/365)/100),50)</f>
        <v>13300</v>
      </c>
      <c r="AH655" s="13">
        <f t="shared" ref="AH655:AH676" si="328">IF(AND(M655&gt;=9900,M655&lt;=13300),0,1)</f>
        <v>0</v>
      </c>
      <c r="AI655" s="6">
        <f>MROUND((M655-2*M655*N655*SQRT(O655/365)/100),50)</f>
        <v>10450</v>
      </c>
      <c r="AJ655" s="6">
        <f>MROUND((M655+2*M655*N655*SQRT(O655/365)/100),50)</f>
        <v>12750</v>
      </c>
      <c r="AK655" s="6">
        <f t="shared" ref="AK655:AK676" si="329">IF(AND(M655&gt;=10450,M655&lt;=12750),0,1)</f>
        <v>0</v>
      </c>
    </row>
    <row r="656" spans="1:37" x14ac:dyDescent="0.35">
      <c r="A656" s="2">
        <v>43738</v>
      </c>
      <c r="B656" t="s">
        <v>10</v>
      </c>
      <c r="C656" s="3">
        <v>43769</v>
      </c>
      <c r="D656">
        <v>11549</v>
      </c>
      <c r="E656">
        <v>11579.5</v>
      </c>
      <c r="F656">
        <v>11445</v>
      </c>
      <c r="G656">
        <v>11534.6</v>
      </c>
      <c r="H656">
        <v>14695575</v>
      </c>
      <c r="I656">
        <v>146400</v>
      </c>
      <c r="J656">
        <v>11474.45</v>
      </c>
      <c r="K656" s="51">
        <f t="shared" si="324"/>
        <v>-0.38775422082127586</v>
      </c>
      <c r="L656">
        <f t="shared" si="318"/>
        <v>11500</v>
      </c>
      <c r="M656">
        <f t="shared" si="319"/>
        <v>11500</v>
      </c>
      <c r="N656">
        <v>16.114999999999998</v>
      </c>
      <c r="O656">
        <f t="shared" si="320"/>
        <v>31</v>
      </c>
      <c r="P656" s="54">
        <f t="shared" si="325"/>
        <v>-0.38850793650730964</v>
      </c>
      <c r="Q656" s="54">
        <f t="shared" si="326"/>
        <v>15.624361996734576</v>
      </c>
      <c r="R656" s="53">
        <f t="shared" ref="R656" si="330">R655</f>
        <v>10450</v>
      </c>
      <c r="S656" s="53">
        <f t="shared" ref="S656" si="331">S655</f>
        <v>12700</v>
      </c>
      <c r="T656" s="53">
        <f t="shared" si="293"/>
        <v>0</v>
      </c>
      <c r="U656" s="16"/>
      <c r="V656" s="16">
        <f t="shared" ref="V656" si="332">V655</f>
        <v>10700</v>
      </c>
      <c r="W656" s="16">
        <f t="shared" ref="W656" si="333">W655</f>
        <v>12500</v>
      </c>
      <c r="X656" s="16">
        <f t="shared" si="292"/>
        <v>0</v>
      </c>
      <c r="Y656" s="10">
        <f t="shared" si="317"/>
        <v>134.5</v>
      </c>
      <c r="Z656" s="10">
        <f t="shared" si="321"/>
        <v>0</v>
      </c>
      <c r="AA656" s="10">
        <f t="shared" si="322"/>
        <v>134.5</v>
      </c>
      <c r="AB656" s="10">
        <f t="shared" si="323"/>
        <v>134.5</v>
      </c>
      <c r="AC656" s="11">
        <f t="shared" ref="AC656:AC719" si="334">AVERAGE(AB643:AB656)</f>
        <v>189.8821428571429</v>
      </c>
      <c r="AD656" s="12">
        <f t="shared" si="327"/>
        <v>1.6441435869524883E-2</v>
      </c>
      <c r="AE656" s="12">
        <f t="shared" ref="AE656:AE719" si="335">AD656*1460</f>
        <v>24.004496369506331</v>
      </c>
      <c r="AF656" s="10"/>
      <c r="AG656" s="10"/>
      <c r="AH656" s="13">
        <f t="shared" si="328"/>
        <v>0</v>
      </c>
      <c r="AI656" s="6"/>
      <c r="AJ656" s="6"/>
      <c r="AK656" s="6">
        <f t="shared" si="329"/>
        <v>0</v>
      </c>
    </row>
    <row r="657" spans="1:37" x14ac:dyDescent="0.35">
      <c r="A657" s="2">
        <v>43739</v>
      </c>
      <c r="B657" t="s">
        <v>10</v>
      </c>
      <c r="C657" s="3">
        <v>43769</v>
      </c>
      <c r="D657">
        <v>11564</v>
      </c>
      <c r="E657">
        <v>11607.5</v>
      </c>
      <c r="F657">
        <v>11310.2</v>
      </c>
      <c r="G657">
        <v>11429.85</v>
      </c>
      <c r="H657">
        <v>15478650</v>
      </c>
      <c r="I657">
        <v>783075</v>
      </c>
      <c r="J657">
        <v>11359.9</v>
      </c>
      <c r="K657" s="51">
        <f t="shared" si="324"/>
        <v>-0.90813725660187605</v>
      </c>
      <c r="L657">
        <f t="shared" si="318"/>
        <v>11400</v>
      </c>
      <c r="M657">
        <f t="shared" si="319"/>
        <v>11600</v>
      </c>
      <c r="N657">
        <v>15.8725</v>
      </c>
      <c r="O657">
        <f t="shared" si="320"/>
        <v>30</v>
      </c>
      <c r="P657" s="54">
        <f t="shared" si="325"/>
        <v>-0.91228595936385659</v>
      </c>
      <c r="Q657" s="54">
        <f t="shared" si="326"/>
        <v>15.390582081756984</v>
      </c>
      <c r="R657" s="53">
        <f t="shared" ref="R657:R676" si="336">R656</f>
        <v>10450</v>
      </c>
      <c r="S657" s="53">
        <f t="shared" ref="S657:S676" si="337">S656</f>
        <v>12700</v>
      </c>
      <c r="T657" s="53">
        <f t="shared" si="293"/>
        <v>0</v>
      </c>
      <c r="U657" s="16"/>
      <c r="V657" s="16">
        <f t="shared" ref="V657:V676" si="338">V656</f>
        <v>10700</v>
      </c>
      <c r="W657" s="16">
        <f t="shared" ref="W657:W676" si="339">W656</f>
        <v>12500</v>
      </c>
      <c r="X657" s="16">
        <f t="shared" si="292"/>
        <v>0</v>
      </c>
      <c r="Y657" s="10">
        <f t="shared" si="317"/>
        <v>297.29999999999927</v>
      </c>
      <c r="Z657" s="10">
        <f t="shared" si="321"/>
        <v>72.899999999999636</v>
      </c>
      <c r="AA657" s="10">
        <f t="shared" si="322"/>
        <v>224.39999999999964</v>
      </c>
      <c r="AB657" s="10">
        <f t="shared" si="323"/>
        <v>297.29999999999927</v>
      </c>
      <c r="AC657" s="11">
        <f t="shared" si="334"/>
        <v>206.60357142857134</v>
      </c>
      <c r="AD657" s="12">
        <f t="shared" si="327"/>
        <v>1.7866099224193303E-2</v>
      </c>
      <c r="AE657" s="12">
        <f t="shared" si="335"/>
        <v>26.08450486732222</v>
      </c>
      <c r="AF657" s="10"/>
      <c r="AG657" s="10"/>
      <c r="AH657" s="13">
        <f t="shared" si="328"/>
        <v>0</v>
      </c>
      <c r="AI657" s="6"/>
      <c r="AJ657" s="6"/>
      <c r="AK657" s="6">
        <f t="shared" si="329"/>
        <v>0</v>
      </c>
    </row>
    <row r="658" spans="1:37" x14ac:dyDescent="0.35">
      <c r="A658" s="2">
        <v>43741</v>
      </c>
      <c r="B658" t="s">
        <v>10</v>
      </c>
      <c r="C658" s="3">
        <v>43769</v>
      </c>
      <c r="D658">
        <v>11353.4</v>
      </c>
      <c r="E658">
        <v>11418</v>
      </c>
      <c r="F658">
        <v>11312.3</v>
      </c>
      <c r="G658">
        <v>11361.8</v>
      </c>
      <c r="H658">
        <v>15838350</v>
      </c>
      <c r="I658">
        <v>359700</v>
      </c>
      <c r="J658">
        <v>11314</v>
      </c>
      <c r="K658" s="51">
        <f t="shared" si="324"/>
        <v>-0.59537089288136846</v>
      </c>
      <c r="L658">
        <f t="shared" si="318"/>
        <v>11400</v>
      </c>
      <c r="M658">
        <f t="shared" si="319"/>
        <v>11400</v>
      </c>
      <c r="N658">
        <v>16.7575</v>
      </c>
      <c r="O658">
        <f t="shared" si="320"/>
        <v>28</v>
      </c>
      <c r="P658" s="54">
        <f t="shared" si="325"/>
        <v>-0.59715029157842991</v>
      </c>
      <c r="Q658" s="54">
        <f t="shared" si="326"/>
        <v>16.247657467562636</v>
      </c>
      <c r="R658" s="53">
        <f t="shared" si="336"/>
        <v>10450</v>
      </c>
      <c r="S658" s="53">
        <f t="shared" si="337"/>
        <v>12700</v>
      </c>
      <c r="T658" s="53">
        <f t="shared" si="293"/>
        <v>0</v>
      </c>
      <c r="U658" s="16"/>
      <c r="V658" s="16">
        <f t="shared" si="338"/>
        <v>10700</v>
      </c>
      <c r="W658" s="16">
        <f t="shared" si="339"/>
        <v>12500</v>
      </c>
      <c r="X658" s="16">
        <f t="shared" si="292"/>
        <v>0</v>
      </c>
      <c r="Y658" s="10">
        <f t="shared" si="317"/>
        <v>105.70000000000073</v>
      </c>
      <c r="Z658" s="10">
        <f t="shared" si="321"/>
        <v>11.850000000000364</v>
      </c>
      <c r="AA658" s="10">
        <f t="shared" si="322"/>
        <v>117.55000000000109</v>
      </c>
      <c r="AB658" s="10">
        <f t="shared" si="323"/>
        <v>117.55000000000109</v>
      </c>
      <c r="AC658" s="11">
        <f t="shared" si="334"/>
        <v>206.65357142857141</v>
      </c>
      <c r="AD658" s="12">
        <f t="shared" si="327"/>
        <v>1.8201910566752817E-2</v>
      </c>
      <c r="AE658" s="12">
        <f t="shared" si="335"/>
        <v>26.574789427459113</v>
      </c>
      <c r="AF658" s="10"/>
      <c r="AG658" s="10"/>
      <c r="AH658" s="13">
        <f t="shared" si="328"/>
        <v>0</v>
      </c>
      <c r="AI658" s="6"/>
      <c r="AJ658" s="6"/>
      <c r="AK658" s="6">
        <f t="shared" si="329"/>
        <v>0</v>
      </c>
    </row>
    <row r="659" spans="1:37" x14ac:dyDescent="0.35">
      <c r="A659" s="2">
        <v>43742</v>
      </c>
      <c r="B659" t="s">
        <v>10</v>
      </c>
      <c r="C659" s="3">
        <v>43769</v>
      </c>
      <c r="D659">
        <v>11419.8</v>
      </c>
      <c r="E659">
        <v>11430</v>
      </c>
      <c r="F659">
        <v>11201.05</v>
      </c>
      <c r="G659">
        <v>11215.15</v>
      </c>
      <c r="H659">
        <v>15480225</v>
      </c>
      <c r="I659">
        <v>-358125</v>
      </c>
      <c r="J659">
        <v>11174.75</v>
      </c>
      <c r="K659" s="51">
        <f t="shared" si="324"/>
        <v>-1.2907285817388059</v>
      </c>
      <c r="L659">
        <f t="shared" si="318"/>
        <v>11200</v>
      </c>
      <c r="M659">
        <f t="shared" si="319"/>
        <v>11400</v>
      </c>
      <c r="N659">
        <v>17.702500000000001</v>
      </c>
      <c r="O659">
        <f t="shared" si="320"/>
        <v>27</v>
      </c>
      <c r="P659" s="54">
        <f t="shared" si="325"/>
        <v>-1.299130861824338</v>
      </c>
      <c r="Q659" s="54">
        <f t="shared" si="326"/>
        <v>17.166160325907732</v>
      </c>
      <c r="R659" s="53">
        <f t="shared" si="336"/>
        <v>10450</v>
      </c>
      <c r="S659" s="53">
        <f t="shared" si="337"/>
        <v>12700</v>
      </c>
      <c r="T659" s="53">
        <f t="shared" si="293"/>
        <v>0</v>
      </c>
      <c r="U659" s="16"/>
      <c r="V659" s="16">
        <f t="shared" si="338"/>
        <v>10700</v>
      </c>
      <c r="W659" s="16">
        <f t="shared" si="339"/>
        <v>12500</v>
      </c>
      <c r="X659" s="16">
        <f t="shared" si="292"/>
        <v>0</v>
      </c>
      <c r="Y659" s="10">
        <f t="shared" si="317"/>
        <v>228.95000000000073</v>
      </c>
      <c r="Z659" s="10">
        <f t="shared" si="321"/>
        <v>68.200000000000728</v>
      </c>
      <c r="AA659" s="10">
        <f t="shared" si="322"/>
        <v>160.75</v>
      </c>
      <c r="AB659" s="10">
        <f t="shared" si="323"/>
        <v>228.95000000000073</v>
      </c>
      <c r="AC659" s="11">
        <f t="shared" si="334"/>
        <v>211.875</v>
      </c>
      <c r="AD659" s="12">
        <f t="shared" si="327"/>
        <v>1.8553302159407346E-2</v>
      </c>
      <c r="AE659" s="12">
        <f t="shared" si="335"/>
        <v>27.087821152734726</v>
      </c>
      <c r="AF659" s="10"/>
      <c r="AG659" s="10"/>
      <c r="AH659" s="13">
        <f t="shared" si="328"/>
        <v>0</v>
      </c>
      <c r="AI659" s="6"/>
      <c r="AJ659" s="6"/>
      <c r="AK659" s="6">
        <f t="shared" si="329"/>
        <v>0</v>
      </c>
    </row>
    <row r="660" spans="1:37" x14ac:dyDescent="0.35">
      <c r="A660" s="2">
        <v>43745</v>
      </c>
      <c r="B660" t="s">
        <v>10</v>
      </c>
      <c r="C660" s="3">
        <v>43769</v>
      </c>
      <c r="D660">
        <v>11224.85</v>
      </c>
      <c r="E660">
        <v>11262</v>
      </c>
      <c r="F660">
        <v>11148</v>
      </c>
      <c r="G660">
        <v>11162</v>
      </c>
      <c r="H660">
        <v>15524850</v>
      </c>
      <c r="I660">
        <v>44625</v>
      </c>
      <c r="J660">
        <v>11126.4</v>
      </c>
      <c r="K660" s="51">
        <f t="shared" si="324"/>
        <v>-0.47391252011787299</v>
      </c>
      <c r="L660">
        <f t="shared" si="318"/>
        <v>11200</v>
      </c>
      <c r="M660">
        <f t="shared" si="319"/>
        <v>11200</v>
      </c>
      <c r="N660">
        <v>17.579999999999998</v>
      </c>
      <c r="O660">
        <f t="shared" si="320"/>
        <v>24</v>
      </c>
      <c r="P660" s="54">
        <f t="shared" si="325"/>
        <v>-0.47503904607584246</v>
      </c>
      <c r="Q660" s="54">
        <f t="shared" si="326"/>
        <v>17.044839562921023</v>
      </c>
      <c r="R660" s="53">
        <f t="shared" si="336"/>
        <v>10450</v>
      </c>
      <c r="S660" s="53">
        <f t="shared" si="337"/>
        <v>12700</v>
      </c>
      <c r="T660" s="53">
        <f t="shared" si="293"/>
        <v>0</v>
      </c>
      <c r="U660" s="16"/>
      <c r="V660" s="16">
        <f t="shared" si="338"/>
        <v>10700</v>
      </c>
      <c r="W660" s="16">
        <f t="shared" si="339"/>
        <v>12500</v>
      </c>
      <c r="X660" s="16">
        <f t="shared" ref="X660:X723" si="340">IF(AND(M660&gt;=V660,M660&lt;=W660),0,1)</f>
        <v>0</v>
      </c>
      <c r="Y660" s="10">
        <f t="shared" si="317"/>
        <v>114</v>
      </c>
      <c r="Z660" s="10">
        <f t="shared" si="321"/>
        <v>46.850000000000364</v>
      </c>
      <c r="AA660" s="10">
        <f t="shared" si="322"/>
        <v>67.149999999999636</v>
      </c>
      <c r="AB660" s="10">
        <f t="shared" si="323"/>
        <v>114</v>
      </c>
      <c r="AC660" s="11">
        <f t="shared" si="334"/>
        <v>211.22142857142859</v>
      </c>
      <c r="AD660" s="12">
        <f t="shared" si="327"/>
        <v>1.8817305226477732E-2</v>
      </c>
      <c r="AE660" s="12">
        <f t="shared" si="335"/>
        <v>27.473265630657487</v>
      </c>
      <c r="AF660" s="10"/>
      <c r="AG660" s="10"/>
      <c r="AH660" s="13">
        <f t="shared" si="328"/>
        <v>0</v>
      </c>
      <c r="AI660" s="6"/>
      <c r="AJ660" s="6"/>
      <c r="AK660" s="6">
        <f t="shared" si="329"/>
        <v>0</v>
      </c>
    </row>
    <row r="661" spans="1:37" x14ac:dyDescent="0.35">
      <c r="A661" s="2">
        <v>43747</v>
      </c>
      <c r="B661" t="s">
        <v>10</v>
      </c>
      <c r="C661" s="3">
        <v>43769</v>
      </c>
      <c r="D661">
        <v>11137.4</v>
      </c>
      <c r="E661">
        <v>11363.25</v>
      </c>
      <c r="F661">
        <v>11113.75</v>
      </c>
      <c r="G661">
        <v>11347.7</v>
      </c>
      <c r="H661">
        <v>14550675</v>
      </c>
      <c r="I661">
        <v>-974175</v>
      </c>
      <c r="J661">
        <v>11313.3</v>
      </c>
      <c r="K661" s="51">
        <f t="shared" si="324"/>
        <v>1.663680344024375</v>
      </c>
      <c r="L661">
        <f t="shared" si="318"/>
        <v>11300</v>
      </c>
      <c r="M661">
        <f t="shared" si="319"/>
        <v>11100</v>
      </c>
      <c r="N661">
        <v>17.829999999999998</v>
      </c>
      <c r="O661">
        <f t="shared" si="320"/>
        <v>22</v>
      </c>
      <c r="P661" s="54">
        <f t="shared" si="325"/>
        <v>1.6499927854463081</v>
      </c>
      <c r="Q661" s="54">
        <f t="shared" si="326"/>
        <v>17.291550380793545</v>
      </c>
      <c r="R661" s="53">
        <f t="shared" si="336"/>
        <v>10450</v>
      </c>
      <c r="S661" s="53">
        <f t="shared" si="337"/>
        <v>12700</v>
      </c>
      <c r="T661" s="53">
        <f t="shared" ref="T661:T724" si="341">IF(AND(M661&gt;=R661,M661&lt;=S661),0,1)</f>
        <v>0</v>
      </c>
      <c r="U661" s="16"/>
      <c r="V661" s="16">
        <f t="shared" si="338"/>
        <v>10700</v>
      </c>
      <c r="W661" s="16">
        <f t="shared" si="339"/>
        <v>12500</v>
      </c>
      <c r="X661" s="16">
        <f t="shared" si="340"/>
        <v>0</v>
      </c>
      <c r="Y661" s="10">
        <f t="shared" si="317"/>
        <v>249.5</v>
      </c>
      <c r="Z661" s="10">
        <f t="shared" si="321"/>
        <v>201.25</v>
      </c>
      <c r="AA661" s="10">
        <f t="shared" si="322"/>
        <v>48.25</v>
      </c>
      <c r="AB661" s="10">
        <f t="shared" si="323"/>
        <v>249.5</v>
      </c>
      <c r="AC661" s="11">
        <f t="shared" si="334"/>
        <v>214.08928571428572</v>
      </c>
      <c r="AD661" s="12">
        <f t="shared" si="327"/>
        <v>1.9222555148803645E-2</v>
      </c>
      <c r="AE661" s="12">
        <f t="shared" si="335"/>
        <v>28.064930517253323</v>
      </c>
      <c r="AF661" s="10"/>
      <c r="AG661" s="10"/>
      <c r="AH661" s="13">
        <f t="shared" si="328"/>
        <v>0</v>
      </c>
      <c r="AI661" s="6"/>
      <c r="AJ661" s="6"/>
      <c r="AK661" s="6">
        <f t="shared" si="329"/>
        <v>0</v>
      </c>
    </row>
    <row r="662" spans="1:37" x14ac:dyDescent="0.35">
      <c r="A662" s="2">
        <v>43748</v>
      </c>
      <c r="B662" t="s">
        <v>10</v>
      </c>
      <c r="C662" s="3">
        <v>43769</v>
      </c>
      <c r="D662">
        <v>11276.9</v>
      </c>
      <c r="E662">
        <v>11313.95</v>
      </c>
      <c r="F662">
        <v>11215</v>
      </c>
      <c r="G662">
        <v>11254.25</v>
      </c>
      <c r="H662">
        <v>14564775</v>
      </c>
      <c r="I662">
        <v>14100</v>
      </c>
      <c r="J662">
        <v>11234.55</v>
      </c>
      <c r="K662" s="51">
        <f t="shared" si="324"/>
        <v>-0.82351489729196847</v>
      </c>
      <c r="L662">
        <f t="shared" si="318"/>
        <v>11300</v>
      </c>
      <c r="M662">
        <f t="shared" si="319"/>
        <v>11300</v>
      </c>
      <c r="N662">
        <v>17.155000000000001</v>
      </c>
      <c r="O662">
        <f t="shared" si="320"/>
        <v>21</v>
      </c>
      <c r="P662" s="54">
        <f t="shared" si="325"/>
        <v>-0.82692451325545591</v>
      </c>
      <c r="Q662" s="54">
        <f t="shared" si="326"/>
        <v>16.633622929146778</v>
      </c>
      <c r="R662" s="53">
        <f t="shared" si="336"/>
        <v>10450</v>
      </c>
      <c r="S662" s="53">
        <f t="shared" si="337"/>
        <v>12700</v>
      </c>
      <c r="T662" s="53">
        <f t="shared" si="341"/>
        <v>0</v>
      </c>
      <c r="U662" s="16"/>
      <c r="V662" s="16">
        <f t="shared" si="338"/>
        <v>10700</v>
      </c>
      <c r="W662" s="16">
        <f t="shared" si="339"/>
        <v>12500</v>
      </c>
      <c r="X662" s="16">
        <f t="shared" si="340"/>
        <v>0</v>
      </c>
      <c r="Y662" s="10">
        <f t="shared" si="317"/>
        <v>98.950000000000728</v>
      </c>
      <c r="Z662" s="10">
        <f t="shared" si="321"/>
        <v>33.75</v>
      </c>
      <c r="AA662" s="10">
        <f t="shared" si="322"/>
        <v>132.70000000000073</v>
      </c>
      <c r="AB662" s="10">
        <f t="shared" si="323"/>
        <v>132.70000000000073</v>
      </c>
      <c r="AC662" s="11">
        <f t="shared" si="334"/>
        <v>218.29285714285717</v>
      </c>
      <c r="AD662" s="12">
        <f t="shared" si="327"/>
        <v>1.9357523534203298E-2</v>
      </c>
      <c r="AE662" s="12">
        <f t="shared" si="335"/>
        <v>28.261984359936815</v>
      </c>
      <c r="AF662" s="10"/>
      <c r="AG662" s="10"/>
      <c r="AH662" s="13">
        <f t="shared" si="328"/>
        <v>0</v>
      </c>
      <c r="AI662" s="6"/>
      <c r="AJ662" s="6"/>
      <c r="AK662" s="6">
        <f t="shared" si="329"/>
        <v>0</v>
      </c>
    </row>
    <row r="663" spans="1:37" x14ac:dyDescent="0.35">
      <c r="A663" s="2">
        <v>43749</v>
      </c>
      <c r="B663" t="s">
        <v>10</v>
      </c>
      <c r="C663" s="3">
        <v>43769</v>
      </c>
      <c r="D663">
        <v>11289.65</v>
      </c>
      <c r="E663">
        <v>11385</v>
      </c>
      <c r="F663">
        <v>11185.85</v>
      </c>
      <c r="G663">
        <v>11311.7</v>
      </c>
      <c r="H663">
        <v>14756775</v>
      </c>
      <c r="I663">
        <v>192000</v>
      </c>
      <c r="J663">
        <v>11305.05</v>
      </c>
      <c r="K663" s="51">
        <f t="shared" si="324"/>
        <v>0.51047382100096161</v>
      </c>
      <c r="L663">
        <f t="shared" si="318"/>
        <v>11300</v>
      </c>
      <c r="M663">
        <f t="shared" si="319"/>
        <v>11300</v>
      </c>
      <c r="N663">
        <v>17.227499999999999</v>
      </c>
      <c r="O663">
        <f t="shared" si="320"/>
        <v>20</v>
      </c>
      <c r="P663" s="54">
        <f t="shared" si="325"/>
        <v>0.50917532051979464</v>
      </c>
      <c r="Q663" s="54">
        <f t="shared" si="326"/>
        <v>16.703146603123066</v>
      </c>
      <c r="R663" s="53">
        <f t="shared" si="336"/>
        <v>10450</v>
      </c>
      <c r="S663" s="53">
        <f t="shared" si="337"/>
        <v>12700</v>
      </c>
      <c r="T663" s="53">
        <f t="shared" si="341"/>
        <v>0</v>
      </c>
      <c r="U663" s="16"/>
      <c r="V663" s="16">
        <f t="shared" si="338"/>
        <v>10700</v>
      </c>
      <c r="W663" s="16">
        <f t="shared" si="339"/>
        <v>12500</v>
      </c>
      <c r="X663" s="16">
        <f t="shared" si="340"/>
        <v>0</v>
      </c>
      <c r="Y663" s="10">
        <f t="shared" si="317"/>
        <v>199.14999999999964</v>
      </c>
      <c r="Z663" s="10">
        <f t="shared" si="321"/>
        <v>130.75</v>
      </c>
      <c r="AA663" s="10">
        <f t="shared" si="322"/>
        <v>68.399999999999636</v>
      </c>
      <c r="AB663" s="10">
        <f t="shared" si="323"/>
        <v>199.14999999999964</v>
      </c>
      <c r="AC663" s="11">
        <f t="shared" si="334"/>
        <v>219.88571428571427</v>
      </c>
      <c r="AD663" s="12">
        <f t="shared" si="327"/>
        <v>1.9476752094680905E-2</v>
      </c>
      <c r="AE663" s="12">
        <f t="shared" si="335"/>
        <v>28.436058058234121</v>
      </c>
      <c r="AF663" s="10"/>
      <c r="AG663" s="10"/>
      <c r="AH663" s="13">
        <f t="shared" si="328"/>
        <v>0</v>
      </c>
      <c r="AI663" s="6"/>
      <c r="AJ663" s="6"/>
      <c r="AK663" s="6">
        <f t="shared" si="329"/>
        <v>0</v>
      </c>
    </row>
    <row r="664" spans="1:37" x14ac:dyDescent="0.35">
      <c r="A664" s="2">
        <v>43752</v>
      </c>
      <c r="B664" t="s">
        <v>10</v>
      </c>
      <c r="C664" s="3">
        <v>43769</v>
      </c>
      <c r="D664">
        <v>11331</v>
      </c>
      <c r="E664">
        <v>11433.95</v>
      </c>
      <c r="F664">
        <v>11293.15</v>
      </c>
      <c r="G664">
        <v>11336.3</v>
      </c>
      <c r="H664">
        <v>14377650</v>
      </c>
      <c r="I664">
        <v>-379125</v>
      </c>
      <c r="J664">
        <v>11341.15</v>
      </c>
      <c r="K664" s="51">
        <f t="shared" si="324"/>
        <v>0.2174739429086569</v>
      </c>
      <c r="L664">
        <f t="shared" si="318"/>
        <v>11300</v>
      </c>
      <c r="M664">
        <f t="shared" si="319"/>
        <v>11300</v>
      </c>
      <c r="N664">
        <v>17.14</v>
      </c>
      <c r="O664">
        <f t="shared" si="320"/>
        <v>17</v>
      </c>
      <c r="P664" s="54">
        <f t="shared" si="325"/>
        <v>0.21723781061826486</v>
      </c>
      <c r="Q664" s="54">
        <f t="shared" si="326"/>
        <v>16.617931746639886</v>
      </c>
      <c r="R664" s="53">
        <f t="shared" si="336"/>
        <v>10450</v>
      </c>
      <c r="S664" s="53">
        <f t="shared" si="337"/>
        <v>12700</v>
      </c>
      <c r="T664" s="53">
        <f t="shared" si="341"/>
        <v>0</v>
      </c>
      <c r="U664" s="16"/>
      <c r="V664" s="16">
        <f t="shared" si="338"/>
        <v>10700</v>
      </c>
      <c r="W664" s="16">
        <f t="shared" si="339"/>
        <v>12500</v>
      </c>
      <c r="X664" s="16">
        <f t="shared" si="340"/>
        <v>0</v>
      </c>
      <c r="Y664" s="10">
        <f t="shared" si="317"/>
        <v>140.80000000000109</v>
      </c>
      <c r="Z664" s="10">
        <f t="shared" si="321"/>
        <v>122.25</v>
      </c>
      <c r="AA664" s="10">
        <f t="shared" si="322"/>
        <v>18.550000000001091</v>
      </c>
      <c r="AB664" s="10">
        <f t="shared" si="323"/>
        <v>140.80000000000109</v>
      </c>
      <c r="AC664" s="11">
        <f t="shared" si="334"/>
        <v>179.87857142857152</v>
      </c>
      <c r="AD664" s="12">
        <f t="shared" si="327"/>
        <v>1.5874907018671919E-2</v>
      </c>
      <c r="AE664" s="12">
        <f t="shared" si="335"/>
        <v>23.177364247261</v>
      </c>
      <c r="AF664" s="10"/>
      <c r="AG664" s="10"/>
      <c r="AH664" s="13">
        <f t="shared" si="328"/>
        <v>0</v>
      </c>
      <c r="AI664" s="6"/>
      <c r="AJ664" s="6"/>
      <c r="AK664" s="6">
        <f t="shared" si="329"/>
        <v>0</v>
      </c>
    </row>
    <row r="665" spans="1:37" x14ac:dyDescent="0.35">
      <c r="A665" s="2">
        <v>43753</v>
      </c>
      <c r="B665" t="s">
        <v>10</v>
      </c>
      <c r="C665" s="3">
        <v>43769</v>
      </c>
      <c r="D665">
        <v>11365.2</v>
      </c>
      <c r="E665">
        <v>11473.45</v>
      </c>
      <c r="F665">
        <v>11350</v>
      </c>
      <c r="G665">
        <v>11439.4</v>
      </c>
      <c r="H665">
        <v>14706225</v>
      </c>
      <c r="I665">
        <v>328575</v>
      </c>
      <c r="J665">
        <v>11428.3</v>
      </c>
      <c r="K665" s="51">
        <f t="shared" si="324"/>
        <v>0.90946781577763791</v>
      </c>
      <c r="L665">
        <f t="shared" si="318"/>
        <v>11400</v>
      </c>
      <c r="M665">
        <f t="shared" si="319"/>
        <v>11400</v>
      </c>
      <c r="N665">
        <v>17.43</v>
      </c>
      <c r="O665">
        <f t="shared" si="320"/>
        <v>16</v>
      </c>
      <c r="P665" s="54">
        <f t="shared" si="325"/>
        <v>0.9053570624253382</v>
      </c>
      <c r="Q665" s="54">
        <f t="shared" si="326"/>
        <v>16.900467043387557</v>
      </c>
      <c r="R665" s="53">
        <f t="shared" si="336"/>
        <v>10450</v>
      </c>
      <c r="S665" s="53">
        <f t="shared" si="337"/>
        <v>12700</v>
      </c>
      <c r="T665" s="53">
        <f t="shared" si="341"/>
        <v>0</v>
      </c>
      <c r="U665" s="16"/>
      <c r="V665" s="16">
        <f t="shared" si="338"/>
        <v>10700</v>
      </c>
      <c r="W665" s="16">
        <f t="shared" si="339"/>
        <v>12500</v>
      </c>
      <c r="X665" s="16">
        <f t="shared" si="340"/>
        <v>0</v>
      </c>
      <c r="Y665" s="10">
        <f t="shared" si="317"/>
        <v>123.45000000000073</v>
      </c>
      <c r="Z665" s="10">
        <f t="shared" si="321"/>
        <v>137.15000000000146</v>
      </c>
      <c r="AA665" s="10">
        <f t="shared" si="322"/>
        <v>13.700000000000728</v>
      </c>
      <c r="AB665" s="10">
        <f t="shared" si="323"/>
        <v>137.15000000000146</v>
      </c>
      <c r="AC665" s="11">
        <f t="shared" si="334"/>
        <v>162.03928571428591</v>
      </c>
      <c r="AD665" s="12">
        <f t="shared" si="327"/>
        <v>1.4257495311502296E-2</v>
      </c>
      <c r="AE665" s="12">
        <f t="shared" si="335"/>
        <v>20.815943154793352</v>
      </c>
      <c r="AF665" s="10"/>
      <c r="AG665" s="10"/>
      <c r="AH665" s="13">
        <f t="shared" si="328"/>
        <v>0</v>
      </c>
      <c r="AI665" s="6"/>
      <c r="AJ665" s="6"/>
      <c r="AK665" s="6">
        <f t="shared" si="329"/>
        <v>0</v>
      </c>
    </row>
    <row r="666" spans="1:37" x14ac:dyDescent="0.35">
      <c r="A666" s="2">
        <v>43754</v>
      </c>
      <c r="B666" t="s">
        <v>10</v>
      </c>
      <c r="C666" s="3">
        <v>43769</v>
      </c>
      <c r="D666">
        <v>11458.4</v>
      </c>
      <c r="E666">
        <v>11484.9</v>
      </c>
      <c r="F666">
        <v>11420.1</v>
      </c>
      <c r="G666">
        <v>11475.55</v>
      </c>
      <c r="H666">
        <v>14253450</v>
      </c>
      <c r="I666">
        <v>-452775</v>
      </c>
      <c r="J666">
        <v>11464</v>
      </c>
      <c r="K666" s="51">
        <f t="shared" si="324"/>
        <v>0.3160130776089623</v>
      </c>
      <c r="L666">
        <f t="shared" si="318"/>
        <v>11500</v>
      </c>
      <c r="M666">
        <f t="shared" si="319"/>
        <v>11500</v>
      </c>
      <c r="N666">
        <v>16.850000000000001</v>
      </c>
      <c r="O666">
        <f t="shared" si="320"/>
        <v>15</v>
      </c>
      <c r="P666" s="54">
        <f t="shared" si="325"/>
        <v>0.31551480574307789</v>
      </c>
      <c r="Q666" s="54">
        <f t="shared" si="326"/>
        <v>16.336863927191125</v>
      </c>
      <c r="R666" s="53">
        <f t="shared" si="336"/>
        <v>10450</v>
      </c>
      <c r="S666" s="53">
        <f t="shared" si="337"/>
        <v>12700</v>
      </c>
      <c r="T666" s="53">
        <f t="shared" si="341"/>
        <v>0</v>
      </c>
      <c r="U666" s="16"/>
      <c r="V666" s="16">
        <f t="shared" si="338"/>
        <v>10700</v>
      </c>
      <c r="W666" s="16">
        <f t="shared" si="339"/>
        <v>12500</v>
      </c>
      <c r="X666" s="16">
        <f t="shared" si="340"/>
        <v>0</v>
      </c>
      <c r="Y666" s="10">
        <f t="shared" si="317"/>
        <v>64.799999999999272</v>
      </c>
      <c r="Z666" s="10">
        <f t="shared" si="321"/>
        <v>45.5</v>
      </c>
      <c r="AA666" s="10">
        <f t="shared" si="322"/>
        <v>19.299999999999272</v>
      </c>
      <c r="AB666" s="10">
        <f t="shared" si="323"/>
        <v>64.799999999999272</v>
      </c>
      <c r="AC666" s="11">
        <f t="shared" si="334"/>
        <v>159.3535714285716</v>
      </c>
      <c r="AD666" s="12">
        <f t="shared" si="327"/>
        <v>1.3907139864952489E-2</v>
      </c>
      <c r="AE666" s="12">
        <f t="shared" si="335"/>
        <v>20.304424202830635</v>
      </c>
      <c r="AF666" s="10"/>
      <c r="AG666" s="10"/>
      <c r="AH666" s="13">
        <f t="shared" si="328"/>
        <v>0</v>
      </c>
      <c r="AI666" s="6"/>
      <c r="AJ666" s="6"/>
      <c r="AK666" s="6">
        <f t="shared" si="329"/>
        <v>0</v>
      </c>
    </row>
    <row r="667" spans="1:37" x14ac:dyDescent="0.35">
      <c r="A667" s="2">
        <v>43755</v>
      </c>
      <c r="B667" t="s">
        <v>10</v>
      </c>
      <c r="C667" s="3">
        <v>43769</v>
      </c>
      <c r="D667">
        <v>11480.45</v>
      </c>
      <c r="E667">
        <v>11619</v>
      </c>
      <c r="F667">
        <v>11458</v>
      </c>
      <c r="G667">
        <v>11600.65</v>
      </c>
      <c r="H667">
        <v>14059275</v>
      </c>
      <c r="I667">
        <v>-194175</v>
      </c>
      <c r="J667">
        <v>11586.35</v>
      </c>
      <c r="K667" s="51">
        <f t="shared" si="324"/>
        <v>1.090143827528967</v>
      </c>
      <c r="L667">
        <f t="shared" si="318"/>
        <v>11600</v>
      </c>
      <c r="M667">
        <f t="shared" si="319"/>
        <v>11500</v>
      </c>
      <c r="N667">
        <v>16.36</v>
      </c>
      <c r="O667">
        <f t="shared" si="320"/>
        <v>14</v>
      </c>
      <c r="P667" s="54">
        <f t="shared" si="325"/>
        <v>1.0842445943989532</v>
      </c>
      <c r="Q667" s="54">
        <f t="shared" si="326"/>
        <v>15.863831793751123</v>
      </c>
      <c r="R667" s="53">
        <f t="shared" si="336"/>
        <v>10450</v>
      </c>
      <c r="S667" s="53">
        <f t="shared" si="337"/>
        <v>12700</v>
      </c>
      <c r="T667" s="53">
        <f t="shared" si="341"/>
        <v>0</v>
      </c>
      <c r="U667" s="16"/>
      <c r="V667" s="16">
        <f t="shared" si="338"/>
        <v>10700</v>
      </c>
      <c r="W667" s="16">
        <f t="shared" si="339"/>
        <v>12500</v>
      </c>
      <c r="X667" s="16">
        <f t="shared" si="340"/>
        <v>0</v>
      </c>
      <c r="Y667" s="10">
        <f t="shared" si="317"/>
        <v>161</v>
      </c>
      <c r="Z667" s="10">
        <f t="shared" si="321"/>
        <v>143.45000000000073</v>
      </c>
      <c r="AA667" s="10">
        <f t="shared" si="322"/>
        <v>17.549999999999272</v>
      </c>
      <c r="AB667" s="10">
        <f t="shared" si="323"/>
        <v>161</v>
      </c>
      <c r="AC667" s="11">
        <f t="shared" si="334"/>
        <v>158.60714285714297</v>
      </c>
      <c r="AD667" s="12">
        <f t="shared" si="327"/>
        <v>1.3815411665670158E-2</v>
      </c>
      <c r="AE667" s="12">
        <f t="shared" si="335"/>
        <v>20.17050103187843</v>
      </c>
      <c r="AF667" s="10"/>
      <c r="AG667" s="10"/>
      <c r="AH667" s="13">
        <f t="shared" si="328"/>
        <v>0</v>
      </c>
      <c r="AI667" s="6"/>
      <c r="AJ667" s="6"/>
      <c r="AK667" s="6">
        <f t="shared" si="329"/>
        <v>0</v>
      </c>
    </row>
    <row r="668" spans="1:37" x14ac:dyDescent="0.35">
      <c r="A668" s="2">
        <v>43756</v>
      </c>
      <c r="B668" t="s">
        <v>10</v>
      </c>
      <c r="C668" s="3">
        <v>43769</v>
      </c>
      <c r="D668">
        <v>11569.2</v>
      </c>
      <c r="E668">
        <v>11695.65</v>
      </c>
      <c r="F668">
        <v>11551.05</v>
      </c>
      <c r="G668">
        <v>11670</v>
      </c>
      <c r="H668">
        <v>13657275</v>
      </c>
      <c r="I668">
        <v>-402000</v>
      </c>
      <c r="J668">
        <v>11661.85</v>
      </c>
      <c r="K668" s="51">
        <f t="shared" si="324"/>
        <v>0.5978113295375721</v>
      </c>
      <c r="L668">
        <f t="shared" si="318"/>
        <v>11700</v>
      </c>
      <c r="M668">
        <f t="shared" si="319"/>
        <v>11600</v>
      </c>
      <c r="N668">
        <v>15.8775</v>
      </c>
      <c r="O668">
        <f t="shared" si="320"/>
        <v>13</v>
      </c>
      <c r="P668" s="54">
        <f t="shared" si="325"/>
        <v>0.59603152732599085</v>
      </c>
      <c r="Q668" s="54">
        <f t="shared" si="326"/>
        <v>15.394499702487703</v>
      </c>
      <c r="R668" s="53">
        <f t="shared" si="336"/>
        <v>10450</v>
      </c>
      <c r="S668" s="53">
        <f t="shared" si="337"/>
        <v>12700</v>
      </c>
      <c r="T668" s="53">
        <f t="shared" si="341"/>
        <v>0</v>
      </c>
      <c r="U668" s="16"/>
      <c r="V668" s="16">
        <f t="shared" si="338"/>
        <v>10700</v>
      </c>
      <c r="W668" s="16">
        <f t="shared" si="339"/>
        <v>12500</v>
      </c>
      <c r="X668" s="16">
        <f t="shared" si="340"/>
        <v>0</v>
      </c>
      <c r="Y668" s="10">
        <f t="shared" si="317"/>
        <v>144.60000000000036</v>
      </c>
      <c r="Z668" s="10">
        <f t="shared" si="321"/>
        <v>95</v>
      </c>
      <c r="AA668" s="10">
        <f t="shared" si="322"/>
        <v>49.600000000000364</v>
      </c>
      <c r="AB668" s="10">
        <f t="shared" si="323"/>
        <v>144.60000000000036</v>
      </c>
      <c r="AC668" s="11">
        <f t="shared" si="334"/>
        <v>157.33214285714308</v>
      </c>
      <c r="AD668" s="12">
        <f t="shared" si="327"/>
        <v>1.3599224048088292E-2</v>
      </c>
      <c r="AE668" s="12">
        <f t="shared" si="335"/>
        <v>19.854867110208907</v>
      </c>
      <c r="AF668" s="10"/>
      <c r="AG668" s="10"/>
      <c r="AH668" s="13">
        <f t="shared" si="328"/>
        <v>0</v>
      </c>
      <c r="AI668" s="6"/>
      <c r="AJ668" s="6"/>
      <c r="AK668" s="6">
        <f t="shared" si="329"/>
        <v>0</v>
      </c>
    </row>
    <row r="669" spans="1:37" x14ac:dyDescent="0.35">
      <c r="A669" s="2">
        <v>43760</v>
      </c>
      <c r="B669" t="s">
        <v>10</v>
      </c>
      <c r="C669" s="3">
        <v>43769</v>
      </c>
      <c r="D669">
        <v>11647.55</v>
      </c>
      <c r="E669">
        <v>11715</v>
      </c>
      <c r="F669">
        <v>11604.25</v>
      </c>
      <c r="G669">
        <v>11624.35</v>
      </c>
      <c r="H669">
        <v>14919075</v>
      </c>
      <c r="I669">
        <v>1261800</v>
      </c>
      <c r="J669">
        <v>11588.35</v>
      </c>
      <c r="K669" s="51">
        <f t="shared" si="324"/>
        <v>-0.3911739502999112</v>
      </c>
      <c r="L669">
        <f t="shared" si="318"/>
        <v>11600</v>
      </c>
      <c r="M669">
        <f t="shared" si="319"/>
        <v>11600</v>
      </c>
      <c r="N669">
        <v>15.9275</v>
      </c>
      <c r="O669">
        <f t="shared" si="320"/>
        <v>9</v>
      </c>
      <c r="P669" s="54">
        <f t="shared" si="325"/>
        <v>-0.39194103667838931</v>
      </c>
      <c r="Q669" s="54">
        <f t="shared" si="326"/>
        <v>15.442582618900698</v>
      </c>
      <c r="R669" s="53">
        <f t="shared" si="336"/>
        <v>10450</v>
      </c>
      <c r="S669" s="53">
        <f t="shared" si="337"/>
        <v>12700</v>
      </c>
      <c r="T669" s="53">
        <f t="shared" si="341"/>
        <v>0</v>
      </c>
      <c r="U669" s="16"/>
      <c r="V669" s="16">
        <f t="shared" si="338"/>
        <v>10700</v>
      </c>
      <c r="W669" s="16">
        <f t="shared" si="339"/>
        <v>12500</v>
      </c>
      <c r="X669" s="16">
        <f t="shared" si="340"/>
        <v>0</v>
      </c>
      <c r="Y669" s="10">
        <f t="shared" si="317"/>
        <v>110.75</v>
      </c>
      <c r="Z669" s="10">
        <f t="shared" si="321"/>
        <v>45</v>
      </c>
      <c r="AA669" s="10">
        <f t="shared" si="322"/>
        <v>65.75</v>
      </c>
      <c r="AB669" s="10">
        <f t="shared" si="323"/>
        <v>110.75</v>
      </c>
      <c r="AC669" s="11">
        <f t="shared" si="334"/>
        <v>159.48214285714312</v>
      </c>
      <c r="AD669" s="12">
        <f t="shared" si="327"/>
        <v>1.369233382618174E-2</v>
      </c>
      <c r="AE669" s="12">
        <f t="shared" si="335"/>
        <v>19.990807386225342</v>
      </c>
      <c r="AF669" s="10"/>
      <c r="AG669" s="10"/>
      <c r="AH669" s="13">
        <f t="shared" si="328"/>
        <v>0</v>
      </c>
      <c r="AI669" s="6"/>
      <c r="AJ669" s="6"/>
      <c r="AK669" s="6">
        <f t="shared" si="329"/>
        <v>0</v>
      </c>
    </row>
    <row r="670" spans="1:37" x14ac:dyDescent="0.35">
      <c r="A670" s="2">
        <v>43761</v>
      </c>
      <c r="B670" t="s">
        <v>10</v>
      </c>
      <c r="C670" s="3">
        <v>43769</v>
      </c>
      <c r="D670">
        <v>11610.25</v>
      </c>
      <c r="E670">
        <v>11684.4</v>
      </c>
      <c r="F670">
        <v>11575</v>
      </c>
      <c r="G670">
        <v>11624.7</v>
      </c>
      <c r="H670">
        <v>14586600</v>
      </c>
      <c r="I670">
        <v>-332475</v>
      </c>
      <c r="J670">
        <v>11604.1</v>
      </c>
      <c r="K670" s="51">
        <f t="shared" si="324"/>
        <v>3.0109210407494938E-3</v>
      </c>
      <c r="L670">
        <f t="shared" si="318"/>
        <v>11600</v>
      </c>
      <c r="M670">
        <f t="shared" si="319"/>
        <v>11600</v>
      </c>
      <c r="N670">
        <v>16.809999999999999</v>
      </c>
      <c r="O670">
        <f t="shared" si="320"/>
        <v>8</v>
      </c>
      <c r="P670" s="54">
        <f t="shared" si="325"/>
        <v>3.0108757135494102E-3</v>
      </c>
      <c r="Q670" s="54">
        <f t="shared" si="326"/>
        <v>16.297899697320581</v>
      </c>
      <c r="R670" s="53">
        <f t="shared" si="336"/>
        <v>10450</v>
      </c>
      <c r="S670" s="53">
        <f t="shared" si="337"/>
        <v>12700</v>
      </c>
      <c r="T670" s="53">
        <f t="shared" si="341"/>
        <v>0</v>
      </c>
      <c r="U670" s="16"/>
      <c r="V670" s="16">
        <f t="shared" si="338"/>
        <v>10700</v>
      </c>
      <c r="W670" s="16">
        <f t="shared" si="339"/>
        <v>12500</v>
      </c>
      <c r="X670" s="16">
        <f t="shared" si="340"/>
        <v>0</v>
      </c>
      <c r="Y670" s="10">
        <f t="shared" si="317"/>
        <v>109.39999999999964</v>
      </c>
      <c r="Z670" s="10">
        <f t="shared" si="321"/>
        <v>60.049999999999272</v>
      </c>
      <c r="AA670" s="10">
        <f t="shared" si="322"/>
        <v>49.350000000000364</v>
      </c>
      <c r="AB670" s="10">
        <f t="shared" si="323"/>
        <v>109.39999999999964</v>
      </c>
      <c r="AC670" s="11">
        <f t="shared" si="334"/>
        <v>157.68928571428594</v>
      </c>
      <c r="AD670" s="12">
        <f t="shared" si="327"/>
        <v>1.3581902690664366E-2</v>
      </c>
      <c r="AE670" s="12">
        <f t="shared" si="335"/>
        <v>19.829577928369975</v>
      </c>
      <c r="AF670" s="10"/>
      <c r="AG670" s="10"/>
      <c r="AH670" s="13">
        <f t="shared" si="328"/>
        <v>0</v>
      </c>
      <c r="AI670" s="6"/>
      <c r="AJ670" s="6"/>
      <c r="AK670" s="6">
        <f t="shared" si="329"/>
        <v>0</v>
      </c>
    </row>
    <row r="671" spans="1:37" x14ac:dyDescent="0.35">
      <c r="A671" s="2">
        <v>43762</v>
      </c>
      <c r="B671" t="s">
        <v>10</v>
      </c>
      <c r="C671" s="3">
        <v>43769</v>
      </c>
      <c r="D671">
        <v>11669.65</v>
      </c>
      <c r="E671">
        <v>11689</v>
      </c>
      <c r="F671">
        <v>11557.25</v>
      </c>
      <c r="G671">
        <v>11611.15</v>
      </c>
      <c r="H671">
        <v>14386650</v>
      </c>
      <c r="I671">
        <v>-199950</v>
      </c>
      <c r="J671">
        <v>11582.6</v>
      </c>
      <c r="K671" s="51">
        <f t="shared" si="324"/>
        <v>-0.11656214784038375</v>
      </c>
      <c r="L671">
        <f t="shared" si="318"/>
        <v>11600</v>
      </c>
      <c r="M671">
        <f t="shared" si="319"/>
        <v>11700</v>
      </c>
      <c r="N671">
        <v>16.535</v>
      </c>
      <c r="O671">
        <f t="shared" si="320"/>
        <v>7</v>
      </c>
      <c r="P671" s="54">
        <f t="shared" si="325"/>
        <v>-0.11663013434812797</v>
      </c>
      <c r="Q671" s="54">
        <f t="shared" si="326"/>
        <v>16.031302743548146</v>
      </c>
      <c r="R671" s="53">
        <f t="shared" si="336"/>
        <v>10450</v>
      </c>
      <c r="S671" s="53">
        <f t="shared" si="337"/>
        <v>12700</v>
      </c>
      <c r="T671" s="53">
        <f t="shared" si="341"/>
        <v>0</v>
      </c>
      <c r="U671" s="16"/>
      <c r="V671" s="16">
        <f t="shared" si="338"/>
        <v>10700</v>
      </c>
      <c r="W671" s="16">
        <f t="shared" si="339"/>
        <v>12500</v>
      </c>
      <c r="X671" s="16">
        <f t="shared" si="340"/>
        <v>0</v>
      </c>
      <c r="Y671" s="10">
        <f t="shared" si="317"/>
        <v>131.75</v>
      </c>
      <c r="Z671" s="10">
        <f t="shared" si="321"/>
        <v>64.299999999999272</v>
      </c>
      <c r="AA671" s="10">
        <f t="shared" si="322"/>
        <v>67.450000000000728</v>
      </c>
      <c r="AB671" s="10">
        <f t="shared" si="323"/>
        <v>131.75</v>
      </c>
      <c r="AC671" s="11">
        <f t="shared" si="334"/>
        <v>145.86428571428601</v>
      </c>
      <c r="AD671" s="12">
        <f t="shared" si="327"/>
        <v>1.2499456771564358E-2</v>
      </c>
      <c r="AE671" s="12">
        <f t="shared" si="335"/>
        <v>18.249206886483964</v>
      </c>
      <c r="AF671" s="10"/>
      <c r="AG671" s="10"/>
      <c r="AH671" s="13">
        <f t="shared" si="328"/>
        <v>0</v>
      </c>
      <c r="AI671" s="6"/>
      <c r="AJ671" s="6"/>
      <c r="AK671" s="6">
        <f t="shared" si="329"/>
        <v>0</v>
      </c>
    </row>
    <row r="672" spans="1:37" x14ac:dyDescent="0.35">
      <c r="A672" s="2">
        <v>43763</v>
      </c>
      <c r="B672" t="s">
        <v>10</v>
      </c>
      <c r="C672" s="3">
        <v>43769</v>
      </c>
      <c r="D672">
        <v>11616.4</v>
      </c>
      <c r="E672">
        <v>11640</v>
      </c>
      <c r="F672">
        <v>11502.6</v>
      </c>
      <c r="G672">
        <v>11608.95</v>
      </c>
      <c r="H672">
        <v>13894425</v>
      </c>
      <c r="I672">
        <v>-492225</v>
      </c>
      <c r="J672">
        <v>11583.9</v>
      </c>
      <c r="K672" s="51">
        <f t="shared" si="324"/>
        <v>-1.8947304961170159E-2</v>
      </c>
      <c r="L672">
        <f t="shared" si="318"/>
        <v>11600</v>
      </c>
      <c r="M672">
        <f t="shared" si="319"/>
        <v>11600</v>
      </c>
      <c r="N672">
        <v>16.239999999999998</v>
      </c>
      <c r="O672">
        <f t="shared" si="320"/>
        <v>6</v>
      </c>
      <c r="P672" s="54">
        <f t="shared" si="325"/>
        <v>-1.8949100189757928E-2</v>
      </c>
      <c r="Q672" s="54">
        <f t="shared" si="326"/>
        <v>15.745264861033737</v>
      </c>
      <c r="R672" s="53">
        <f t="shared" si="336"/>
        <v>10450</v>
      </c>
      <c r="S672" s="53">
        <f t="shared" si="337"/>
        <v>12700</v>
      </c>
      <c r="T672" s="53">
        <f t="shared" si="341"/>
        <v>0</v>
      </c>
      <c r="U672" s="16"/>
      <c r="V672" s="16">
        <f t="shared" si="338"/>
        <v>10700</v>
      </c>
      <c r="W672" s="16">
        <f t="shared" si="339"/>
        <v>12500</v>
      </c>
      <c r="X672" s="16">
        <f t="shared" si="340"/>
        <v>0</v>
      </c>
      <c r="Y672" s="10">
        <f t="shared" si="317"/>
        <v>137.39999999999964</v>
      </c>
      <c r="Z672" s="10">
        <f t="shared" si="321"/>
        <v>28.850000000000364</v>
      </c>
      <c r="AA672" s="10">
        <f t="shared" si="322"/>
        <v>108.54999999999927</v>
      </c>
      <c r="AB672" s="10">
        <f t="shared" si="323"/>
        <v>137.39999999999964</v>
      </c>
      <c r="AC672" s="11">
        <f t="shared" si="334"/>
        <v>147.28214285714304</v>
      </c>
      <c r="AD672" s="12">
        <f t="shared" si="327"/>
        <v>1.2678811237314749E-2</v>
      </c>
      <c r="AE672" s="12">
        <f t="shared" si="335"/>
        <v>18.511064406479534</v>
      </c>
      <c r="AF672" s="10"/>
      <c r="AG672" s="10"/>
      <c r="AH672" s="13">
        <f t="shared" si="328"/>
        <v>0</v>
      </c>
      <c r="AI672" s="6"/>
      <c r="AJ672" s="6"/>
      <c r="AK672" s="6">
        <f t="shared" si="329"/>
        <v>0</v>
      </c>
    </row>
    <row r="673" spans="1:37" x14ac:dyDescent="0.35">
      <c r="A673" s="2">
        <v>43765</v>
      </c>
      <c r="B673" t="s">
        <v>10</v>
      </c>
      <c r="C673" s="3">
        <v>43769</v>
      </c>
      <c r="D673">
        <v>11675</v>
      </c>
      <c r="E673">
        <v>11675</v>
      </c>
      <c r="F673">
        <v>11614.05</v>
      </c>
      <c r="G673">
        <v>11625</v>
      </c>
      <c r="H673">
        <v>13917825</v>
      </c>
      <c r="I673">
        <v>23400</v>
      </c>
      <c r="J673">
        <v>11627.15</v>
      </c>
      <c r="K673" s="51">
        <f t="shared" si="324"/>
        <v>0.1382553977749863</v>
      </c>
      <c r="L673">
        <f t="shared" si="318"/>
        <v>11600</v>
      </c>
      <c r="M673">
        <f t="shared" si="319"/>
        <v>11700</v>
      </c>
      <c r="N673">
        <v>16.239999999999998</v>
      </c>
      <c r="O673">
        <f t="shared" si="320"/>
        <v>4</v>
      </c>
      <c r="P673" s="54">
        <f t="shared" si="325"/>
        <v>0.13815991299832575</v>
      </c>
      <c r="Q673" s="54">
        <f t="shared" si="326"/>
        <v>15.745300546184994</v>
      </c>
      <c r="R673" s="53">
        <f t="shared" si="336"/>
        <v>10450</v>
      </c>
      <c r="S673" s="53">
        <f t="shared" si="337"/>
        <v>12700</v>
      </c>
      <c r="T673" s="53">
        <f t="shared" si="341"/>
        <v>0</v>
      </c>
      <c r="U673" s="16"/>
      <c r="V673" s="16">
        <f t="shared" si="338"/>
        <v>10700</v>
      </c>
      <c r="W673" s="16">
        <f t="shared" si="339"/>
        <v>12500</v>
      </c>
      <c r="X673" s="16">
        <f t="shared" si="340"/>
        <v>0</v>
      </c>
      <c r="Y673" s="10">
        <f t="shared" si="317"/>
        <v>60.950000000000728</v>
      </c>
      <c r="Z673" s="10">
        <f t="shared" si="321"/>
        <v>66.049999999999272</v>
      </c>
      <c r="AA673" s="10">
        <f t="shared" si="322"/>
        <v>5.0999999999985448</v>
      </c>
      <c r="AB673" s="10">
        <f t="shared" si="323"/>
        <v>66.049999999999272</v>
      </c>
      <c r="AC673" s="11">
        <f t="shared" si="334"/>
        <v>135.64642857142866</v>
      </c>
      <c r="AD673" s="12">
        <f t="shared" si="327"/>
        <v>1.1618537779137359E-2</v>
      </c>
      <c r="AE673" s="12">
        <f t="shared" si="335"/>
        <v>16.963065157540544</v>
      </c>
      <c r="AF673" s="10"/>
      <c r="AG673" s="10"/>
      <c r="AH673" s="13">
        <f t="shared" si="328"/>
        <v>0</v>
      </c>
      <c r="AI673" s="6"/>
      <c r="AJ673" s="6"/>
      <c r="AK673" s="6">
        <f t="shared" si="329"/>
        <v>0</v>
      </c>
    </row>
    <row r="674" spans="1:37" x14ac:dyDescent="0.35">
      <c r="A674" s="2">
        <v>43767</v>
      </c>
      <c r="B674" t="s">
        <v>10</v>
      </c>
      <c r="C674" s="3">
        <v>43769</v>
      </c>
      <c r="D674">
        <v>11670.65</v>
      </c>
      <c r="E674">
        <v>11823.9</v>
      </c>
      <c r="F674">
        <v>11637.05</v>
      </c>
      <c r="G674">
        <v>11795.45</v>
      </c>
      <c r="H674">
        <v>11912925</v>
      </c>
      <c r="I674">
        <v>-2004900</v>
      </c>
      <c r="J674">
        <v>11786.85</v>
      </c>
      <c r="K674" s="51">
        <f t="shared" si="324"/>
        <v>1.4662365591397912</v>
      </c>
      <c r="L674">
        <f t="shared" si="318"/>
        <v>11800</v>
      </c>
      <c r="M674">
        <f t="shared" si="319"/>
        <v>11700</v>
      </c>
      <c r="N674">
        <v>15.585000000000001</v>
      </c>
      <c r="O674">
        <f t="shared" si="320"/>
        <v>2</v>
      </c>
      <c r="P674" s="54">
        <f t="shared" si="325"/>
        <v>1.455591241767884</v>
      </c>
      <c r="Q674" s="54">
        <f t="shared" si="326"/>
        <v>15.114424112475694</v>
      </c>
      <c r="R674" s="53">
        <f t="shared" si="336"/>
        <v>10450</v>
      </c>
      <c r="S674" s="53">
        <f t="shared" si="337"/>
        <v>12700</v>
      </c>
      <c r="T674" s="53">
        <f t="shared" si="341"/>
        <v>0</v>
      </c>
      <c r="U674" s="16"/>
      <c r="V674" s="16">
        <f t="shared" si="338"/>
        <v>10700</v>
      </c>
      <c r="W674" s="16">
        <f t="shared" si="339"/>
        <v>12500</v>
      </c>
      <c r="X674" s="16">
        <f t="shared" si="340"/>
        <v>0</v>
      </c>
      <c r="Y674" s="10">
        <f t="shared" si="317"/>
        <v>186.85000000000036</v>
      </c>
      <c r="Z674" s="10">
        <f t="shared" si="321"/>
        <v>198.89999999999964</v>
      </c>
      <c r="AA674" s="10">
        <f t="shared" si="322"/>
        <v>12.049999999999272</v>
      </c>
      <c r="AB674" s="10">
        <f t="shared" si="323"/>
        <v>198.89999999999964</v>
      </c>
      <c r="AC674" s="11">
        <f t="shared" si="334"/>
        <v>141.71071428571435</v>
      </c>
      <c r="AD674" s="12">
        <f t="shared" si="327"/>
        <v>1.2142486861118648E-2</v>
      </c>
      <c r="AE674" s="12">
        <f t="shared" si="335"/>
        <v>17.728030817233225</v>
      </c>
      <c r="AF674" s="10"/>
      <c r="AG674" s="10"/>
      <c r="AH674" s="13">
        <f t="shared" si="328"/>
        <v>0</v>
      </c>
      <c r="AI674" s="6"/>
      <c r="AJ674" s="6"/>
      <c r="AK674" s="6">
        <f t="shared" si="329"/>
        <v>0</v>
      </c>
    </row>
    <row r="675" spans="1:37" x14ac:dyDescent="0.35">
      <c r="A675" s="2">
        <v>43768</v>
      </c>
      <c r="B675" t="s">
        <v>10</v>
      </c>
      <c r="C675" s="3">
        <v>43769</v>
      </c>
      <c r="D675">
        <v>11852.3</v>
      </c>
      <c r="E675">
        <v>11877.6</v>
      </c>
      <c r="F675">
        <v>11785.25</v>
      </c>
      <c r="G675">
        <v>11840.2</v>
      </c>
      <c r="H675">
        <v>7737075</v>
      </c>
      <c r="I675">
        <v>-4175850</v>
      </c>
      <c r="J675">
        <v>11844.1</v>
      </c>
      <c r="K675" s="51">
        <f t="shared" si="324"/>
        <v>0.37938357587035676</v>
      </c>
      <c r="L675">
        <f t="shared" si="318"/>
        <v>11800</v>
      </c>
      <c r="M675">
        <f t="shared" si="319"/>
        <v>11900</v>
      </c>
      <c r="N675">
        <v>16.420000000000002</v>
      </c>
      <c r="O675">
        <f t="shared" si="320"/>
        <v>1</v>
      </c>
      <c r="P675" s="54">
        <f t="shared" si="325"/>
        <v>0.3786657313986197</v>
      </c>
      <c r="Q675" s="54">
        <f t="shared" si="326"/>
        <v>15.92005085620546</v>
      </c>
      <c r="R675" s="53">
        <f t="shared" si="336"/>
        <v>10450</v>
      </c>
      <c r="S675" s="53">
        <f t="shared" si="337"/>
        <v>12700</v>
      </c>
      <c r="T675" s="53">
        <f t="shared" si="341"/>
        <v>0</v>
      </c>
      <c r="U675" s="16"/>
      <c r="V675" s="16">
        <f t="shared" si="338"/>
        <v>10700</v>
      </c>
      <c r="W675" s="16">
        <f t="shared" si="339"/>
        <v>12500</v>
      </c>
      <c r="X675" s="16">
        <f t="shared" si="340"/>
        <v>0</v>
      </c>
      <c r="Y675" s="10">
        <f t="shared" si="317"/>
        <v>92.350000000000364</v>
      </c>
      <c r="Z675" s="10">
        <f t="shared" si="321"/>
        <v>82.149999999999636</v>
      </c>
      <c r="AA675" s="10">
        <f t="shared" si="322"/>
        <v>10.200000000000728</v>
      </c>
      <c r="AB675" s="10">
        <f t="shared" si="323"/>
        <v>92.350000000000364</v>
      </c>
      <c r="AC675" s="11">
        <f t="shared" si="334"/>
        <v>130.48571428571435</v>
      </c>
      <c r="AD675" s="12">
        <f t="shared" si="327"/>
        <v>1.1009315853101454E-2</v>
      </c>
      <c r="AE675" s="12">
        <f t="shared" si="335"/>
        <v>16.073601145528123</v>
      </c>
      <c r="AF675" s="10"/>
      <c r="AG675" s="10"/>
      <c r="AH675" s="13">
        <f t="shared" si="328"/>
        <v>0</v>
      </c>
      <c r="AI675" s="6"/>
      <c r="AJ675" s="6"/>
      <c r="AK675" s="6">
        <f t="shared" si="329"/>
        <v>0</v>
      </c>
    </row>
    <row r="676" spans="1:37" x14ac:dyDescent="0.35">
      <c r="A676" s="2">
        <v>43769</v>
      </c>
      <c r="B676" t="s">
        <v>10</v>
      </c>
      <c r="C676" s="3">
        <v>43769</v>
      </c>
      <c r="D676">
        <v>11880.05</v>
      </c>
      <c r="E676">
        <v>11947.4</v>
      </c>
      <c r="F676">
        <v>11858.25</v>
      </c>
      <c r="G676">
        <v>11878.95</v>
      </c>
      <c r="H676">
        <v>2827875</v>
      </c>
      <c r="I676">
        <v>-4909200</v>
      </c>
      <c r="J676">
        <v>11877.45</v>
      </c>
      <c r="K676" s="51">
        <f t="shared" si="324"/>
        <v>0.32727487711356223</v>
      </c>
      <c r="L676">
        <f t="shared" si="318"/>
        <v>11900</v>
      </c>
      <c r="M676">
        <f t="shared" si="319"/>
        <v>11900</v>
      </c>
      <c r="N676">
        <v>16.657499999999999</v>
      </c>
      <c r="O676">
        <f t="shared" si="320"/>
        <v>0</v>
      </c>
      <c r="P676" s="54">
        <f t="shared" si="325"/>
        <v>0.32674049849479303</v>
      </c>
      <c r="Q676" s="54">
        <f t="shared" si="326"/>
        <v>16.150243757795153</v>
      </c>
      <c r="R676" s="53">
        <f t="shared" si="336"/>
        <v>10450</v>
      </c>
      <c r="S676" s="53">
        <f t="shared" si="337"/>
        <v>12700</v>
      </c>
      <c r="T676" s="53">
        <f t="shared" si="341"/>
        <v>0</v>
      </c>
      <c r="U676" s="16"/>
      <c r="V676" s="16">
        <f t="shared" si="338"/>
        <v>10700</v>
      </c>
      <c r="W676" s="16">
        <f t="shared" si="339"/>
        <v>12500</v>
      </c>
      <c r="X676" s="16">
        <f t="shared" si="340"/>
        <v>0</v>
      </c>
      <c r="Y676" s="10">
        <f t="shared" si="317"/>
        <v>89.149999999999636</v>
      </c>
      <c r="Z676" s="10">
        <f t="shared" si="321"/>
        <v>107.19999999999891</v>
      </c>
      <c r="AA676" s="10">
        <f t="shared" si="322"/>
        <v>18.049999999999272</v>
      </c>
      <c r="AB676" s="10">
        <f t="shared" si="323"/>
        <v>107.19999999999891</v>
      </c>
      <c r="AC676" s="11">
        <f t="shared" si="334"/>
        <v>128.66428571428565</v>
      </c>
      <c r="AD676" s="12">
        <f t="shared" si="327"/>
        <v>1.0830281498334237E-2</v>
      </c>
      <c r="AE676" s="12">
        <f t="shared" si="335"/>
        <v>15.812210987567987</v>
      </c>
      <c r="AF676" s="10"/>
      <c r="AG676" s="10"/>
      <c r="AH676" s="13">
        <f t="shared" si="328"/>
        <v>0</v>
      </c>
      <c r="AI676" s="6"/>
      <c r="AJ676" s="6"/>
      <c r="AK676" s="6">
        <f t="shared" si="329"/>
        <v>0</v>
      </c>
    </row>
    <row r="677" spans="1:37" x14ac:dyDescent="0.35">
      <c r="A677" s="2">
        <v>43770</v>
      </c>
      <c r="B677" t="s">
        <v>10</v>
      </c>
      <c r="C677" s="3">
        <v>43797</v>
      </c>
      <c r="D677">
        <v>11925</v>
      </c>
      <c r="E677">
        <v>11944.9</v>
      </c>
      <c r="F677">
        <v>11878</v>
      </c>
      <c r="G677">
        <v>11928.25</v>
      </c>
      <c r="H677">
        <v>14558325</v>
      </c>
      <c r="I677">
        <v>247425</v>
      </c>
      <c r="J677">
        <v>11890.6</v>
      </c>
      <c r="K677" s="51">
        <f t="shared" si="324"/>
        <v>0.4150198460301564</v>
      </c>
      <c r="L677">
        <f t="shared" si="318"/>
        <v>11900</v>
      </c>
      <c r="M677">
        <f t="shared" si="319"/>
        <v>11900</v>
      </c>
      <c r="N677">
        <v>16.28</v>
      </c>
      <c r="O677">
        <f t="shared" si="320"/>
        <v>27</v>
      </c>
      <c r="P677" s="54">
        <f t="shared" si="325"/>
        <v>0.41416101406266392</v>
      </c>
      <c r="Q677" s="54">
        <f t="shared" si="326"/>
        <v>15.784371630214938</v>
      </c>
      <c r="R677" s="53">
        <f t="shared" ref="R677:R715" si="342">MROUND((G677-2*G677*Q677*SQRT(O677/365)/100),50)</f>
        <v>10900</v>
      </c>
      <c r="S677" s="53">
        <f>MROUND((G677+2*G677*Q677*SQRT(O677/365)/100),50)</f>
        <v>12950</v>
      </c>
      <c r="T677" s="53">
        <f t="shared" si="341"/>
        <v>0</v>
      </c>
      <c r="U677" s="17">
        <v>11.939167830789241</v>
      </c>
      <c r="V677" s="16">
        <f>MROUND((D677-2*D677*U677*SQRT(O677/365)/100),50)</f>
        <v>11150</v>
      </c>
      <c r="W677" s="16">
        <f>MROUND((D677+2*D677*U677*SQRT(O677/365)/100),50)</f>
        <v>12700</v>
      </c>
      <c r="X677" s="16">
        <f t="shared" si="340"/>
        <v>0</v>
      </c>
      <c r="Y677" s="10">
        <f t="shared" si="317"/>
        <v>66.899999999999636</v>
      </c>
      <c r="Z677" s="10">
        <f t="shared" si="321"/>
        <v>65.949999999998909</v>
      </c>
      <c r="AA677" s="10">
        <f t="shared" si="322"/>
        <v>0.9500000000007276</v>
      </c>
      <c r="AB677" s="10">
        <f t="shared" si="323"/>
        <v>66.899999999999636</v>
      </c>
      <c r="AC677" s="11">
        <f t="shared" si="334"/>
        <v>119.21785714285708</v>
      </c>
      <c r="AD677" s="12">
        <f t="shared" si="327"/>
        <v>9.9973045822102369E-3</v>
      </c>
      <c r="AE677" s="12">
        <f t="shared" si="335"/>
        <v>14.596064690026946</v>
      </c>
      <c r="AF677" s="10">
        <f>MROUND((M677-2*M677*AE677*SQRT(O677/365)/100),50)</f>
        <v>10950</v>
      </c>
      <c r="AG677" s="10">
        <f>MROUND((M677+2*M677*AE677*SQRT(O677/365)/100),50)</f>
        <v>12850</v>
      </c>
      <c r="AH677" s="13">
        <f t="shared" ref="AH677:AH695" si="343">IF(AND(M677&gt;=10950,M677&lt;=12850),0,1)</f>
        <v>0</v>
      </c>
      <c r="AI677" s="6">
        <f>MROUND((M677-2*M677*N677*SQRT(O677/365)/100),50)</f>
        <v>10850</v>
      </c>
      <c r="AJ677" s="6">
        <f>MROUND((M677+2*M677*N677*SQRT(O677/365)/100),50)</f>
        <v>12950</v>
      </c>
      <c r="AK677" s="6">
        <f t="shared" ref="AK677:AK695" si="344">IF(AND(M677&gt;=10850,M677&lt;=12950),0,1)</f>
        <v>0</v>
      </c>
    </row>
    <row r="678" spans="1:37" x14ac:dyDescent="0.35">
      <c r="A678" s="2">
        <v>43773</v>
      </c>
      <c r="B678" t="s">
        <v>10</v>
      </c>
      <c r="C678" s="3">
        <v>43797</v>
      </c>
      <c r="D678">
        <v>11959.95</v>
      </c>
      <c r="E678">
        <v>12012.8</v>
      </c>
      <c r="F678">
        <v>11936.15</v>
      </c>
      <c r="G678">
        <v>11979.7</v>
      </c>
      <c r="H678">
        <v>14671200</v>
      </c>
      <c r="I678">
        <v>112875</v>
      </c>
      <c r="J678">
        <v>11941.3</v>
      </c>
      <c r="K678" s="51">
        <f t="shared" si="324"/>
        <v>0.43132898790686586</v>
      </c>
      <c r="L678">
        <f t="shared" si="318"/>
        <v>12000</v>
      </c>
      <c r="M678">
        <f t="shared" si="319"/>
        <v>12000</v>
      </c>
      <c r="N678">
        <v>15.7325</v>
      </c>
      <c r="O678">
        <f t="shared" si="320"/>
        <v>24</v>
      </c>
      <c r="P678" s="54">
        <f t="shared" si="325"/>
        <v>0.43040143068679981</v>
      </c>
      <c r="Q678" s="54">
        <f t="shared" si="326"/>
        <v>15.253589007131803</v>
      </c>
      <c r="R678" s="53">
        <f t="shared" ref="R678" si="345">R677</f>
        <v>10900</v>
      </c>
      <c r="S678" s="53">
        <f t="shared" ref="S678" si="346">S677</f>
        <v>12950</v>
      </c>
      <c r="T678" s="53">
        <f t="shared" si="341"/>
        <v>0</v>
      </c>
      <c r="U678" s="16"/>
      <c r="V678" s="16">
        <f t="shared" ref="V678" si="347">V677</f>
        <v>11150</v>
      </c>
      <c r="W678" s="16">
        <f t="shared" ref="W678" si="348">W677</f>
        <v>12700</v>
      </c>
      <c r="X678" s="16">
        <f t="shared" si="340"/>
        <v>0</v>
      </c>
      <c r="Y678" s="10">
        <f t="shared" si="317"/>
        <v>76.649999999999636</v>
      </c>
      <c r="Z678" s="10">
        <f t="shared" si="321"/>
        <v>84.549999999999272</v>
      </c>
      <c r="AA678" s="10">
        <f t="shared" si="322"/>
        <v>7.8999999999996362</v>
      </c>
      <c r="AB678" s="10">
        <f t="shared" si="323"/>
        <v>84.549999999999272</v>
      </c>
      <c r="AC678" s="11">
        <f t="shared" si="334"/>
        <v>115.19999999999982</v>
      </c>
      <c r="AD678" s="12">
        <f t="shared" si="327"/>
        <v>9.6321472915856521E-3</v>
      </c>
      <c r="AE678" s="12">
        <f t="shared" si="335"/>
        <v>14.062935045715053</v>
      </c>
      <c r="AF678" s="10"/>
      <c r="AG678" s="10"/>
      <c r="AH678" s="13">
        <f t="shared" si="343"/>
        <v>0</v>
      </c>
      <c r="AI678" s="6"/>
      <c r="AJ678" s="6"/>
      <c r="AK678" s="6">
        <f t="shared" si="344"/>
        <v>0</v>
      </c>
    </row>
    <row r="679" spans="1:37" x14ac:dyDescent="0.35">
      <c r="A679" s="2">
        <v>43774</v>
      </c>
      <c r="B679" t="s">
        <v>10</v>
      </c>
      <c r="C679" s="3">
        <v>43797</v>
      </c>
      <c r="D679">
        <v>11980.2</v>
      </c>
      <c r="E679">
        <v>11996.75</v>
      </c>
      <c r="F679">
        <v>11901</v>
      </c>
      <c r="G679">
        <v>11956</v>
      </c>
      <c r="H679">
        <v>15091950</v>
      </c>
      <c r="I679">
        <v>420750</v>
      </c>
      <c r="J679">
        <v>11917.2</v>
      </c>
      <c r="K679" s="51">
        <f t="shared" si="324"/>
        <v>-0.19783467031729279</v>
      </c>
      <c r="L679">
        <f t="shared" si="318"/>
        <v>12000</v>
      </c>
      <c r="M679">
        <f t="shared" si="319"/>
        <v>12000</v>
      </c>
      <c r="N679">
        <v>15.925000000000001</v>
      </c>
      <c r="O679">
        <f t="shared" si="320"/>
        <v>23</v>
      </c>
      <c r="P679" s="54">
        <f t="shared" si="325"/>
        <v>-0.1980306215836336</v>
      </c>
      <c r="Q679" s="54">
        <f t="shared" si="326"/>
        <v>15.43993654351031</v>
      </c>
      <c r="R679" s="53">
        <f t="shared" ref="R679:R695" si="349">R678</f>
        <v>10900</v>
      </c>
      <c r="S679" s="53">
        <f t="shared" ref="S679:S695" si="350">S678</f>
        <v>12950</v>
      </c>
      <c r="T679" s="53">
        <f t="shared" si="341"/>
        <v>0</v>
      </c>
      <c r="U679" s="16"/>
      <c r="V679" s="16">
        <f t="shared" ref="V679:V695" si="351">V678</f>
        <v>11150</v>
      </c>
      <c r="W679" s="16">
        <f t="shared" ref="W679:W695" si="352">W678</f>
        <v>12700</v>
      </c>
      <c r="X679" s="16">
        <f t="shared" si="340"/>
        <v>0</v>
      </c>
      <c r="Y679" s="10">
        <f t="shared" si="317"/>
        <v>95.75</v>
      </c>
      <c r="Z679" s="10">
        <f t="shared" si="321"/>
        <v>17.049999999999272</v>
      </c>
      <c r="AA679" s="10">
        <f t="shared" si="322"/>
        <v>78.700000000000728</v>
      </c>
      <c r="AB679" s="10">
        <f t="shared" si="323"/>
        <v>95.75</v>
      </c>
      <c r="AC679" s="11">
        <f t="shared" si="334"/>
        <v>112.24285714285686</v>
      </c>
      <c r="AD679" s="12">
        <f t="shared" si="327"/>
        <v>9.3690303286136176E-3</v>
      </c>
      <c r="AE679" s="12">
        <f t="shared" si="335"/>
        <v>13.678784279775881</v>
      </c>
      <c r="AF679" s="10"/>
      <c r="AG679" s="10"/>
      <c r="AH679" s="13">
        <f t="shared" si="343"/>
        <v>0</v>
      </c>
      <c r="AI679" s="6"/>
      <c r="AJ679" s="6"/>
      <c r="AK679" s="6">
        <f t="shared" si="344"/>
        <v>0</v>
      </c>
    </row>
    <row r="680" spans="1:37" x14ac:dyDescent="0.35">
      <c r="A680" s="2">
        <v>43775</v>
      </c>
      <c r="B680" t="s">
        <v>10</v>
      </c>
      <c r="C680" s="3">
        <v>43797</v>
      </c>
      <c r="D680">
        <v>11941</v>
      </c>
      <c r="E680">
        <v>12049.9</v>
      </c>
      <c r="F680">
        <v>11885.1</v>
      </c>
      <c r="G680">
        <v>12008.05</v>
      </c>
      <c r="H680">
        <v>15740250</v>
      </c>
      <c r="I680">
        <v>648300</v>
      </c>
      <c r="J680">
        <v>11966.05</v>
      </c>
      <c r="K680" s="51">
        <f t="shared" si="324"/>
        <v>0.43534626965539708</v>
      </c>
      <c r="L680">
        <f t="shared" si="318"/>
        <v>12000</v>
      </c>
      <c r="M680">
        <f t="shared" si="319"/>
        <v>11900</v>
      </c>
      <c r="N680">
        <v>15.9175</v>
      </c>
      <c r="O680">
        <f t="shared" si="320"/>
        <v>22</v>
      </c>
      <c r="P680" s="54">
        <f t="shared" si="325"/>
        <v>0.43440137915400356</v>
      </c>
      <c r="Q680" s="54">
        <f t="shared" si="326"/>
        <v>15.432955651737377</v>
      </c>
      <c r="R680" s="53">
        <f t="shared" si="349"/>
        <v>10900</v>
      </c>
      <c r="S680" s="53">
        <f t="shared" si="350"/>
        <v>12950</v>
      </c>
      <c r="T680" s="53">
        <f t="shared" si="341"/>
        <v>0</v>
      </c>
      <c r="U680" s="16"/>
      <c r="V680" s="16">
        <f t="shared" si="351"/>
        <v>11150</v>
      </c>
      <c r="W680" s="16">
        <f t="shared" si="352"/>
        <v>12700</v>
      </c>
      <c r="X680" s="16">
        <f t="shared" si="340"/>
        <v>0</v>
      </c>
      <c r="Y680" s="10">
        <f t="shared" si="317"/>
        <v>164.79999999999927</v>
      </c>
      <c r="Z680" s="10">
        <f t="shared" si="321"/>
        <v>93.899999999999636</v>
      </c>
      <c r="AA680" s="10">
        <f t="shared" si="322"/>
        <v>70.899999999999636</v>
      </c>
      <c r="AB680" s="10">
        <f t="shared" si="323"/>
        <v>164.79999999999927</v>
      </c>
      <c r="AC680" s="11">
        <f t="shared" si="334"/>
        <v>119.385714285714</v>
      </c>
      <c r="AD680" s="12">
        <f t="shared" si="327"/>
        <v>9.9979661909148313E-3</v>
      </c>
      <c r="AE680" s="12">
        <f t="shared" si="335"/>
        <v>14.597030638735653</v>
      </c>
      <c r="AF680" s="10"/>
      <c r="AG680" s="10"/>
      <c r="AH680" s="13">
        <f t="shared" si="343"/>
        <v>0</v>
      </c>
      <c r="AI680" s="6"/>
      <c r="AJ680" s="6"/>
      <c r="AK680" s="6">
        <f t="shared" si="344"/>
        <v>0</v>
      </c>
    </row>
    <row r="681" spans="1:37" x14ac:dyDescent="0.35">
      <c r="A681" s="2">
        <v>43776</v>
      </c>
      <c r="B681" t="s">
        <v>10</v>
      </c>
      <c r="C681" s="3">
        <v>43797</v>
      </c>
      <c r="D681">
        <v>12029.05</v>
      </c>
      <c r="E681">
        <v>12058</v>
      </c>
      <c r="F681">
        <v>11972.3</v>
      </c>
      <c r="G681">
        <v>12047.95</v>
      </c>
      <c r="H681">
        <v>16182525</v>
      </c>
      <c r="I681">
        <v>442275</v>
      </c>
      <c r="J681">
        <v>12012.05</v>
      </c>
      <c r="K681" s="51">
        <f t="shared" si="324"/>
        <v>0.33227709744714135</v>
      </c>
      <c r="L681">
        <f t="shared" si="318"/>
        <v>12000</v>
      </c>
      <c r="M681">
        <f t="shared" si="319"/>
        <v>12000</v>
      </c>
      <c r="N681">
        <v>15.775</v>
      </c>
      <c r="O681">
        <f t="shared" si="320"/>
        <v>21</v>
      </c>
      <c r="P681" s="54">
        <f t="shared" si="325"/>
        <v>0.33172627692934498</v>
      </c>
      <c r="Q681" s="54">
        <f t="shared" si="326"/>
        <v>15.294645796466433</v>
      </c>
      <c r="R681" s="53">
        <f t="shared" si="349"/>
        <v>10900</v>
      </c>
      <c r="S681" s="53">
        <f t="shared" si="350"/>
        <v>12950</v>
      </c>
      <c r="T681" s="53">
        <f t="shared" si="341"/>
        <v>0</v>
      </c>
      <c r="U681" s="16"/>
      <c r="V681" s="16">
        <f t="shared" si="351"/>
        <v>11150</v>
      </c>
      <c r="W681" s="16">
        <f t="shared" si="352"/>
        <v>12700</v>
      </c>
      <c r="X681" s="16">
        <f t="shared" si="340"/>
        <v>0</v>
      </c>
      <c r="Y681" s="10">
        <f t="shared" si="317"/>
        <v>85.700000000000728</v>
      </c>
      <c r="Z681" s="10">
        <f t="shared" si="321"/>
        <v>49.950000000000728</v>
      </c>
      <c r="AA681" s="10">
        <f t="shared" si="322"/>
        <v>35.75</v>
      </c>
      <c r="AB681" s="10">
        <f t="shared" si="323"/>
        <v>85.700000000000728</v>
      </c>
      <c r="AC681" s="11">
        <f t="shared" si="334"/>
        <v>114.00714285714263</v>
      </c>
      <c r="AD681" s="12">
        <f t="shared" si="327"/>
        <v>9.4776514236072362E-3</v>
      </c>
      <c r="AE681" s="12">
        <f t="shared" si="335"/>
        <v>13.837371078466564</v>
      </c>
      <c r="AF681" s="10"/>
      <c r="AG681" s="10"/>
      <c r="AH681" s="13">
        <f t="shared" si="343"/>
        <v>0</v>
      </c>
      <c r="AI681" s="6"/>
      <c r="AJ681" s="6"/>
      <c r="AK681" s="6">
        <f t="shared" si="344"/>
        <v>0</v>
      </c>
    </row>
    <row r="682" spans="1:37" x14ac:dyDescent="0.35">
      <c r="A682" s="2">
        <v>43777</v>
      </c>
      <c r="B682" t="s">
        <v>10</v>
      </c>
      <c r="C682" s="3">
        <v>43797</v>
      </c>
      <c r="D682">
        <v>12002.9</v>
      </c>
      <c r="E682">
        <v>12069</v>
      </c>
      <c r="F682">
        <v>11933.35</v>
      </c>
      <c r="G682">
        <v>11945.35</v>
      </c>
      <c r="H682">
        <v>15797100</v>
      </c>
      <c r="I682">
        <v>-385425</v>
      </c>
      <c r="J682">
        <v>11908.15</v>
      </c>
      <c r="K682" s="51">
        <f t="shared" si="324"/>
        <v>-0.85159715968277061</v>
      </c>
      <c r="L682">
        <f t="shared" si="318"/>
        <v>11900</v>
      </c>
      <c r="M682">
        <f t="shared" si="319"/>
        <v>12000</v>
      </c>
      <c r="N682">
        <v>15.2075</v>
      </c>
      <c r="O682">
        <f t="shared" si="320"/>
        <v>20</v>
      </c>
      <c r="P682" s="54">
        <f t="shared" si="325"/>
        <v>-0.85524396712699513</v>
      </c>
      <c r="Q682" s="54">
        <f t="shared" si="326"/>
        <v>14.745706473736632</v>
      </c>
      <c r="R682" s="53">
        <f t="shared" si="349"/>
        <v>10900</v>
      </c>
      <c r="S682" s="53">
        <f t="shared" si="350"/>
        <v>12950</v>
      </c>
      <c r="T682" s="53">
        <f t="shared" si="341"/>
        <v>0</v>
      </c>
      <c r="U682" s="16"/>
      <c r="V682" s="16">
        <f t="shared" si="351"/>
        <v>11150</v>
      </c>
      <c r="W682" s="16">
        <f t="shared" si="352"/>
        <v>12700</v>
      </c>
      <c r="X682" s="16">
        <f t="shared" si="340"/>
        <v>0</v>
      </c>
      <c r="Y682" s="10">
        <f t="shared" si="317"/>
        <v>135.64999999999964</v>
      </c>
      <c r="Z682" s="10">
        <f t="shared" si="321"/>
        <v>21.049999999999272</v>
      </c>
      <c r="AA682" s="10">
        <f t="shared" si="322"/>
        <v>114.60000000000036</v>
      </c>
      <c r="AB682" s="10">
        <f t="shared" si="323"/>
        <v>135.64999999999964</v>
      </c>
      <c r="AC682" s="11">
        <f t="shared" si="334"/>
        <v>113.36785714285686</v>
      </c>
      <c r="AD682" s="12">
        <f t="shared" si="327"/>
        <v>9.4450388775093406E-3</v>
      </c>
      <c r="AE682" s="12">
        <f t="shared" si="335"/>
        <v>13.789756761163638</v>
      </c>
      <c r="AF682" s="10"/>
      <c r="AG682" s="10"/>
      <c r="AH682" s="13">
        <f t="shared" si="343"/>
        <v>0</v>
      </c>
      <c r="AI682" s="6"/>
      <c r="AJ682" s="6"/>
      <c r="AK682" s="6">
        <f t="shared" si="344"/>
        <v>0</v>
      </c>
    </row>
    <row r="683" spans="1:37" x14ac:dyDescent="0.35">
      <c r="A683" s="2">
        <v>43780</v>
      </c>
      <c r="B683" t="s">
        <v>10</v>
      </c>
      <c r="C683" s="3">
        <v>43797</v>
      </c>
      <c r="D683">
        <v>11908.4</v>
      </c>
      <c r="E683">
        <v>11968.35</v>
      </c>
      <c r="F683">
        <v>11866</v>
      </c>
      <c r="G683">
        <v>11943.7</v>
      </c>
      <c r="H683">
        <v>15325650</v>
      </c>
      <c r="I683">
        <v>-471450</v>
      </c>
      <c r="J683">
        <v>11913.45</v>
      </c>
      <c r="K683" s="51">
        <f t="shared" si="324"/>
        <v>-1.3812906277334999E-2</v>
      </c>
      <c r="L683">
        <f t="shared" si="318"/>
        <v>11900</v>
      </c>
      <c r="M683">
        <f t="shared" si="319"/>
        <v>11900</v>
      </c>
      <c r="N683">
        <v>15.855</v>
      </c>
      <c r="O683">
        <f t="shared" si="320"/>
        <v>17</v>
      </c>
      <c r="P683" s="54">
        <f t="shared" si="325"/>
        <v>-1.3813860347156037E-2</v>
      </c>
      <c r="Q683" s="54">
        <f t="shared" si="326"/>
        <v>15.371993200277064</v>
      </c>
      <c r="R683" s="53">
        <f t="shared" si="349"/>
        <v>10900</v>
      </c>
      <c r="S683" s="53">
        <f t="shared" si="350"/>
        <v>12950</v>
      </c>
      <c r="T683" s="53">
        <f t="shared" si="341"/>
        <v>0</v>
      </c>
      <c r="U683" s="16"/>
      <c r="V683" s="16">
        <f t="shared" si="351"/>
        <v>11150</v>
      </c>
      <c r="W683" s="16">
        <f t="shared" si="352"/>
        <v>12700</v>
      </c>
      <c r="X683" s="16">
        <f t="shared" si="340"/>
        <v>0</v>
      </c>
      <c r="Y683" s="10">
        <f t="shared" si="317"/>
        <v>102.35000000000036</v>
      </c>
      <c r="Z683" s="10">
        <f t="shared" si="321"/>
        <v>23</v>
      </c>
      <c r="AA683" s="10">
        <f t="shared" si="322"/>
        <v>79.350000000000364</v>
      </c>
      <c r="AB683" s="10">
        <f t="shared" si="323"/>
        <v>102.35000000000036</v>
      </c>
      <c r="AC683" s="11">
        <f t="shared" si="334"/>
        <v>112.76785714285688</v>
      </c>
      <c r="AD683" s="12">
        <f t="shared" si="327"/>
        <v>9.46960608837937E-3</v>
      </c>
      <c r="AE683" s="12">
        <f t="shared" si="335"/>
        <v>13.825624889033881</v>
      </c>
      <c r="AF683" s="10"/>
      <c r="AG683" s="10"/>
      <c r="AH683" s="13">
        <f t="shared" si="343"/>
        <v>0</v>
      </c>
      <c r="AI683" s="6"/>
      <c r="AJ683" s="6"/>
      <c r="AK683" s="6">
        <f t="shared" si="344"/>
        <v>0</v>
      </c>
    </row>
    <row r="684" spans="1:37" x14ac:dyDescent="0.35">
      <c r="A684" s="2">
        <v>43782</v>
      </c>
      <c r="B684" t="s">
        <v>10</v>
      </c>
      <c r="C684" s="3">
        <v>43797</v>
      </c>
      <c r="D684">
        <v>11919.95</v>
      </c>
      <c r="E684">
        <v>11956.75</v>
      </c>
      <c r="F684">
        <v>11846.65</v>
      </c>
      <c r="G684">
        <v>11863.25</v>
      </c>
      <c r="H684">
        <v>15586725</v>
      </c>
      <c r="I684">
        <v>261075</v>
      </c>
      <c r="J684">
        <v>11840.45</v>
      </c>
      <c r="K684" s="51">
        <f t="shared" si="324"/>
        <v>-0.67357686479064882</v>
      </c>
      <c r="L684">
        <f t="shared" si="318"/>
        <v>11900</v>
      </c>
      <c r="M684">
        <f t="shared" si="319"/>
        <v>11900</v>
      </c>
      <c r="N684">
        <v>16.25</v>
      </c>
      <c r="O684">
        <f t="shared" si="320"/>
        <v>15</v>
      </c>
      <c r="P684" s="54">
        <f t="shared" si="325"/>
        <v>-0.67585563235326163</v>
      </c>
      <c r="Q684" s="54">
        <f t="shared" si="326"/>
        <v>15.755829297442487</v>
      </c>
      <c r="R684" s="53">
        <f t="shared" si="349"/>
        <v>10900</v>
      </c>
      <c r="S684" s="53">
        <f t="shared" si="350"/>
        <v>12950</v>
      </c>
      <c r="T684" s="53">
        <f t="shared" si="341"/>
        <v>0</v>
      </c>
      <c r="U684" s="16"/>
      <c r="V684" s="16">
        <f t="shared" si="351"/>
        <v>11150</v>
      </c>
      <c r="W684" s="16">
        <f t="shared" si="352"/>
        <v>12700</v>
      </c>
      <c r="X684" s="16">
        <f t="shared" si="340"/>
        <v>0</v>
      </c>
      <c r="Y684" s="10">
        <f t="shared" si="317"/>
        <v>110.10000000000036</v>
      </c>
      <c r="Z684" s="10">
        <f t="shared" si="321"/>
        <v>13.049999999999272</v>
      </c>
      <c r="AA684" s="10">
        <f t="shared" si="322"/>
        <v>97.050000000001091</v>
      </c>
      <c r="AB684" s="10">
        <f t="shared" si="323"/>
        <v>110.10000000000036</v>
      </c>
      <c r="AC684" s="11">
        <f t="shared" si="334"/>
        <v>112.81785714285694</v>
      </c>
      <c r="AD684" s="12">
        <f t="shared" si="327"/>
        <v>9.4646250313849406E-3</v>
      </c>
      <c r="AE684" s="12">
        <f t="shared" si="335"/>
        <v>13.818352545822012</v>
      </c>
      <c r="AF684" s="10"/>
      <c r="AG684" s="10"/>
      <c r="AH684" s="13">
        <f t="shared" si="343"/>
        <v>0</v>
      </c>
      <c r="AI684" s="6"/>
      <c r="AJ684" s="6"/>
      <c r="AK684" s="6">
        <f t="shared" si="344"/>
        <v>0</v>
      </c>
    </row>
    <row r="685" spans="1:37" x14ac:dyDescent="0.35">
      <c r="A685" s="2">
        <v>43783</v>
      </c>
      <c r="B685" t="s">
        <v>10</v>
      </c>
      <c r="C685" s="3">
        <v>43797</v>
      </c>
      <c r="D685">
        <v>11875.2</v>
      </c>
      <c r="E685">
        <v>11924.4</v>
      </c>
      <c r="F685">
        <v>11825.45</v>
      </c>
      <c r="G685">
        <v>11899.65</v>
      </c>
      <c r="H685">
        <v>15326775</v>
      </c>
      <c r="I685">
        <v>-259950</v>
      </c>
      <c r="J685">
        <v>11872.1</v>
      </c>
      <c r="K685" s="51">
        <f t="shared" si="324"/>
        <v>0.30682991591679881</v>
      </c>
      <c r="L685">
        <f t="shared" si="318"/>
        <v>11900</v>
      </c>
      <c r="M685">
        <f t="shared" si="319"/>
        <v>11900</v>
      </c>
      <c r="N685">
        <v>16.462499999999999</v>
      </c>
      <c r="O685">
        <f t="shared" si="320"/>
        <v>14</v>
      </c>
      <c r="P685" s="54">
        <f t="shared" si="325"/>
        <v>0.30636015359934987</v>
      </c>
      <c r="Q685" s="54">
        <f t="shared" si="326"/>
        <v>15.961162340745199</v>
      </c>
      <c r="R685" s="53">
        <f t="shared" si="349"/>
        <v>10900</v>
      </c>
      <c r="S685" s="53">
        <f t="shared" si="350"/>
        <v>12950</v>
      </c>
      <c r="T685" s="53">
        <f t="shared" si="341"/>
        <v>0</v>
      </c>
      <c r="U685" s="16"/>
      <c r="V685" s="16">
        <f t="shared" si="351"/>
        <v>11150</v>
      </c>
      <c r="W685" s="16">
        <f t="shared" si="352"/>
        <v>12700</v>
      </c>
      <c r="X685" s="16">
        <f t="shared" si="340"/>
        <v>0</v>
      </c>
      <c r="Y685" s="10">
        <f t="shared" si="317"/>
        <v>98.949999999998909</v>
      </c>
      <c r="Z685" s="10">
        <f t="shared" si="321"/>
        <v>61.149999999999636</v>
      </c>
      <c r="AA685" s="10">
        <f t="shared" si="322"/>
        <v>37.799999999999272</v>
      </c>
      <c r="AB685" s="10">
        <f t="shared" si="323"/>
        <v>98.949999999998909</v>
      </c>
      <c r="AC685" s="11">
        <f t="shared" si="334"/>
        <v>110.47499999999971</v>
      </c>
      <c r="AD685" s="12">
        <f t="shared" si="327"/>
        <v>9.3030012126111318E-3</v>
      </c>
      <c r="AE685" s="12">
        <f t="shared" si="335"/>
        <v>13.582381770412253</v>
      </c>
      <c r="AF685" s="10"/>
      <c r="AG685" s="10"/>
      <c r="AH685" s="13">
        <f t="shared" si="343"/>
        <v>0</v>
      </c>
      <c r="AI685" s="6"/>
      <c r="AJ685" s="6"/>
      <c r="AK685" s="6">
        <f t="shared" si="344"/>
        <v>0</v>
      </c>
    </row>
    <row r="686" spans="1:37" x14ac:dyDescent="0.35">
      <c r="A686" s="2">
        <v>43784</v>
      </c>
      <c r="B686" t="s">
        <v>10</v>
      </c>
      <c r="C686" s="3">
        <v>43797</v>
      </c>
      <c r="D686">
        <v>11913</v>
      </c>
      <c r="E686">
        <v>12008.65</v>
      </c>
      <c r="F686">
        <v>11913</v>
      </c>
      <c r="G686">
        <v>11942.6</v>
      </c>
      <c r="H686">
        <v>15538275</v>
      </c>
      <c r="I686">
        <v>211500</v>
      </c>
      <c r="J686">
        <v>11895.45</v>
      </c>
      <c r="K686" s="51">
        <f t="shared" si="324"/>
        <v>0.36093498548277242</v>
      </c>
      <c r="L686">
        <f t="shared" si="318"/>
        <v>11900</v>
      </c>
      <c r="M686">
        <f t="shared" si="319"/>
        <v>11900</v>
      </c>
      <c r="N686">
        <v>15.65</v>
      </c>
      <c r="O686">
        <f t="shared" si="320"/>
        <v>13</v>
      </c>
      <c r="P686" s="54">
        <f t="shared" si="325"/>
        <v>0.36028517828228246</v>
      </c>
      <c r="Q686" s="54">
        <f t="shared" si="326"/>
        <v>15.173494598298092</v>
      </c>
      <c r="R686" s="53">
        <f t="shared" si="349"/>
        <v>10900</v>
      </c>
      <c r="S686" s="53">
        <f t="shared" si="350"/>
        <v>12950</v>
      </c>
      <c r="T686" s="53">
        <f t="shared" si="341"/>
        <v>0</v>
      </c>
      <c r="U686" s="16"/>
      <c r="V686" s="16">
        <f t="shared" si="351"/>
        <v>11150</v>
      </c>
      <c r="W686" s="16">
        <f t="shared" si="352"/>
        <v>12700</v>
      </c>
      <c r="X686" s="16">
        <f t="shared" si="340"/>
        <v>0</v>
      </c>
      <c r="Y686" s="10">
        <f t="shared" si="317"/>
        <v>95.649999999999636</v>
      </c>
      <c r="Z686" s="10">
        <f t="shared" si="321"/>
        <v>109</v>
      </c>
      <c r="AA686" s="10">
        <f t="shared" si="322"/>
        <v>13.350000000000364</v>
      </c>
      <c r="AB686" s="10">
        <f t="shared" si="323"/>
        <v>109</v>
      </c>
      <c r="AC686" s="11">
        <f t="shared" si="334"/>
        <v>108.44642857142831</v>
      </c>
      <c r="AD686" s="12">
        <f t="shared" si="327"/>
        <v>9.1032005851950232E-3</v>
      </c>
      <c r="AE686" s="12">
        <f t="shared" si="335"/>
        <v>13.290672854384734</v>
      </c>
      <c r="AF686" s="10"/>
      <c r="AG686" s="10"/>
      <c r="AH686" s="13">
        <f t="shared" si="343"/>
        <v>0</v>
      </c>
      <c r="AI686" s="6"/>
      <c r="AJ686" s="6"/>
      <c r="AK686" s="6">
        <f t="shared" si="344"/>
        <v>0</v>
      </c>
    </row>
    <row r="687" spans="1:37" x14ac:dyDescent="0.35">
      <c r="A687" s="2">
        <v>43787</v>
      </c>
      <c r="B687" t="s">
        <v>10</v>
      </c>
      <c r="C687" s="3">
        <v>43797</v>
      </c>
      <c r="D687">
        <v>11935.45</v>
      </c>
      <c r="E687">
        <v>11958</v>
      </c>
      <c r="F687">
        <v>11890.15</v>
      </c>
      <c r="G687">
        <v>11920.9</v>
      </c>
      <c r="H687">
        <v>15517050</v>
      </c>
      <c r="I687">
        <v>-21225</v>
      </c>
      <c r="J687">
        <v>11884.5</v>
      </c>
      <c r="K687" s="51">
        <f t="shared" si="324"/>
        <v>-0.18170247684759372</v>
      </c>
      <c r="L687">
        <f t="shared" si="318"/>
        <v>11900</v>
      </c>
      <c r="M687">
        <f t="shared" si="319"/>
        <v>11900</v>
      </c>
      <c r="N687">
        <v>15.03</v>
      </c>
      <c r="O687">
        <f t="shared" si="320"/>
        <v>10</v>
      </c>
      <c r="P687" s="54">
        <f t="shared" si="325"/>
        <v>-0.18186775603936667</v>
      </c>
      <c r="Q687" s="54">
        <f t="shared" si="326"/>
        <v>14.572193745378257</v>
      </c>
      <c r="R687" s="53">
        <f t="shared" si="349"/>
        <v>10900</v>
      </c>
      <c r="S687" s="53">
        <f t="shared" si="350"/>
        <v>12950</v>
      </c>
      <c r="T687" s="53">
        <f t="shared" si="341"/>
        <v>0</v>
      </c>
      <c r="U687" s="16"/>
      <c r="V687" s="16">
        <f t="shared" si="351"/>
        <v>11150</v>
      </c>
      <c r="W687" s="16">
        <f t="shared" si="352"/>
        <v>12700</v>
      </c>
      <c r="X687" s="16">
        <f t="shared" si="340"/>
        <v>0</v>
      </c>
      <c r="Y687" s="10">
        <f t="shared" si="317"/>
        <v>67.850000000000364</v>
      </c>
      <c r="Z687" s="10">
        <f t="shared" si="321"/>
        <v>15.399999999999636</v>
      </c>
      <c r="AA687" s="10">
        <f t="shared" si="322"/>
        <v>52.450000000000728</v>
      </c>
      <c r="AB687" s="10">
        <f t="shared" si="323"/>
        <v>67.850000000000364</v>
      </c>
      <c r="AC687" s="11">
        <f t="shared" si="334"/>
        <v>108.57499999999982</v>
      </c>
      <c r="AD687" s="12">
        <f t="shared" si="327"/>
        <v>9.096850139709841E-3</v>
      </c>
      <c r="AE687" s="12">
        <f t="shared" si="335"/>
        <v>13.281401203976367</v>
      </c>
      <c r="AF687" s="10"/>
      <c r="AG687" s="10"/>
      <c r="AH687" s="13">
        <f t="shared" si="343"/>
        <v>0</v>
      </c>
      <c r="AI687" s="6"/>
      <c r="AJ687" s="6"/>
      <c r="AK687" s="6">
        <f t="shared" si="344"/>
        <v>0</v>
      </c>
    </row>
    <row r="688" spans="1:37" x14ac:dyDescent="0.35">
      <c r="A688" s="2">
        <v>43788</v>
      </c>
      <c r="B688" t="s">
        <v>10</v>
      </c>
      <c r="C688" s="3">
        <v>43797</v>
      </c>
      <c r="D688">
        <v>11918</v>
      </c>
      <c r="E688">
        <v>11988.35</v>
      </c>
      <c r="F688">
        <v>11901.5</v>
      </c>
      <c r="G688">
        <v>11969.15</v>
      </c>
      <c r="H688">
        <v>15605100</v>
      </c>
      <c r="I688">
        <v>88050</v>
      </c>
      <c r="J688">
        <v>11940.1</v>
      </c>
      <c r="K688" s="51">
        <f t="shared" si="324"/>
        <v>0.40475131911181206</v>
      </c>
      <c r="L688">
        <f t="shared" si="318"/>
        <v>12000</v>
      </c>
      <c r="M688">
        <f t="shared" si="319"/>
        <v>11900</v>
      </c>
      <c r="N688">
        <v>15.755000000000001</v>
      </c>
      <c r="O688">
        <f t="shared" si="320"/>
        <v>9</v>
      </c>
      <c r="P688" s="54">
        <f t="shared" si="325"/>
        <v>0.40393440453332374</v>
      </c>
      <c r="Q688" s="54">
        <f t="shared" si="326"/>
        <v>15.275359677604648</v>
      </c>
      <c r="R688" s="53">
        <f t="shared" si="349"/>
        <v>10900</v>
      </c>
      <c r="S688" s="53">
        <f t="shared" si="350"/>
        <v>12950</v>
      </c>
      <c r="T688" s="53">
        <f t="shared" si="341"/>
        <v>0</v>
      </c>
      <c r="U688" s="16"/>
      <c r="V688" s="16">
        <f t="shared" si="351"/>
        <v>11150</v>
      </c>
      <c r="W688" s="16">
        <f t="shared" si="352"/>
        <v>12700</v>
      </c>
      <c r="X688" s="16">
        <f t="shared" si="340"/>
        <v>0</v>
      </c>
      <c r="Y688" s="10">
        <f t="shared" si="317"/>
        <v>86.850000000000364</v>
      </c>
      <c r="Z688" s="10">
        <f t="shared" si="321"/>
        <v>67.450000000000728</v>
      </c>
      <c r="AA688" s="10">
        <f t="shared" si="322"/>
        <v>19.399999999999636</v>
      </c>
      <c r="AB688" s="10">
        <f t="shared" si="323"/>
        <v>86.850000000000364</v>
      </c>
      <c r="AC688" s="11">
        <f t="shared" si="334"/>
        <v>100.57142857142844</v>
      </c>
      <c r="AD688" s="12">
        <f t="shared" si="327"/>
        <v>8.4386162587202929E-3</v>
      </c>
      <c r="AE688" s="12">
        <f t="shared" si="335"/>
        <v>12.320379737731628</v>
      </c>
      <c r="AF688" s="10"/>
      <c r="AG688" s="10"/>
      <c r="AH688" s="13">
        <f t="shared" si="343"/>
        <v>0</v>
      </c>
      <c r="AI688" s="6"/>
      <c r="AJ688" s="6"/>
      <c r="AK688" s="6">
        <f t="shared" si="344"/>
        <v>0</v>
      </c>
    </row>
    <row r="689" spans="1:37" x14ac:dyDescent="0.35">
      <c r="A689" s="2">
        <v>43789</v>
      </c>
      <c r="B689" t="s">
        <v>10</v>
      </c>
      <c r="C689" s="3">
        <v>43797</v>
      </c>
      <c r="D689">
        <v>11979.4</v>
      </c>
      <c r="E689">
        <v>12066</v>
      </c>
      <c r="F689">
        <v>11972.65</v>
      </c>
      <c r="G689">
        <v>12018.15</v>
      </c>
      <c r="H689">
        <v>14939700</v>
      </c>
      <c r="I689">
        <v>-665400</v>
      </c>
      <c r="J689">
        <v>11999.1</v>
      </c>
      <c r="K689" s="51">
        <f t="shared" si="324"/>
        <v>0.40938579598384184</v>
      </c>
      <c r="L689">
        <f t="shared" si="318"/>
        <v>12000</v>
      </c>
      <c r="M689">
        <f t="shared" si="319"/>
        <v>12000</v>
      </c>
      <c r="N689">
        <v>15.4125</v>
      </c>
      <c r="O689">
        <f t="shared" si="320"/>
        <v>8</v>
      </c>
      <c r="P689" s="54">
        <f t="shared" si="325"/>
        <v>0.40855009239226803</v>
      </c>
      <c r="Q689" s="54">
        <f t="shared" si="326"/>
        <v>14.943308257065421</v>
      </c>
      <c r="R689" s="53">
        <f t="shared" si="349"/>
        <v>10900</v>
      </c>
      <c r="S689" s="53">
        <f t="shared" si="350"/>
        <v>12950</v>
      </c>
      <c r="T689" s="53">
        <f t="shared" si="341"/>
        <v>0</v>
      </c>
      <c r="U689" s="16"/>
      <c r="V689" s="16">
        <f t="shared" si="351"/>
        <v>11150</v>
      </c>
      <c r="W689" s="16">
        <f t="shared" si="352"/>
        <v>12700</v>
      </c>
      <c r="X689" s="16">
        <f t="shared" si="340"/>
        <v>0</v>
      </c>
      <c r="Y689" s="10">
        <f t="shared" si="317"/>
        <v>93.350000000000364</v>
      </c>
      <c r="Z689" s="10">
        <f t="shared" si="321"/>
        <v>96.850000000000364</v>
      </c>
      <c r="AA689" s="10">
        <f t="shared" si="322"/>
        <v>3.5</v>
      </c>
      <c r="AB689" s="10">
        <f t="shared" si="323"/>
        <v>96.850000000000364</v>
      </c>
      <c r="AC689" s="11">
        <f t="shared" si="334"/>
        <v>100.89285714285701</v>
      </c>
      <c r="AD689" s="12">
        <f t="shared" si="327"/>
        <v>8.4221961987125411E-3</v>
      </c>
      <c r="AE689" s="12">
        <f t="shared" si="335"/>
        <v>12.29640645012031</v>
      </c>
      <c r="AF689" s="10"/>
      <c r="AG689" s="10"/>
      <c r="AH689" s="13">
        <f t="shared" si="343"/>
        <v>0</v>
      </c>
      <c r="AI689" s="6"/>
      <c r="AJ689" s="6"/>
      <c r="AK689" s="6">
        <f t="shared" si="344"/>
        <v>0</v>
      </c>
    </row>
    <row r="690" spans="1:37" x14ac:dyDescent="0.35">
      <c r="A690" s="2">
        <v>43790</v>
      </c>
      <c r="B690" t="s">
        <v>10</v>
      </c>
      <c r="C690" s="3">
        <v>43797</v>
      </c>
      <c r="D690">
        <v>12007.35</v>
      </c>
      <c r="E690">
        <v>12030.05</v>
      </c>
      <c r="F690">
        <v>11962.2</v>
      </c>
      <c r="G690">
        <v>11974.55</v>
      </c>
      <c r="H690">
        <v>14469450</v>
      </c>
      <c r="I690">
        <v>-470250</v>
      </c>
      <c r="J690">
        <v>11968.4</v>
      </c>
      <c r="K690" s="51">
        <f t="shared" si="324"/>
        <v>-0.3627846215931767</v>
      </c>
      <c r="L690">
        <f t="shared" si="318"/>
        <v>12000</v>
      </c>
      <c r="M690">
        <f t="shared" si="319"/>
        <v>12000</v>
      </c>
      <c r="N690">
        <v>15.16</v>
      </c>
      <c r="O690">
        <f t="shared" si="320"/>
        <v>7</v>
      </c>
      <c r="P690" s="54">
        <f t="shared" si="325"/>
        <v>-0.36344428091314995</v>
      </c>
      <c r="Q690" s="54">
        <f t="shared" si="326"/>
        <v>14.698434933853321</v>
      </c>
      <c r="R690" s="53">
        <f t="shared" si="349"/>
        <v>10900</v>
      </c>
      <c r="S690" s="53">
        <f t="shared" si="350"/>
        <v>12950</v>
      </c>
      <c r="T690" s="53">
        <f t="shared" si="341"/>
        <v>0</v>
      </c>
      <c r="U690" s="16"/>
      <c r="V690" s="16">
        <f t="shared" si="351"/>
        <v>11150</v>
      </c>
      <c r="W690" s="16">
        <f t="shared" si="352"/>
        <v>12700</v>
      </c>
      <c r="X690" s="16">
        <f t="shared" si="340"/>
        <v>0</v>
      </c>
      <c r="Y690" s="10">
        <f t="shared" si="317"/>
        <v>67.849999999998545</v>
      </c>
      <c r="Z690" s="10">
        <f t="shared" si="321"/>
        <v>11.899999999999636</v>
      </c>
      <c r="AA690" s="10">
        <f t="shared" si="322"/>
        <v>55.949999999998909</v>
      </c>
      <c r="AB690" s="10">
        <f t="shared" si="323"/>
        <v>67.849999999998545</v>
      </c>
      <c r="AC690" s="11">
        <f t="shared" si="334"/>
        <v>98.082142857142699</v>
      </c>
      <c r="AD690" s="12">
        <f t="shared" si="327"/>
        <v>8.1685086931873145E-3</v>
      </c>
      <c r="AE690" s="12">
        <f t="shared" si="335"/>
        <v>11.926022692053479</v>
      </c>
      <c r="AF690" s="10"/>
      <c r="AG690" s="10"/>
      <c r="AH690" s="13">
        <f t="shared" si="343"/>
        <v>0</v>
      </c>
      <c r="AI690" s="6"/>
      <c r="AJ690" s="6"/>
      <c r="AK690" s="6">
        <f t="shared" si="344"/>
        <v>0</v>
      </c>
    </row>
    <row r="691" spans="1:37" x14ac:dyDescent="0.35">
      <c r="A691" s="2">
        <v>43791</v>
      </c>
      <c r="B691" t="s">
        <v>10</v>
      </c>
      <c r="C691" s="3">
        <v>43797</v>
      </c>
      <c r="D691">
        <v>11973.6</v>
      </c>
      <c r="E691">
        <v>11977.4</v>
      </c>
      <c r="F691">
        <v>11884.1</v>
      </c>
      <c r="G691">
        <v>11914.5</v>
      </c>
      <c r="H691">
        <v>13223925</v>
      </c>
      <c r="I691">
        <v>-1245525</v>
      </c>
      <c r="J691">
        <v>11914.4</v>
      </c>
      <c r="K691" s="51">
        <f t="shared" si="324"/>
        <v>-0.50148022263884051</v>
      </c>
      <c r="L691">
        <f t="shared" si="318"/>
        <v>11900</v>
      </c>
      <c r="M691">
        <f t="shared" si="319"/>
        <v>12000</v>
      </c>
      <c r="N691">
        <v>14.975</v>
      </c>
      <c r="O691">
        <f t="shared" si="320"/>
        <v>6</v>
      </c>
      <c r="P691" s="54">
        <f t="shared" si="325"/>
        <v>-0.50274185436389729</v>
      </c>
      <c r="Q691" s="54">
        <f t="shared" si="326"/>
        <v>14.519323416135055</v>
      </c>
      <c r="R691" s="53">
        <f t="shared" si="349"/>
        <v>10900</v>
      </c>
      <c r="S691" s="53">
        <f t="shared" si="350"/>
        <v>12950</v>
      </c>
      <c r="T691" s="53">
        <f t="shared" si="341"/>
        <v>0</v>
      </c>
      <c r="U691" s="16"/>
      <c r="V691" s="16">
        <f t="shared" si="351"/>
        <v>11150</v>
      </c>
      <c r="W691" s="16">
        <f t="shared" si="352"/>
        <v>12700</v>
      </c>
      <c r="X691" s="16">
        <f t="shared" si="340"/>
        <v>0</v>
      </c>
      <c r="Y691" s="10">
        <f t="shared" si="317"/>
        <v>93.299999999999272</v>
      </c>
      <c r="Z691" s="10">
        <f t="shared" si="321"/>
        <v>2.8500000000003638</v>
      </c>
      <c r="AA691" s="10">
        <f t="shared" si="322"/>
        <v>90.449999999998909</v>
      </c>
      <c r="AB691" s="10">
        <f t="shared" si="323"/>
        <v>93.299999999999272</v>
      </c>
      <c r="AC691" s="11">
        <f t="shared" si="334"/>
        <v>99.967857142856957</v>
      </c>
      <c r="AD691" s="12">
        <f t="shared" si="327"/>
        <v>8.3490226116503773E-3</v>
      </c>
      <c r="AE691" s="12">
        <f t="shared" si="335"/>
        <v>12.18957301300955</v>
      </c>
      <c r="AF691" s="10"/>
      <c r="AG691" s="10"/>
      <c r="AH691" s="13">
        <f t="shared" si="343"/>
        <v>0</v>
      </c>
      <c r="AI691" s="6"/>
      <c r="AJ691" s="6"/>
      <c r="AK691" s="6">
        <f t="shared" si="344"/>
        <v>0</v>
      </c>
    </row>
    <row r="692" spans="1:37" x14ac:dyDescent="0.35">
      <c r="A692" s="2">
        <v>43794</v>
      </c>
      <c r="B692" t="s">
        <v>10</v>
      </c>
      <c r="C692" s="3">
        <v>43797</v>
      </c>
      <c r="D692">
        <v>11928.2</v>
      </c>
      <c r="E692">
        <v>12107</v>
      </c>
      <c r="F692">
        <v>11917.6</v>
      </c>
      <c r="G692">
        <v>12096.3</v>
      </c>
      <c r="H692">
        <v>11877150</v>
      </c>
      <c r="I692">
        <v>-1346775</v>
      </c>
      <c r="J692">
        <v>12073.75</v>
      </c>
      <c r="K692" s="51">
        <f t="shared" si="324"/>
        <v>1.5258718368374609</v>
      </c>
      <c r="L692">
        <f t="shared" si="318"/>
        <v>12100</v>
      </c>
      <c r="M692">
        <f t="shared" si="319"/>
        <v>11900</v>
      </c>
      <c r="N692">
        <v>14.8725</v>
      </c>
      <c r="O692">
        <f t="shared" si="320"/>
        <v>3</v>
      </c>
      <c r="P692" s="54">
        <f t="shared" si="325"/>
        <v>1.514347495776569</v>
      </c>
      <c r="Q692" s="54">
        <f t="shared" si="326"/>
        <v>14.424194111813591</v>
      </c>
      <c r="R692" s="53">
        <f t="shared" si="349"/>
        <v>10900</v>
      </c>
      <c r="S692" s="53">
        <f t="shared" si="350"/>
        <v>12950</v>
      </c>
      <c r="T692" s="53">
        <f t="shared" si="341"/>
        <v>0</v>
      </c>
      <c r="U692" s="16"/>
      <c r="V692" s="16">
        <f t="shared" si="351"/>
        <v>11150</v>
      </c>
      <c r="W692" s="16">
        <f t="shared" si="352"/>
        <v>12700</v>
      </c>
      <c r="X692" s="16">
        <f t="shared" si="340"/>
        <v>0</v>
      </c>
      <c r="Y692" s="10">
        <f t="shared" si="317"/>
        <v>189.39999999999964</v>
      </c>
      <c r="Z692" s="10">
        <f t="shared" si="321"/>
        <v>192.5</v>
      </c>
      <c r="AA692" s="10">
        <f t="shared" si="322"/>
        <v>3.1000000000003638</v>
      </c>
      <c r="AB692" s="10">
        <f t="shared" si="323"/>
        <v>192.5</v>
      </c>
      <c r="AC692" s="11">
        <f t="shared" si="334"/>
        <v>107.6785714285713</v>
      </c>
      <c r="AD692" s="12">
        <f t="shared" si="327"/>
        <v>9.0272271950982801E-3</v>
      </c>
      <c r="AE692" s="12">
        <f t="shared" si="335"/>
        <v>13.179751704843488</v>
      </c>
      <c r="AF692" s="10"/>
      <c r="AG692" s="10"/>
      <c r="AH692" s="13">
        <f t="shared" si="343"/>
        <v>0</v>
      </c>
      <c r="AI692" s="6"/>
      <c r="AJ692" s="6"/>
      <c r="AK692" s="6">
        <f t="shared" si="344"/>
        <v>0</v>
      </c>
    </row>
    <row r="693" spans="1:37" x14ac:dyDescent="0.35">
      <c r="A693" s="2">
        <v>43795</v>
      </c>
      <c r="B693" t="s">
        <v>10</v>
      </c>
      <c r="C693" s="3">
        <v>43797</v>
      </c>
      <c r="D693">
        <v>12121.05</v>
      </c>
      <c r="E693">
        <v>12137.6</v>
      </c>
      <c r="F693">
        <v>12017.65</v>
      </c>
      <c r="G693">
        <v>12075.2</v>
      </c>
      <c r="H693">
        <v>10401900</v>
      </c>
      <c r="I693">
        <v>-1475250</v>
      </c>
      <c r="J693">
        <v>12037.7</v>
      </c>
      <c r="K693" s="51">
        <f t="shared" si="324"/>
        <v>-0.17443350446002948</v>
      </c>
      <c r="L693">
        <f t="shared" si="318"/>
        <v>12100</v>
      </c>
      <c r="M693">
        <f t="shared" si="319"/>
        <v>12100</v>
      </c>
      <c r="N693">
        <v>15.0025</v>
      </c>
      <c r="O693">
        <f t="shared" si="320"/>
        <v>2</v>
      </c>
      <c r="P693" s="54">
        <f t="shared" si="325"/>
        <v>-0.17458581684568486</v>
      </c>
      <c r="Q693" s="54">
        <f t="shared" si="326"/>
        <v>14.545526277431373</v>
      </c>
      <c r="R693" s="53">
        <f t="shared" si="349"/>
        <v>10900</v>
      </c>
      <c r="S693" s="53">
        <f t="shared" si="350"/>
        <v>12950</v>
      </c>
      <c r="T693" s="53">
        <f t="shared" si="341"/>
        <v>0</v>
      </c>
      <c r="U693" s="16"/>
      <c r="V693" s="16">
        <f t="shared" si="351"/>
        <v>11150</v>
      </c>
      <c r="W693" s="16">
        <f t="shared" si="352"/>
        <v>12700</v>
      </c>
      <c r="X693" s="16">
        <f t="shared" si="340"/>
        <v>0</v>
      </c>
      <c r="Y693" s="10">
        <f t="shared" si="317"/>
        <v>119.95000000000073</v>
      </c>
      <c r="Z693" s="10">
        <f t="shared" si="321"/>
        <v>41.300000000001091</v>
      </c>
      <c r="AA693" s="10">
        <f t="shared" si="322"/>
        <v>78.649999999999636</v>
      </c>
      <c r="AB693" s="10">
        <f t="shared" si="323"/>
        <v>119.95000000000073</v>
      </c>
      <c r="AC693" s="11">
        <f t="shared" si="334"/>
        <v>109.40714285714277</v>
      </c>
      <c r="AD693" s="12">
        <f t="shared" si="327"/>
        <v>9.0262100112731801E-3</v>
      </c>
      <c r="AE693" s="12">
        <f t="shared" si="335"/>
        <v>13.178266616458844</v>
      </c>
      <c r="AF693" s="10"/>
      <c r="AG693" s="10"/>
      <c r="AH693" s="13">
        <f t="shared" si="343"/>
        <v>0</v>
      </c>
      <c r="AI693" s="6"/>
      <c r="AJ693" s="6"/>
      <c r="AK693" s="6">
        <f t="shared" si="344"/>
        <v>0</v>
      </c>
    </row>
    <row r="694" spans="1:37" x14ac:dyDescent="0.35">
      <c r="A694" s="2">
        <v>43796</v>
      </c>
      <c r="B694" t="s">
        <v>10</v>
      </c>
      <c r="C694" s="3">
        <v>43797</v>
      </c>
      <c r="D694">
        <v>12098.55</v>
      </c>
      <c r="E694">
        <v>12124.95</v>
      </c>
      <c r="F694">
        <v>12072.9</v>
      </c>
      <c r="G694">
        <v>12108.55</v>
      </c>
      <c r="H694">
        <v>6844800</v>
      </c>
      <c r="I694">
        <v>-3557100</v>
      </c>
      <c r="J694">
        <v>12100.7</v>
      </c>
      <c r="K694" s="51">
        <f t="shared" si="324"/>
        <v>0.27618590168277579</v>
      </c>
      <c r="L694">
        <f t="shared" si="318"/>
        <v>12100</v>
      </c>
      <c r="M694">
        <f t="shared" si="319"/>
        <v>12100</v>
      </c>
      <c r="N694">
        <v>14.8375</v>
      </c>
      <c r="O694">
        <f t="shared" si="320"/>
        <v>1</v>
      </c>
      <c r="P694" s="54">
        <f t="shared" si="325"/>
        <v>0.27580520920622575</v>
      </c>
      <c r="Q694" s="54">
        <f t="shared" si="326"/>
        <v>14.385648611925898</v>
      </c>
      <c r="R694" s="53">
        <f t="shared" si="349"/>
        <v>10900</v>
      </c>
      <c r="S694" s="53">
        <f t="shared" si="350"/>
        <v>12950</v>
      </c>
      <c r="T694" s="53">
        <f t="shared" si="341"/>
        <v>0</v>
      </c>
      <c r="U694" s="16"/>
      <c r="V694" s="16">
        <f t="shared" si="351"/>
        <v>11150</v>
      </c>
      <c r="W694" s="16">
        <f t="shared" si="352"/>
        <v>12700</v>
      </c>
      <c r="X694" s="16">
        <f t="shared" si="340"/>
        <v>0</v>
      </c>
      <c r="Y694" s="10">
        <f t="shared" si="317"/>
        <v>52.050000000001091</v>
      </c>
      <c r="Z694" s="10">
        <f t="shared" si="321"/>
        <v>49.75</v>
      </c>
      <c r="AA694" s="10">
        <f t="shared" si="322"/>
        <v>2.3000000000010914</v>
      </c>
      <c r="AB694" s="10">
        <f t="shared" si="323"/>
        <v>52.050000000001091</v>
      </c>
      <c r="AC694" s="11">
        <f t="shared" si="334"/>
        <v>101.35357142857148</v>
      </c>
      <c r="AD694" s="12">
        <f t="shared" si="327"/>
        <v>8.3773321124078082E-3</v>
      </c>
      <c r="AE694" s="12">
        <f t="shared" si="335"/>
        <v>12.2309048841154</v>
      </c>
      <c r="AF694" s="10"/>
      <c r="AG694" s="10"/>
      <c r="AH694" s="13">
        <f t="shared" si="343"/>
        <v>0</v>
      </c>
      <c r="AI694" s="6"/>
      <c r="AJ694" s="6"/>
      <c r="AK694" s="6">
        <f t="shared" si="344"/>
        <v>0</v>
      </c>
    </row>
    <row r="695" spans="1:37" x14ac:dyDescent="0.35">
      <c r="A695" s="2">
        <v>43797</v>
      </c>
      <c r="B695" t="s">
        <v>10</v>
      </c>
      <c r="C695" s="3">
        <v>43797</v>
      </c>
      <c r="D695">
        <v>12119.85</v>
      </c>
      <c r="E695">
        <v>12157.9</v>
      </c>
      <c r="F695">
        <v>12096.25</v>
      </c>
      <c r="G695">
        <v>12145.95</v>
      </c>
      <c r="H695">
        <v>3756000</v>
      </c>
      <c r="I695">
        <v>-3088800</v>
      </c>
      <c r="J695">
        <v>12151.15</v>
      </c>
      <c r="K695" s="51">
        <f t="shared" si="324"/>
        <v>0.30887265609838882</v>
      </c>
      <c r="L695">
        <f t="shared" si="318"/>
        <v>12100</v>
      </c>
      <c r="M695">
        <f t="shared" si="319"/>
        <v>12100</v>
      </c>
      <c r="N695">
        <v>14.6175</v>
      </c>
      <c r="O695">
        <f t="shared" si="320"/>
        <v>0</v>
      </c>
      <c r="P695" s="54">
        <f t="shared" si="325"/>
        <v>0.30839662447910143</v>
      </c>
      <c r="Q695" s="54">
        <f t="shared" si="326"/>
        <v>14.172393389391905</v>
      </c>
      <c r="R695" s="53">
        <f t="shared" si="349"/>
        <v>10900</v>
      </c>
      <c r="S695" s="53">
        <f t="shared" si="350"/>
        <v>12950</v>
      </c>
      <c r="T695" s="53">
        <f t="shared" si="341"/>
        <v>0</v>
      </c>
      <c r="U695" s="16"/>
      <c r="V695" s="16">
        <f t="shared" si="351"/>
        <v>11150</v>
      </c>
      <c r="W695" s="16">
        <f t="shared" si="352"/>
        <v>12700</v>
      </c>
      <c r="X695" s="16">
        <f t="shared" si="340"/>
        <v>0</v>
      </c>
      <c r="Y695" s="10">
        <f t="shared" si="317"/>
        <v>61.649999999999636</v>
      </c>
      <c r="Z695" s="10">
        <f t="shared" si="321"/>
        <v>49.350000000000364</v>
      </c>
      <c r="AA695" s="10">
        <f t="shared" si="322"/>
        <v>12.299999999999272</v>
      </c>
      <c r="AB695" s="10">
        <f t="shared" si="323"/>
        <v>61.649999999999636</v>
      </c>
      <c r="AC695" s="11">
        <f t="shared" si="334"/>
        <v>99.635714285714258</v>
      </c>
      <c r="AD695" s="12">
        <f t="shared" si="327"/>
        <v>8.2208702488656415E-3</v>
      </c>
      <c r="AE695" s="12">
        <f t="shared" si="335"/>
        <v>12.002470563343836</v>
      </c>
      <c r="AF695" s="10"/>
      <c r="AG695" s="10"/>
      <c r="AH695" s="13">
        <f t="shared" si="343"/>
        <v>0</v>
      </c>
      <c r="AI695" s="6"/>
      <c r="AJ695" s="6"/>
      <c r="AK695" s="6">
        <f t="shared" si="344"/>
        <v>0</v>
      </c>
    </row>
    <row r="696" spans="1:37" x14ac:dyDescent="0.35">
      <c r="A696" s="2">
        <v>43798</v>
      </c>
      <c r="B696" t="s">
        <v>10</v>
      </c>
      <c r="C696" s="3">
        <v>43825</v>
      </c>
      <c r="D696">
        <v>12174.85</v>
      </c>
      <c r="E696">
        <v>12174.9</v>
      </c>
      <c r="F696">
        <v>12051</v>
      </c>
      <c r="G696">
        <v>12099.85</v>
      </c>
      <c r="H696">
        <v>13719150</v>
      </c>
      <c r="I696">
        <v>-521550</v>
      </c>
      <c r="J696">
        <v>12056.05</v>
      </c>
      <c r="K696" s="51">
        <f t="shared" si="324"/>
        <v>-0.3795503851077961</v>
      </c>
      <c r="L696">
        <f t="shared" si="318"/>
        <v>12100</v>
      </c>
      <c r="M696">
        <f t="shared" si="319"/>
        <v>12200</v>
      </c>
      <c r="N696">
        <v>13.987500000000001</v>
      </c>
      <c r="O696">
        <f t="shared" si="320"/>
        <v>27</v>
      </c>
      <c r="P696" s="54">
        <f t="shared" si="325"/>
        <v>-0.38027250536796231</v>
      </c>
      <c r="Q696" s="54">
        <f t="shared" si="326"/>
        <v>13.561704292075547</v>
      </c>
      <c r="R696" s="53">
        <f t="shared" si="342"/>
        <v>11200</v>
      </c>
      <c r="S696" s="53">
        <f>MROUND((G696+2*G696*Q696*SQRT(O696/365)/100),50)</f>
        <v>13000</v>
      </c>
      <c r="T696" s="53">
        <f t="shared" si="341"/>
        <v>0</v>
      </c>
      <c r="U696" s="17">
        <v>11.733672415387984</v>
      </c>
      <c r="V696" s="16">
        <f>MROUND((D696-2*D696*U696*SQRT(O696/365)/100),50)</f>
        <v>11400</v>
      </c>
      <c r="W696" s="16">
        <f>MROUND((D696+2*D696*U696*SQRT(O696/365)/100),50)</f>
        <v>12950</v>
      </c>
      <c r="X696" s="16">
        <f t="shared" si="340"/>
        <v>0</v>
      </c>
      <c r="Y696" s="10">
        <f t="shared" si="317"/>
        <v>123.89999999999964</v>
      </c>
      <c r="Z696" s="10">
        <f t="shared" si="321"/>
        <v>28.949999999998909</v>
      </c>
      <c r="AA696" s="10">
        <f t="shared" si="322"/>
        <v>94.950000000000728</v>
      </c>
      <c r="AB696" s="10">
        <f t="shared" si="323"/>
        <v>123.89999999999964</v>
      </c>
      <c r="AC696" s="11">
        <f t="shared" si="334"/>
        <v>98.79642857142855</v>
      </c>
      <c r="AD696" s="12">
        <f t="shared" si="327"/>
        <v>8.1147963688610984E-3</v>
      </c>
      <c r="AE696" s="12">
        <f t="shared" si="335"/>
        <v>11.847602698537203</v>
      </c>
      <c r="AF696" s="10">
        <f>MROUND((M696-2*M696*AE696*SQRT(O696/365)/100),50)</f>
        <v>11400</v>
      </c>
      <c r="AG696" s="10">
        <f>MROUND((M696+2*M696*AE696*SQRT(O696/365)/100),50)</f>
        <v>13000</v>
      </c>
      <c r="AH696" s="13">
        <f t="shared" ref="AH696:AH714" si="353">IF(AND(M696&gt;=11400,M696&lt;=13000),0,1)</f>
        <v>0</v>
      </c>
      <c r="AI696" s="6">
        <f>MROUND((M696-2*M696*N696*SQRT(O696/365)/100),50)</f>
        <v>11250</v>
      </c>
      <c r="AJ696" s="6">
        <f>MROUND((M696+2*M696*N696*SQRT(O696/365)/100),50)</f>
        <v>13150</v>
      </c>
      <c r="AK696" s="6">
        <f t="shared" ref="AK696:AK714" si="354">IF(AND(M696&gt;=11250,M696&lt;=13150),0,1)</f>
        <v>0</v>
      </c>
    </row>
    <row r="697" spans="1:37" x14ac:dyDescent="0.35">
      <c r="A697" s="2">
        <v>43801</v>
      </c>
      <c r="B697" t="s">
        <v>10</v>
      </c>
      <c r="C697" s="3">
        <v>43825</v>
      </c>
      <c r="D697">
        <v>12133.85</v>
      </c>
      <c r="E697">
        <v>12137.95</v>
      </c>
      <c r="F697">
        <v>12052.15</v>
      </c>
      <c r="G697">
        <v>12091.45</v>
      </c>
      <c r="H697">
        <v>13588875</v>
      </c>
      <c r="I697">
        <v>-130275</v>
      </c>
      <c r="J697">
        <v>12048.2</v>
      </c>
      <c r="K697" s="51">
        <f t="shared" si="324"/>
        <v>-6.942234821092523E-2</v>
      </c>
      <c r="L697">
        <f t="shared" si="318"/>
        <v>12100</v>
      </c>
      <c r="M697">
        <f t="shared" si="319"/>
        <v>12100</v>
      </c>
      <c r="N697">
        <v>13.897500000000001</v>
      </c>
      <c r="O697">
        <f t="shared" si="320"/>
        <v>24</v>
      </c>
      <c r="P697" s="54">
        <f t="shared" si="325"/>
        <v>-6.9446456681454549E-2</v>
      </c>
      <c r="Q697" s="54">
        <f t="shared" si="326"/>
        <v>13.474136901620851</v>
      </c>
      <c r="R697" s="53">
        <f t="shared" ref="R697:R714" si="355">R696</f>
        <v>11200</v>
      </c>
      <c r="S697" s="53">
        <f t="shared" ref="S697:S714" si="356">S696</f>
        <v>13000</v>
      </c>
      <c r="T697" s="53">
        <f t="shared" si="341"/>
        <v>0</v>
      </c>
      <c r="U697" s="16"/>
      <c r="V697" s="16">
        <f t="shared" ref="V697" si="357">V696</f>
        <v>11400</v>
      </c>
      <c r="W697" s="16">
        <f t="shared" ref="W697" si="358">W696</f>
        <v>12950</v>
      </c>
      <c r="X697" s="16">
        <f t="shared" si="340"/>
        <v>0</v>
      </c>
      <c r="Y697" s="10">
        <f t="shared" si="317"/>
        <v>85.800000000001091</v>
      </c>
      <c r="Z697" s="10">
        <f t="shared" si="321"/>
        <v>38.100000000000364</v>
      </c>
      <c r="AA697" s="10">
        <f t="shared" si="322"/>
        <v>47.700000000000728</v>
      </c>
      <c r="AB697" s="10">
        <f t="shared" si="323"/>
        <v>85.800000000001091</v>
      </c>
      <c r="AC697" s="11">
        <f t="shared" si="334"/>
        <v>97.614285714285742</v>
      </c>
      <c r="AD697" s="12">
        <f t="shared" si="327"/>
        <v>8.0447908713463367E-3</v>
      </c>
      <c r="AE697" s="12">
        <f t="shared" si="335"/>
        <v>11.745394672165652</v>
      </c>
      <c r="AF697" s="10"/>
      <c r="AG697" s="10"/>
      <c r="AH697" s="13">
        <f t="shared" si="353"/>
        <v>0</v>
      </c>
      <c r="AI697" s="6"/>
      <c r="AJ697" s="6"/>
      <c r="AK697" s="6">
        <f t="shared" si="354"/>
        <v>0</v>
      </c>
    </row>
    <row r="698" spans="1:37" x14ac:dyDescent="0.35">
      <c r="A698" s="2">
        <v>43802</v>
      </c>
      <c r="B698" t="s">
        <v>10</v>
      </c>
      <c r="C698" s="3">
        <v>43825</v>
      </c>
      <c r="D698">
        <v>12097</v>
      </c>
      <c r="E698">
        <v>12097</v>
      </c>
      <c r="F698">
        <v>11991.15</v>
      </c>
      <c r="G698">
        <v>12046.45</v>
      </c>
      <c r="H698">
        <v>13667775</v>
      </c>
      <c r="I698">
        <v>78900</v>
      </c>
      <c r="J698">
        <v>11994.2</v>
      </c>
      <c r="K698" s="51">
        <f t="shared" si="324"/>
        <v>-0.37216380169458579</v>
      </c>
      <c r="L698">
        <f t="shared" si="318"/>
        <v>12000</v>
      </c>
      <c r="M698">
        <f t="shared" si="319"/>
        <v>12100</v>
      </c>
      <c r="N698">
        <v>14.202500000000001</v>
      </c>
      <c r="O698">
        <f t="shared" si="320"/>
        <v>23</v>
      </c>
      <c r="P698" s="54">
        <f t="shared" si="325"/>
        <v>-0.37285805421074514</v>
      </c>
      <c r="Q698" s="54">
        <f t="shared" si="326"/>
        <v>13.770137517930436</v>
      </c>
      <c r="R698" s="53">
        <f t="shared" si="355"/>
        <v>11200</v>
      </c>
      <c r="S698" s="53">
        <f t="shared" si="356"/>
        <v>13000</v>
      </c>
      <c r="T698" s="53">
        <f t="shared" si="341"/>
        <v>0</v>
      </c>
      <c r="U698" s="16"/>
      <c r="V698" s="16">
        <f t="shared" ref="V698:V714" si="359">V697</f>
        <v>11400</v>
      </c>
      <c r="W698" s="16">
        <f t="shared" ref="W698:W714" si="360">W697</f>
        <v>12950</v>
      </c>
      <c r="X698" s="16">
        <f t="shared" si="340"/>
        <v>0</v>
      </c>
      <c r="Y698" s="10">
        <f t="shared" si="317"/>
        <v>105.85000000000036</v>
      </c>
      <c r="Z698" s="10">
        <f t="shared" si="321"/>
        <v>5.5499999999992724</v>
      </c>
      <c r="AA698" s="10">
        <f t="shared" si="322"/>
        <v>100.30000000000109</v>
      </c>
      <c r="AB698" s="10">
        <f t="shared" si="323"/>
        <v>105.85000000000036</v>
      </c>
      <c r="AC698" s="11">
        <f t="shared" si="334"/>
        <v>97.310714285714312</v>
      </c>
      <c r="AD698" s="12">
        <f t="shared" si="327"/>
        <v>8.0442022225108954E-3</v>
      </c>
      <c r="AE698" s="12">
        <f t="shared" si="335"/>
        <v>11.744535244865908</v>
      </c>
      <c r="AF698" s="10"/>
      <c r="AG698" s="10"/>
      <c r="AH698" s="13">
        <f t="shared" si="353"/>
        <v>0</v>
      </c>
      <c r="AI698" s="6"/>
      <c r="AJ698" s="6"/>
      <c r="AK698" s="6">
        <f t="shared" si="354"/>
        <v>0</v>
      </c>
    </row>
    <row r="699" spans="1:37" x14ac:dyDescent="0.35">
      <c r="A699" s="2">
        <v>43803</v>
      </c>
      <c r="B699" t="s">
        <v>10</v>
      </c>
      <c r="C699" s="3">
        <v>43825</v>
      </c>
      <c r="D699">
        <v>12009.9</v>
      </c>
      <c r="E699">
        <v>12098</v>
      </c>
      <c r="F699">
        <v>11977.2</v>
      </c>
      <c r="G699">
        <v>12089.8</v>
      </c>
      <c r="H699">
        <v>13663275</v>
      </c>
      <c r="I699">
        <v>-4500</v>
      </c>
      <c r="J699">
        <v>12043.2</v>
      </c>
      <c r="K699" s="51">
        <f t="shared" si="324"/>
        <v>0.35985705332275103</v>
      </c>
      <c r="L699">
        <f t="shared" si="318"/>
        <v>12100</v>
      </c>
      <c r="M699">
        <f t="shared" si="319"/>
        <v>12000</v>
      </c>
      <c r="N699">
        <v>14.5625</v>
      </c>
      <c r="O699">
        <f t="shared" si="320"/>
        <v>22</v>
      </c>
      <c r="P699" s="54">
        <f t="shared" si="325"/>
        <v>0.35921111699632746</v>
      </c>
      <c r="Q699" s="54">
        <f t="shared" si="326"/>
        <v>14.11914175269143</v>
      </c>
      <c r="R699" s="53">
        <f t="shared" si="355"/>
        <v>11200</v>
      </c>
      <c r="S699" s="53">
        <f t="shared" si="356"/>
        <v>13000</v>
      </c>
      <c r="T699" s="53">
        <f t="shared" si="341"/>
        <v>0</v>
      </c>
      <c r="U699" s="16"/>
      <c r="V699" s="16">
        <f t="shared" si="359"/>
        <v>11400</v>
      </c>
      <c r="W699" s="16">
        <f t="shared" si="360"/>
        <v>12950</v>
      </c>
      <c r="X699" s="16">
        <f t="shared" si="340"/>
        <v>0</v>
      </c>
      <c r="Y699" s="10">
        <f t="shared" si="317"/>
        <v>120.79999999999927</v>
      </c>
      <c r="Z699" s="10">
        <f t="shared" si="321"/>
        <v>51.549999999999272</v>
      </c>
      <c r="AA699" s="10">
        <f t="shared" si="322"/>
        <v>69.25</v>
      </c>
      <c r="AB699" s="10">
        <f t="shared" si="323"/>
        <v>120.79999999999927</v>
      </c>
      <c r="AC699" s="11">
        <f t="shared" si="334"/>
        <v>98.871428571428623</v>
      </c>
      <c r="AD699" s="12">
        <f t="shared" si="327"/>
        <v>8.2324939068125977E-3</v>
      </c>
      <c r="AE699" s="12">
        <f t="shared" si="335"/>
        <v>12.019441103946393</v>
      </c>
      <c r="AF699" s="10"/>
      <c r="AG699" s="10"/>
      <c r="AH699" s="13">
        <f t="shared" si="353"/>
        <v>0</v>
      </c>
      <c r="AI699" s="6"/>
      <c r="AJ699" s="6"/>
      <c r="AK699" s="6">
        <f t="shared" si="354"/>
        <v>0</v>
      </c>
    </row>
    <row r="700" spans="1:37" x14ac:dyDescent="0.35">
      <c r="A700" s="2">
        <v>43804</v>
      </c>
      <c r="B700" t="s">
        <v>10</v>
      </c>
      <c r="C700" s="3">
        <v>43825</v>
      </c>
      <c r="D700">
        <v>12082.4</v>
      </c>
      <c r="E700">
        <v>12116</v>
      </c>
      <c r="F700">
        <v>12026.85</v>
      </c>
      <c r="G700">
        <v>12047.7</v>
      </c>
      <c r="H700">
        <v>13161075</v>
      </c>
      <c r="I700">
        <v>-502200</v>
      </c>
      <c r="J700">
        <v>12018.4</v>
      </c>
      <c r="K700" s="51">
        <f t="shared" si="324"/>
        <v>-0.34822743138843115</v>
      </c>
      <c r="L700">
        <f t="shared" si="318"/>
        <v>12000</v>
      </c>
      <c r="M700">
        <f t="shared" si="319"/>
        <v>12100</v>
      </c>
      <c r="N700">
        <v>13.3225</v>
      </c>
      <c r="O700">
        <f t="shared" si="320"/>
        <v>21</v>
      </c>
      <c r="P700" s="54">
        <f t="shared" si="325"/>
        <v>-0.34883515435701895</v>
      </c>
      <c r="Q700" s="54">
        <f t="shared" si="326"/>
        <v>12.916925602979019</v>
      </c>
      <c r="R700" s="53">
        <f t="shared" si="355"/>
        <v>11200</v>
      </c>
      <c r="S700" s="53">
        <f t="shared" si="356"/>
        <v>13000</v>
      </c>
      <c r="T700" s="53">
        <f t="shared" si="341"/>
        <v>0</v>
      </c>
      <c r="U700" s="16"/>
      <c r="V700" s="16">
        <f t="shared" si="359"/>
        <v>11400</v>
      </c>
      <c r="W700" s="16">
        <f t="shared" si="360"/>
        <v>12950</v>
      </c>
      <c r="X700" s="16">
        <f t="shared" si="340"/>
        <v>0</v>
      </c>
      <c r="Y700" s="10">
        <f t="shared" si="317"/>
        <v>89.149999999999636</v>
      </c>
      <c r="Z700" s="10">
        <f t="shared" si="321"/>
        <v>26.200000000000728</v>
      </c>
      <c r="AA700" s="10">
        <f t="shared" si="322"/>
        <v>62.949999999998909</v>
      </c>
      <c r="AB700" s="10">
        <f t="shared" si="323"/>
        <v>89.149999999999636</v>
      </c>
      <c r="AC700" s="11">
        <f t="shared" si="334"/>
        <v>97.45357142857145</v>
      </c>
      <c r="AD700" s="12">
        <f t="shared" si="327"/>
        <v>8.0657461620680868E-3</v>
      </c>
      <c r="AE700" s="12">
        <f t="shared" si="335"/>
        <v>11.775989396619407</v>
      </c>
      <c r="AF700" s="10"/>
      <c r="AG700" s="10"/>
      <c r="AH700" s="13">
        <f t="shared" si="353"/>
        <v>0</v>
      </c>
      <c r="AI700" s="6"/>
      <c r="AJ700" s="6"/>
      <c r="AK700" s="6">
        <f t="shared" si="354"/>
        <v>0</v>
      </c>
    </row>
    <row r="701" spans="1:37" x14ac:dyDescent="0.35">
      <c r="A701" s="2">
        <v>43805</v>
      </c>
      <c r="B701" t="s">
        <v>10</v>
      </c>
      <c r="C701" s="3">
        <v>43825</v>
      </c>
      <c r="D701">
        <v>12065.2</v>
      </c>
      <c r="E701">
        <v>12082</v>
      </c>
      <c r="F701">
        <v>11931</v>
      </c>
      <c r="G701">
        <v>11955.7</v>
      </c>
      <c r="H701">
        <v>13431675</v>
      </c>
      <c r="I701">
        <v>270600</v>
      </c>
      <c r="J701">
        <v>11921.5</v>
      </c>
      <c r="K701" s="51">
        <f t="shared" si="324"/>
        <v>-0.76363123251740994</v>
      </c>
      <c r="L701">
        <f t="shared" si="318"/>
        <v>12000</v>
      </c>
      <c r="M701">
        <f t="shared" si="319"/>
        <v>12100</v>
      </c>
      <c r="N701">
        <v>14.305</v>
      </c>
      <c r="O701">
        <f t="shared" si="320"/>
        <v>20</v>
      </c>
      <c r="P701" s="54">
        <f t="shared" si="325"/>
        <v>-0.76656182462446765</v>
      </c>
      <c r="Q701" s="54">
        <f t="shared" si="326"/>
        <v>13.870483067357759</v>
      </c>
      <c r="R701" s="53">
        <f t="shared" si="355"/>
        <v>11200</v>
      </c>
      <c r="S701" s="53">
        <f t="shared" si="356"/>
        <v>13000</v>
      </c>
      <c r="T701" s="53">
        <f t="shared" si="341"/>
        <v>0</v>
      </c>
      <c r="U701" s="16"/>
      <c r="V701" s="16">
        <f t="shared" si="359"/>
        <v>11400</v>
      </c>
      <c r="W701" s="16">
        <f t="shared" si="360"/>
        <v>12950</v>
      </c>
      <c r="X701" s="16">
        <f t="shared" si="340"/>
        <v>0</v>
      </c>
      <c r="Y701" s="10">
        <f t="shared" si="317"/>
        <v>151</v>
      </c>
      <c r="Z701" s="10">
        <f t="shared" si="321"/>
        <v>34.299999999999272</v>
      </c>
      <c r="AA701" s="10">
        <f t="shared" si="322"/>
        <v>116.70000000000073</v>
      </c>
      <c r="AB701" s="10">
        <f t="shared" si="323"/>
        <v>151</v>
      </c>
      <c r="AC701" s="11">
        <f t="shared" si="334"/>
        <v>103.39285714285714</v>
      </c>
      <c r="AD701" s="12">
        <f t="shared" si="327"/>
        <v>8.5695104219455243E-3</v>
      </c>
      <c r="AE701" s="12">
        <f t="shared" si="335"/>
        <v>12.511485216040466</v>
      </c>
      <c r="AF701" s="10"/>
      <c r="AG701" s="10"/>
      <c r="AH701" s="13">
        <f t="shared" si="353"/>
        <v>0</v>
      </c>
      <c r="AI701" s="6"/>
      <c r="AJ701" s="6"/>
      <c r="AK701" s="6">
        <f t="shared" si="354"/>
        <v>0</v>
      </c>
    </row>
    <row r="702" spans="1:37" x14ac:dyDescent="0.35">
      <c r="A702" s="2">
        <v>43808</v>
      </c>
      <c r="B702" t="s">
        <v>10</v>
      </c>
      <c r="C702" s="3">
        <v>43825</v>
      </c>
      <c r="D702">
        <v>11855.3</v>
      </c>
      <c r="E702">
        <v>12011.8</v>
      </c>
      <c r="F702">
        <v>11855.3</v>
      </c>
      <c r="G702">
        <v>11966.7</v>
      </c>
      <c r="H702">
        <v>13320075</v>
      </c>
      <c r="I702">
        <v>-111600</v>
      </c>
      <c r="J702">
        <v>11937.5</v>
      </c>
      <c r="K702" s="51">
        <f t="shared" si="324"/>
        <v>9.2006323343677074E-2</v>
      </c>
      <c r="L702">
        <f t="shared" si="318"/>
        <v>12000</v>
      </c>
      <c r="M702">
        <f t="shared" si="319"/>
        <v>11900</v>
      </c>
      <c r="N702">
        <v>13.64</v>
      </c>
      <c r="O702">
        <f t="shared" si="320"/>
        <v>17</v>
      </c>
      <c r="P702" s="54">
        <f t="shared" si="325"/>
        <v>9.1964023469692791E-2</v>
      </c>
      <c r="Q702" s="54">
        <f t="shared" si="326"/>
        <v>13.224489836772412</v>
      </c>
      <c r="R702" s="53">
        <f t="shared" si="355"/>
        <v>11200</v>
      </c>
      <c r="S702" s="53">
        <f t="shared" si="356"/>
        <v>13000</v>
      </c>
      <c r="T702" s="53">
        <f t="shared" si="341"/>
        <v>0</v>
      </c>
      <c r="U702" s="16"/>
      <c r="V702" s="16">
        <f t="shared" si="359"/>
        <v>11400</v>
      </c>
      <c r="W702" s="16">
        <f t="shared" si="360"/>
        <v>12950</v>
      </c>
      <c r="X702" s="16">
        <f t="shared" si="340"/>
        <v>0</v>
      </c>
      <c r="Y702" s="10">
        <f t="shared" si="317"/>
        <v>156.5</v>
      </c>
      <c r="Z702" s="10">
        <f t="shared" si="321"/>
        <v>56.099999999998545</v>
      </c>
      <c r="AA702" s="10">
        <f t="shared" si="322"/>
        <v>100.40000000000146</v>
      </c>
      <c r="AB702" s="10">
        <f t="shared" si="323"/>
        <v>156.5</v>
      </c>
      <c r="AC702" s="11">
        <f t="shared" si="334"/>
        <v>108.36785714285712</v>
      </c>
      <c r="AD702" s="12">
        <f t="shared" si="327"/>
        <v>9.1408785220835516E-3</v>
      </c>
      <c r="AE702" s="12">
        <f t="shared" si="335"/>
        <v>13.345682642241986</v>
      </c>
      <c r="AF702" s="10"/>
      <c r="AG702" s="10"/>
      <c r="AH702" s="13">
        <f t="shared" si="353"/>
        <v>0</v>
      </c>
      <c r="AI702" s="6"/>
      <c r="AJ702" s="6"/>
      <c r="AK702" s="6">
        <f t="shared" si="354"/>
        <v>0</v>
      </c>
    </row>
    <row r="703" spans="1:37" x14ac:dyDescent="0.35">
      <c r="A703" s="2">
        <v>43809</v>
      </c>
      <c r="B703" t="s">
        <v>10</v>
      </c>
      <c r="C703" s="3">
        <v>43825</v>
      </c>
      <c r="D703">
        <v>11972.2</v>
      </c>
      <c r="E703">
        <v>11976.1</v>
      </c>
      <c r="F703">
        <v>11884.35</v>
      </c>
      <c r="G703">
        <v>11898.2</v>
      </c>
      <c r="H703">
        <v>13407450</v>
      </c>
      <c r="I703">
        <v>87375</v>
      </c>
      <c r="J703">
        <v>11856.8</v>
      </c>
      <c r="K703" s="51">
        <f t="shared" si="324"/>
        <v>-0.57242180383898644</v>
      </c>
      <c r="L703">
        <f t="shared" si="318"/>
        <v>11900</v>
      </c>
      <c r="M703">
        <f t="shared" si="319"/>
        <v>12000</v>
      </c>
      <c r="N703">
        <v>14.5975</v>
      </c>
      <c r="O703">
        <f t="shared" si="320"/>
        <v>16</v>
      </c>
      <c r="P703" s="54">
        <f t="shared" si="325"/>
        <v>-0.57406641653052759</v>
      </c>
      <c r="Q703" s="54">
        <f t="shared" si="326"/>
        <v>14.153499885541924</v>
      </c>
      <c r="R703" s="53">
        <f t="shared" si="355"/>
        <v>11200</v>
      </c>
      <c r="S703" s="53">
        <f t="shared" si="356"/>
        <v>13000</v>
      </c>
      <c r="T703" s="53">
        <f t="shared" si="341"/>
        <v>0</v>
      </c>
      <c r="U703" s="16"/>
      <c r="V703" s="16">
        <f t="shared" si="359"/>
        <v>11400</v>
      </c>
      <c r="W703" s="16">
        <f t="shared" si="360"/>
        <v>12950</v>
      </c>
      <c r="X703" s="16">
        <f t="shared" si="340"/>
        <v>0</v>
      </c>
      <c r="Y703" s="10">
        <f t="shared" si="317"/>
        <v>91.75</v>
      </c>
      <c r="Z703" s="10">
        <f t="shared" si="321"/>
        <v>9.3999999999996362</v>
      </c>
      <c r="AA703" s="10">
        <f t="shared" si="322"/>
        <v>82.350000000000364</v>
      </c>
      <c r="AB703" s="10">
        <f t="shared" si="323"/>
        <v>91.75</v>
      </c>
      <c r="AC703" s="11">
        <f t="shared" si="334"/>
        <v>108.00357142857138</v>
      </c>
      <c r="AD703" s="12">
        <f t="shared" si="327"/>
        <v>9.0211967247933855E-3</v>
      </c>
      <c r="AE703" s="12">
        <f t="shared" si="335"/>
        <v>13.170947218198343</v>
      </c>
      <c r="AF703" s="10"/>
      <c r="AG703" s="10"/>
      <c r="AH703" s="13">
        <f t="shared" si="353"/>
        <v>0</v>
      </c>
      <c r="AI703" s="6"/>
      <c r="AJ703" s="6"/>
      <c r="AK703" s="6">
        <f t="shared" si="354"/>
        <v>0</v>
      </c>
    </row>
    <row r="704" spans="1:37" x14ac:dyDescent="0.35">
      <c r="A704" s="2">
        <v>43810</v>
      </c>
      <c r="B704" t="s">
        <v>10</v>
      </c>
      <c r="C704" s="3">
        <v>43825</v>
      </c>
      <c r="D704">
        <v>11907.95</v>
      </c>
      <c r="E704">
        <v>11953.9</v>
      </c>
      <c r="F704">
        <v>11872.3</v>
      </c>
      <c r="G704">
        <v>11938.15</v>
      </c>
      <c r="H704">
        <v>13553025</v>
      </c>
      <c r="I704">
        <v>145575</v>
      </c>
      <c r="J704">
        <v>11910.15</v>
      </c>
      <c r="K704" s="51">
        <f t="shared" si="324"/>
        <v>0.33576507370861902</v>
      </c>
      <c r="L704">
        <f t="shared" si="318"/>
        <v>11900</v>
      </c>
      <c r="M704">
        <f t="shared" si="319"/>
        <v>11900</v>
      </c>
      <c r="N704">
        <v>14.29</v>
      </c>
      <c r="O704">
        <f t="shared" si="320"/>
        <v>15</v>
      </c>
      <c r="P704" s="54">
        <f t="shared" si="325"/>
        <v>0.33520264140083356</v>
      </c>
      <c r="Q704" s="54">
        <f t="shared" si="326"/>
        <v>13.854912329157774</v>
      </c>
      <c r="R704" s="53">
        <f t="shared" si="355"/>
        <v>11200</v>
      </c>
      <c r="S704" s="53">
        <f t="shared" si="356"/>
        <v>13000</v>
      </c>
      <c r="T704" s="53">
        <f t="shared" si="341"/>
        <v>0</v>
      </c>
      <c r="U704" s="16"/>
      <c r="V704" s="16">
        <f t="shared" si="359"/>
        <v>11400</v>
      </c>
      <c r="W704" s="16">
        <f t="shared" si="360"/>
        <v>12950</v>
      </c>
      <c r="X704" s="16">
        <f t="shared" si="340"/>
        <v>0</v>
      </c>
      <c r="Y704" s="10">
        <f t="shared" si="317"/>
        <v>81.600000000000364</v>
      </c>
      <c r="Z704" s="10">
        <f t="shared" si="321"/>
        <v>55.699999999998909</v>
      </c>
      <c r="AA704" s="10">
        <f t="shared" si="322"/>
        <v>25.900000000001455</v>
      </c>
      <c r="AB704" s="10">
        <f t="shared" si="323"/>
        <v>81.600000000000364</v>
      </c>
      <c r="AC704" s="11">
        <f t="shared" si="334"/>
        <v>108.98571428571437</v>
      </c>
      <c r="AD704" s="12">
        <f t="shared" si="327"/>
        <v>9.1523490009375544E-3</v>
      </c>
      <c r="AE704" s="12">
        <f t="shared" si="335"/>
        <v>13.362429541368829</v>
      </c>
      <c r="AF704" s="10"/>
      <c r="AG704" s="10"/>
      <c r="AH704" s="13">
        <f t="shared" si="353"/>
        <v>0</v>
      </c>
      <c r="AI704" s="6"/>
      <c r="AJ704" s="6"/>
      <c r="AK704" s="6">
        <f t="shared" si="354"/>
        <v>0</v>
      </c>
    </row>
    <row r="705" spans="1:37" x14ac:dyDescent="0.35">
      <c r="A705" s="2">
        <v>43811</v>
      </c>
      <c r="B705" t="s">
        <v>10</v>
      </c>
      <c r="C705" s="3">
        <v>43825</v>
      </c>
      <c r="D705">
        <v>11998.95</v>
      </c>
      <c r="E705">
        <v>12054.95</v>
      </c>
      <c r="F705">
        <v>11966.3</v>
      </c>
      <c r="G705">
        <v>12028.65</v>
      </c>
      <c r="H705">
        <v>14032050</v>
      </c>
      <c r="I705">
        <v>479025</v>
      </c>
      <c r="J705">
        <v>11971.8</v>
      </c>
      <c r="K705" s="51">
        <f t="shared" si="324"/>
        <v>0.75807390592344714</v>
      </c>
      <c r="L705">
        <f t="shared" si="318"/>
        <v>12000</v>
      </c>
      <c r="M705">
        <f t="shared" si="319"/>
        <v>12000</v>
      </c>
      <c r="N705">
        <v>13.3775</v>
      </c>
      <c r="O705">
        <f t="shared" si="320"/>
        <v>14</v>
      </c>
      <c r="P705" s="54">
        <f t="shared" si="325"/>
        <v>0.75521496518753395</v>
      </c>
      <c r="Q705" s="54">
        <f t="shared" si="326"/>
        <v>12.971286630616818</v>
      </c>
      <c r="R705" s="53">
        <f t="shared" si="355"/>
        <v>11200</v>
      </c>
      <c r="S705" s="53">
        <f t="shared" si="356"/>
        <v>13000</v>
      </c>
      <c r="T705" s="53">
        <f t="shared" si="341"/>
        <v>0</v>
      </c>
      <c r="U705" s="16"/>
      <c r="V705" s="16">
        <f t="shared" si="359"/>
        <v>11400</v>
      </c>
      <c r="W705" s="16">
        <f t="shared" si="360"/>
        <v>12950</v>
      </c>
      <c r="X705" s="16">
        <f t="shared" si="340"/>
        <v>0</v>
      </c>
      <c r="Y705" s="10">
        <f t="shared" si="317"/>
        <v>88.650000000001455</v>
      </c>
      <c r="Z705" s="10">
        <f t="shared" si="321"/>
        <v>116.80000000000109</v>
      </c>
      <c r="AA705" s="10">
        <f t="shared" si="322"/>
        <v>28.149999999999636</v>
      </c>
      <c r="AB705" s="10">
        <f t="shared" si="323"/>
        <v>116.80000000000109</v>
      </c>
      <c r="AC705" s="11">
        <f t="shared" si="334"/>
        <v>110.66428571428592</v>
      </c>
      <c r="AD705" s="12">
        <f t="shared" si="327"/>
        <v>9.2228308072194575E-3</v>
      </c>
      <c r="AE705" s="12">
        <f t="shared" si="335"/>
        <v>13.465332978540408</v>
      </c>
      <c r="AF705" s="10"/>
      <c r="AG705" s="10"/>
      <c r="AH705" s="13">
        <f t="shared" si="353"/>
        <v>0</v>
      </c>
      <c r="AI705" s="6"/>
      <c r="AJ705" s="6"/>
      <c r="AK705" s="6">
        <f t="shared" si="354"/>
        <v>0</v>
      </c>
    </row>
    <row r="706" spans="1:37" x14ac:dyDescent="0.35">
      <c r="A706" s="2">
        <v>43812</v>
      </c>
      <c r="B706" t="s">
        <v>10</v>
      </c>
      <c r="C706" s="3">
        <v>43825</v>
      </c>
      <c r="D706">
        <v>12060.35</v>
      </c>
      <c r="E706">
        <v>12152</v>
      </c>
      <c r="F706">
        <v>12054.95</v>
      </c>
      <c r="G706">
        <v>12142.35</v>
      </c>
      <c r="H706">
        <v>14065275</v>
      </c>
      <c r="I706">
        <v>33225</v>
      </c>
      <c r="J706">
        <v>12086.7</v>
      </c>
      <c r="K706" s="51">
        <f t="shared" si="324"/>
        <v>0.94524323178412151</v>
      </c>
      <c r="L706">
        <f t="shared" si="318"/>
        <v>12100</v>
      </c>
      <c r="M706">
        <f t="shared" si="319"/>
        <v>12100</v>
      </c>
      <c r="N706">
        <v>13.3475</v>
      </c>
      <c r="O706">
        <f t="shared" si="320"/>
        <v>13</v>
      </c>
      <c r="P706" s="54">
        <f t="shared" si="325"/>
        <v>0.94080376188081516</v>
      </c>
      <c r="Q706" s="54">
        <f t="shared" si="326"/>
        <v>12.942933113406022</v>
      </c>
      <c r="R706" s="53">
        <f t="shared" si="355"/>
        <v>11200</v>
      </c>
      <c r="S706" s="53">
        <f t="shared" si="356"/>
        <v>13000</v>
      </c>
      <c r="T706" s="53">
        <f t="shared" si="341"/>
        <v>0</v>
      </c>
      <c r="U706" s="16"/>
      <c r="V706" s="16">
        <f t="shared" si="359"/>
        <v>11400</v>
      </c>
      <c r="W706" s="16">
        <f t="shared" si="360"/>
        <v>12950</v>
      </c>
      <c r="X706" s="16">
        <f t="shared" si="340"/>
        <v>0</v>
      </c>
      <c r="Y706" s="10">
        <f t="shared" ref="Y706:Y769" si="361">E706-F706</f>
        <v>97.049999999999272</v>
      </c>
      <c r="Z706" s="10">
        <f t="shared" si="321"/>
        <v>123.35000000000036</v>
      </c>
      <c r="AA706" s="10">
        <f t="shared" si="322"/>
        <v>26.300000000001091</v>
      </c>
      <c r="AB706" s="10">
        <f t="shared" si="323"/>
        <v>123.35000000000036</v>
      </c>
      <c r="AC706" s="11">
        <f t="shared" si="334"/>
        <v>105.72500000000024</v>
      </c>
      <c r="AD706" s="12">
        <f t="shared" si="327"/>
        <v>8.7663293353841508E-3</v>
      </c>
      <c r="AE706" s="12">
        <f t="shared" si="335"/>
        <v>12.798840829660859</v>
      </c>
      <c r="AF706" s="10"/>
      <c r="AG706" s="10"/>
      <c r="AH706" s="13">
        <f t="shared" si="353"/>
        <v>0</v>
      </c>
      <c r="AI706" s="6"/>
      <c r="AJ706" s="6"/>
      <c r="AK706" s="6">
        <f t="shared" si="354"/>
        <v>0</v>
      </c>
    </row>
    <row r="707" spans="1:37" x14ac:dyDescent="0.35">
      <c r="A707" s="2">
        <v>43815</v>
      </c>
      <c r="B707" t="s">
        <v>10</v>
      </c>
      <c r="C707" s="3">
        <v>43825</v>
      </c>
      <c r="D707">
        <v>12152.15</v>
      </c>
      <c r="E707">
        <v>12152.15</v>
      </c>
      <c r="F707">
        <v>12073.9</v>
      </c>
      <c r="G707">
        <v>12082.55</v>
      </c>
      <c r="H707">
        <v>13522500</v>
      </c>
      <c r="I707">
        <v>-542775</v>
      </c>
      <c r="J707">
        <v>12053.95</v>
      </c>
      <c r="K707" s="51">
        <f t="shared" si="324"/>
        <v>-0.49249115698362422</v>
      </c>
      <c r="L707">
        <f t="shared" ref="L707:L770" si="362">MROUND(G707,100)</f>
        <v>12100</v>
      </c>
      <c r="M707">
        <f t="shared" ref="M707:M770" si="363">MROUND(D707,100)</f>
        <v>12200</v>
      </c>
      <c r="N707">
        <v>13.3</v>
      </c>
      <c r="O707">
        <f t="shared" ref="O707:O764" si="364">C707-A707</f>
        <v>10</v>
      </c>
      <c r="P707" s="54">
        <f t="shared" si="325"/>
        <v>-0.49370789119826952</v>
      </c>
      <c r="Q707" s="54">
        <f t="shared" si="326"/>
        <v>12.895395490209282</v>
      </c>
      <c r="R707" s="53">
        <f t="shared" si="355"/>
        <v>11200</v>
      </c>
      <c r="S707" s="53">
        <f t="shared" si="356"/>
        <v>13000</v>
      </c>
      <c r="T707" s="53">
        <f t="shared" si="341"/>
        <v>0</v>
      </c>
      <c r="U707" s="16"/>
      <c r="V707" s="16">
        <f t="shared" si="359"/>
        <v>11400</v>
      </c>
      <c r="W707" s="16">
        <f t="shared" si="360"/>
        <v>12950</v>
      </c>
      <c r="X707" s="16">
        <f t="shared" si="340"/>
        <v>0</v>
      </c>
      <c r="Y707" s="10">
        <f t="shared" si="361"/>
        <v>78.25</v>
      </c>
      <c r="Z707" s="10">
        <f t="shared" ref="Z707:Z770" si="365">ABS(G706-E707)</f>
        <v>9.7999999999992724</v>
      </c>
      <c r="AA707" s="10">
        <f t="shared" ref="AA707:AA770" si="366">ABS(G706-F707)</f>
        <v>68.450000000000728</v>
      </c>
      <c r="AB707" s="10">
        <f t="shared" ref="AB707:AB770" si="367">MAX(Y707,Z707,AA707)</f>
        <v>78.25</v>
      </c>
      <c r="AC707" s="11">
        <f t="shared" si="334"/>
        <v>102.74642857142875</v>
      </c>
      <c r="AD707" s="12">
        <f t="shared" si="327"/>
        <v>8.4550000264503617E-3</v>
      </c>
      <c r="AE707" s="12">
        <f t="shared" si="335"/>
        <v>12.344300038617527</v>
      </c>
      <c r="AF707" s="10"/>
      <c r="AG707" s="10"/>
      <c r="AH707" s="13">
        <f t="shared" si="353"/>
        <v>0</v>
      </c>
      <c r="AI707" s="6"/>
      <c r="AJ707" s="6"/>
      <c r="AK707" s="6">
        <f t="shared" si="354"/>
        <v>0</v>
      </c>
    </row>
    <row r="708" spans="1:37" x14ac:dyDescent="0.35">
      <c r="A708" s="2">
        <v>43816</v>
      </c>
      <c r="B708" t="s">
        <v>10</v>
      </c>
      <c r="C708" s="3">
        <v>43825</v>
      </c>
      <c r="D708">
        <v>12099.7</v>
      </c>
      <c r="E708">
        <v>12200</v>
      </c>
      <c r="F708">
        <v>12094</v>
      </c>
      <c r="G708">
        <v>12187.15</v>
      </c>
      <c r="H708">
        <v>13572150</v>
      </c>
      <c r="I708">
        <v>49650</v>
      </c>
      <c r="J708">
        <v>12165</v>
      </c>
      <c r="K708" s="51">
        <f t="shared" ref="K708:K771" si="368">((G708-G707)/G707)*100</f>
        <v>0.86571129438736338</v>
      </c>
      <c r="L708">
        <f t="shared" si="362"/>
        <v>12200</v>
      </c>
      <c r="M708">
        <f t="shared" si="363"/>
        <v>12100</v>
      </c>
      <c r="N708">
        <v>13.414999999999999</v>
      </c>
      <c r="O708">
        <f t="shared" si="364"/>
        <v>9</v>
      </c>
      <c r="P708" s="54">
        <f t="shared" ref="P708:P771" si="369">(LN(G708)-LN(G707))*100</f>
        <v>0.86198550179119593</v>
      </c>
      <c r="Q708" s="54">
        <f t="shared" ref="Q708:Q771" si="370">SQRT(0.94*(N708)^2+0.06*(P708)^2)</f>
        <v>13.008038769942141</v>
      </c>
      <c r="R708" s="53">
        <f t="shared" si="355"/>
        <v>11200</v>
      </c>
      <c r="S708" s="53">
        <f t="shared" si="356"/>
        <v>13000</v>
      </c>
      <c r="T708" s="53">
        <f t="shared" si="341"/>
        <v>0</v>
      </c>
      <c r="U708" s="16"/>
      <c r="V708" s="16">
        <f t="shared" si="359"/>
        <v>11400</v>
      </c>
      <c r="W708" s="16">
        <f t="shared" si="360"/>
        <v>12950</v>
      </c>
      <c r="X708" s="16">
        <f t="shared" si="340"/>
        <v>0</v>
      </c>
      <c r="Y708" s="10">
        <f t="shared" si="361"/>
        <v>106</v>
      </c>
      <c r="Z708" s="10">
        <f t="shared" si="365"/>
        <v>117.45000000000073</v>
      </c>
      <c r="AA708" s="10">
        <f t="shared" si="366"/>
        <v>11.450000000000728</v>
      </c>
      <c r="AB708" s="10">
        <f t="shared" si="367"/>
        <v>117.45000000000073</v>
      </c>
      <c r="AC708" s="11">
        <f t="shared" si="334"/>
        <v>107.4178571428573</v>
      </c>
      <c r="AD708" s="12">
        <f t="shared" si="327"/>
        <v>8.8777289637641671E-3</v>
      </c>
      <c r="AE708" s="12">
        <f t="shared" si="335"/>
        <v>12.961484287095685</v>
      </c>
      <c r="AF708" s="10"/>
      <c r="AG708" s="10"/>
      <c r="AH708" s="13">
        <f t="shared" si="353"/>
        <v>0</v>
      </c>
      <c r="AI708" s="6"/>
      <c r="AJ708" s="6"/>
      <c r="AK708" s="6">
        <f t="shared" si="354"/>
        <v>0</v>
      </c>
    </row>
    <row r="709" spans="1:37" x14ac:dyDescent="0.35">
      <c r="A709" s="2">
        <v>43817</v>
      </c>
      <c r="B709" t="s">
        <v>10</v>
      </c>
      <c r="C709" s="3">
        <v>43825</v>
      </c>
      <c r="D709">
        <v>12208</v>
      </c>
      <c r="E709">
        <v>12253.1</v>
      </c>
      <c r="F709">
        <v>12171.65</v>
      </c>
      <c r="G709">
        <v>12243.15</v>
      </c>
      <c r="H709">
        <v>13320525</v>
      </c>
      <c r="I709">
        <v>-251625</v>
      </c>
      <c r="J709">
        <v>12221.65</v>
      </c>
      <c r="K709" s="51">
        <f t="shared" si="368"/>
        <v>0.45950037539539595</v>
      </c>
      <c r="L709">
        <f t="shared" si="362"/>
        <v>12200</v>
      </c>
      <c r="M709">
        <f t="shared" si="363"/>
        <v>12200</v>
      </c>
      <c r="N709">
        <v>12.5175</v>
      </c>
      <c r="O709">
        <f t="shared" si="364"/>
        <v>8</v>
      </c>
      <c r="P709" s="54">
        <f t="shared" si="369"/>
        <v>0.45844789528892704</v>
      </c>
      <c r="Q709" s="54">
        <f t="shared" si="370"/>
        <v>12.136686052764226</v>
      </c>
      <c r="R709" s="53">
        <f t="shared" si="355"/>
        <v>11200</v>
      </c>
      <c r="S709" s="53">
        <f t="shared" si="356"/>
        <v>13000</v>
      </c>
      <c r="T709" s="53">
        <f t="shared" si="341"/>
        <v>0</v>
      </c>
      <c r="U709" s="16"/>
      <c r="V709" s="16">
        <f t="shared" si="359"/>
        <v>11400</v>
      </c>
      <c r="W709" s="16">
        <f t="shared" si="360"/>
        <v>12950</v>
      </c>
      <c r="X709" s="16">
        <f t="shared" si="340"/>
        <v>0</v>
      </c>
      <c r="Y709" s="10">
        <f t="shared" si="361"/>
        <v>81.450000000000728</v>
      </c>
      <c r="Z709" s="10">
        <f t="shared" si="365"/>
        <v>65.950000000000728</v>
      </c>
      <c r="AA709" s="10">
        <f t="shared" si="366"/>
        <v>15.5</v>
      </c>
      <c r="AB709" s="10">
        <f t="shared" si="367"/>
        <v>81.450000000000728</v>
      </c>
      <c r="AC709" s="11">
        <f t="shared" si="334"/>
        <v>108.8321428571431</v>
      </c>
      <c r="AD709" s="12">
        <f t="shared" si="327"/>
        <v>8.9148216626100171E-3</v>
      </c>
      <c r="AE709" s="12">
        <f t="shared" si="335"/>
        <v>13.015639627410625</v>
      </c>
      <c r="AF709" s="10"/>
      <c r="AG709" s="10"/>
      <c r="AH709" s="13">
        <f t="shared" si="353"/>
        <v>0</v>
      </c>
      <c r="AI709" s="6"/>
      <c r="AJ709" s="6"/>
      <c r="AK709" s="6">
        <f t="shared" si="354"/>
        <v>0</v>
      </c>
    </row>
    <row r="710" spans="1:37" x14ac:dyDescent="0.35">
      <c r="A710" s="2">
        <v>43818</v>
      </c>
      <c r="B710" t="s">
        <v>10</v>
      </c>
      <c r="C710" s="3">
        <v>43825</v>
      </c>
      <c r="D710">
        <v>12228.4</v>
      </c>
      <c r="E710">
        <v>12276.95</v>
      </c>
      <c r="F710">
        <v>12207.6</v>
      </c>
      <c r="G710">
        <v>12268.95</v>
      </c>
      <c r="H710">
        <v>13302975</v>
      </c>
      <c r="I710">
        <v>-17550</v>
      </c>
      <c r="J710">
        <v>12259.7</v>
      </c>
      <c r="K710" s="51">
        <f t="shared" si="368"/>
        <v>0.21073008171917434</v>
      </c>
      <c r="L710">
        <f t="shared" si="362"/>
        <v>12300</v>
      </c>
      <c r="M710">
        <f t="shared" si="363"/>
        <v>12200</v>
      </c>
      <c r="N710">
        <v>12.3375</v>
      </c>
      <c r="O710">
        <f t="shared" si="364"/>
        <v>7</v>
      </c>
      <c r="P710" s="54">
        <f t="shared" si="369"/>
        <v>0.21050835732108197</v>
      </c>
      <c r="Q710" s="54">
        <f t="shared" si="370"/>
        <v>11.96176118726294</v>
      </c>
      <c r="R710" s="53">
        <f t="shared" si="355"/>
        <v>11200</v>
      </c>
      <c r="S710" s="53">
        <f t="shared" si="356"/>
        <v>13000</v>
      </c>
      <c r="T710" s="53">
        <f t="shared" si="341"/>
        <v>0</v>
      </c>
      <c r="U710" s="16"/>
      <c r="V710" s="16">
        <f t="shared" si="359"/>
        <v>11400</v>
      </c>
      <c r="W710" s="16">
        <f t="shared" si="360"/>
        <v>12950</v>
      </c>
      <c r="X710" s="16">
        <f t="shared" si="340"/>
        <v>0</v>
      </c>
      <c r="Y710" s="10">
        <f t="shared" si="361"/>
        <v>69.350000000000364</v>
      </c>
      <c r="Z710" s="10">
        <f t="shared" si="365"/>
        <v>33.800000000001091</v>
      </c>
      <c r="AA710" s="10">
        <f t="shared" si="366"/>
        <v>35.549999999999272</v>
      </c>
      <c r="AB710" s="10">
        <f t="shared" si="367"/>
        <v>69.350000000000364</v>
      </c>
      <c r="AC710" s="11">
        <f t="shared" si="334"/>
        <v>104.93571428571457</v>
      </c>
      <c r="AD710" s="12">
        <f t="shared" si="327"/>
        <v>8.581311887549849E-3</v>
      </c>
      <c r="AE710" s="12">
        <f t="shared" si="335"/>
        <v>12.528715355822779</v>
      </c>
      <c r="AF710" s="10"/>
      <c r="AG710" s="10"/>
      <c r="AH710" s="13">
        <f t="shared" si="353"/>
        <v>0</v>
      </c>
      <c r="AI710" s="6"/>
      <c r="AJ710" s="6"/>
      <c r="AK710" s="6">
        <f t="shared" si="354"/>
        <v>0</v>
      </c>
    </row>
    <row r="711" spans="1:37" x14ac:dyDescent="0.35">
      <c r="A711" s="2">
        <v>43819</v>
      </c>
      <c r="B711" t="s">
        <v>10</v>
      </c>
      <c r="C711" s="3">
        <v>43825</v>
      </c>
      <c r="D711">
        <v>12270.2</v>
      </c>
      <c r="E711">
        <v>12298.95</v>
      </c>
      <c r="F711">
        <v>12255.5</v>
      </c>
      <c r="G711">
        <v>12290</v>
      </c>
      <c r="H711">
        <v>12728100</v>
      </c>
      <c r="I711">
        <v>-574875</v>
      </c>
      <c r="J711">
        <v>12271.8</v>
      </c>
      <c r="K711" s="51">
        <f t="shared" si="368"/>
        <v>0.17157132435945432</v>
      </c>
      <c r="L711">
        <f t="shared" si="362"/>
        <v>12300</v>
      </c>
      <c r="M711">
        <f t="shared" si="363"/>
        <v>12300</v>
      </c>
      <c r="N711">
        <v>12.1225</v>
      </c>
      <c r="O711">
        <f t="shared" si="364"/>
        <v>6</v>
      </c>
      <c r="P711" s="54">
        <f t="shared" si="369"/>
        <v>0.17142430889638405</v>
      </c>
      <c r="Q711" s="54">
        <f t="shared" si="370"/>
        <v>11.753274822474834</v>
      </c>
      <c r="R711" s="53">
        <f t="shared" si="355"/>
        <v>11200</v>
      </c>
      <c r="S711" s="53">
        <f t="shared" si="356"/>
        <v>13000</v>
      </c>
      <c r="T711" s="53">
        <f t="shared" si="341"/>
        <v>0</v>
      </c>
      <c r="U711" s="16"/>
      <c r="V711" s="16">
        <f t="shared" si="359"/>
        <v>11400</v>
      </c>
      <c r="W711" s="16">
        <f t="shared" si="360"/>
        <v>12950</v>
      </c>
      <c r="X711" s="16">
        <f t="shared" si="340"/>
        <v>0</v>
      </c>
      <c r="Y711" s="10">
        <f t="shared" si="361"/>
        <v>43.450000000000728</v>
      </c>
      <c r="Z711" s="10">
        <f t="shared" si="365"/>
        <v>30</v>
      </c>
      <c r="AA711" s="10">
        <f t="shared" si="366"/>
        <v>13.450000000000728</v>
      </c>
      <c r="AB711" s="10">
        <f t="shared" si="367"/>
        <v>43.450000000000728</v>
      </c>
      <c r="AC711" s="11">
        <f t="shared" si="334"/>
        <v>101.91071428571455</v>
      </c>
      <c r="AD711" s="12">
        <f t="shared" si="327"/>
        <v>8.3055463061494136E-3</v>
      </c>
      <c r="AE711" s="12">
        <f t="shared" si="335"/>
        <v>12.126097606978144</v>
      </c>
      <c r="AF711" s="10"/>
      <c r="AG711" s="10"/>
      <c r="AH711" s="13">
        <f t="shared" si="353"/>
        <v>0</v>
      </c>
      <c r="AI711" s="6"/>
      <c r="AJ711" s="6"/>
      <c r="AK711" s="6">
        <f t="shared" si="354"/>
        <v>0</v>
      </c>
    </row>
    <row r="712" spans="1:37" x14ac:dyDescent="0.35">
      <c r="A712" s="2">
        <v>43822</v>
      </c>
      <c r="B712" t="s">
        <v>10</v>
      </c>
      <c r="C712" s="3">
        <v>43825</v>
      </c>
      <c r="D712">
        <v>12265.35</v>
      </c>
      <c r="E712">
        <v>12291.65</v>
      </c>
      <c r="F712">
        <v>12226.1</v>
      </c>
      <c r="G712">
        <v>12276.45</v>
      </c>
      <c r="H712">
        <v>11010900</v>
      </c>
      <c r="I712">
        <v>-1717200</v>
      </c>
      <c r="J712">
        <v>12262.75</v>
      </c>
      <c r="K712" s="51">
        <f t="shared" si="368"/>
        <v>-0.11025223759153191</v>
      </c>
      <c r="L712">
        <f t="shared" si="362"/>
        <v>12300</v>
      </c>
      <c r="M712">
        <f t="shared" si="363"/>
        <v>12300</v>
      </c>
      <c r="N712">
        <v>12.324999999999999</v>
      </c>
      <c r="O712">
        <f t="shared" si="364"/>
        <v>3</v>
      </c>
      <c r="P712" s="54">
        <f t="shared" si="369"/>
        <v>-0.11031306008053576</v>
      </c>
      <c r="Q712" s="54">
        <f t="shared" si="370"/>
        <v>11.949561399410166</v>
      </c>
      <c r="R712" s="53">
        <f t="shared" si="355"/>
        <v>11200</v>
      </c>
      <c r="S712" s="53">
        <f t="shared" si="356"/>
        <v>13000</v>
      </c>
      <c r="T712" s="53">
        <f t="shared" si="341"/>
        <v>0</v>
      </c>
      <c r="U712" s="16"/>
      <c r="V712" s="16">
        <f t="shared" si="359"/>
        <v>11400</v>
      </c>
      <c r="W712" s="16">
        <f t="shared" si="360"/>
        <v>12950</v>
      </c>
      <c r="X712" s="16">
        <f t="shared" si="340"/>
        <v>0</v>
      </c>
      <c r="Y712" s="10">
        <f t="shared" si="361"/>
        <v>65.549999999999272</v>
      </c>
      <c r="Z712" s="10">
        <f t="shared" si="365"/>
        <v>1.6499999999996362</v>
      </c>
      <c r="AA712" s="10">
        <f t="shared" si="366"/>
        <v>63.899999999999636</v>
      </c>
      <c r="AB712" s="10">
        <f t="shared" si="367"/>
        <v>65.549999999999272</v>
      </c>
      <c r="AC712" s="11">
        <f t="shared" si="334"/>
        <v>99.032142857143043</v>
      </c>
      <c r="AD712" s="12">
        <f t="shared" si="327"/>
        <v>8.0741391690529046E-3</v>
      </c>
      <c r="AE712" s="12">
        <f t="shared" si="335"/>
        <v>11.78824318681724</v>
      </c>
      <c r="AF712" s="10"/>
      <c r="AG712" s="10"/>
      <c r="AH712" s="13">
        <f t="shared" si="353"/>
        <v>0</v>
      </c>
      <c r="AI712" s="6"/>
      <c r="AJ712" s="6"/>
      <c r="AK712" s="6">
        <f t="shared" si="354"/>
        <v>0</v>
      </c>
    </row>
    <row r="713" spans="1:37" x14ac:dyDescent="0.35">
      <c r="A713" s="2">
        <v>43823</v>
      </c>
      <c r="B713" t="s">
        <v>10</v>
      </c>
      <c r="C713" s="3">
        <v>43825</v>
      </c>
      <c r="D713">
        <v>12259.95</v>
      </c>
      <c r="E713">
        <v>12314.9</v>
      </c>
      <c r="F713">
        <v>12228</v>
      </c>
      <c r="G713">
        <v>12238.45</v>
      </c>
      <c r="H713">
        <v>7411500</v>
      </c>
      <c r="I713">
        <v>-3599400</v>
      </c>
      <c r="J713">
        <v>12214.55</v>
      </c>
      <c r="K713" s="51">
        <f t="shared" si="368"/>
        <v>-0.30953573712270238</v>
      </c>
      <c r="L713">
        <f t="shared" si="362"/>
        <v>12200</v>
      </c>
      <c r="M713">
        <f t="shared" si="363"/>
        <v>12300</v>
      </c>
      <c r="N713">
        <v>11.9575</v>
      </c>
      <c r="O713">
        <f t="shared" si="364"/>
        <v>2</v>
      </c>
      <c r="P713" s="54">
        <f t="shared" si="369"/>
        <v>-0.31001578986469269</v>
      </c>
      <c r="Q713" s="54">
        <f t="shared" si="370"/>
        <v>11.593475081372189</v>
      </c>
      <c r="R713" s="53">
        <f t="shared" si="355"/>
        <v>11200</v>
      </c>
      <c r="S713" s="53">
        <f t="shared" si="356"/>
        <v>13000</v>
      </c>
      <c r="T713" s="53">
        <f t="shared" si="341"/>
        <v>0</v>
      </c>
      <c r="U713" s="16"/>
      <c r="V713" s="16">
        <f t="shared" si="359"/>
        <v>11400</v>
      </c>
      <c r="W713" s="16">
        <f t="shared" si="360"/>
        <v>12950</v>
      </c>
      <c r="X713" s="16">
        <f t="shared" si="340"/>
        <v>0</v>
      </c>
      <c r="Y713" s="10">
        <f t="shared" si="361"/>
        <v>86.899999999999636</v>
      </c>
      <c r="Z713" s="10">
        <f t="shared" si="365"/>
        <v>38.449999999998909</v>
      </c>
      <c r="AA713" s="10">
        <f t="shared" si="366"/>
        <v>48.450000000000728</v>
      </c>
      <c r="AB713" s="10">
        <f t="shared" si="367"/>
        <v>86.899999999999636</v>
      </c>
      <c r="AC713" s="11">
        <f t="shared" si="334"/>
        <v>96.610714285714494</v>
      </c>
      <c r="AD713" s="12">
        <f t="shared" si="327"/>
        <v>7.8801882785585978E-3</v>
      </c>
      <c r="AE713" s="12">
        <f t="shared" si="335"/>
        <v>11.505074886695553</v>
      </c>
      <c r="AF713" s="10"/>
      <c r="AG713" s="10"/>
      <c r="AH713" s="13">
        <f t="shared" si="353"/>
        <v>0</v>
      </c>
      <c r="AI713" s="6"/>
      <c r="AJ713" s="6"/>
      <c r="AK713" s="6">
        <f t="shared" si="354"/>
        <v>0</v>
      </c>
    </row>
    <row r="714" spans="1:37" x14ac:dyDescent="0.35">
      <c r="A714" s="2">
        <v>43825</v>
      </c>
      <c r="B714" t="s">
        <v>10</v>
      </c>
      <c r="C714" s="3">
        <v>43825</v>
      </c>
      <c r="D714">
        <v>12120</v>
      </c>
      <c r="E714">
        <v>12229.9</v>
      </c>
      <c r="F714">
        <v>12120</v>
      </c>
      <c r="G714">
        <v>12135.35</v>
      </c>
      <c r="H714">
        <v>5145525</v>
      </c>
      <c r="I714">
        <v>-2265975</v>
      </c>
      <c r="J714">
        <v>12126.55</v>
      </c>
      <c r="K714" s="51">
        <f t="shared" si="368"/>
        <v>-0.84242694132018647</v>
      </c>
      <c r="L714">
        <f t="shared" si="362"/>
        <v>12100</v>
      </c>
      <c r="M714">
        <f t="shared" si="363"/>
        <v>12100</v>
      </c>
      <c r="N714">
        <v>11.625</v>
      </c>
      <c r="O714">
        <f t="shared" si="364"/>
        <v>0</v>
      </c>
      <c r="P714" s="54">
        <f t="shared" si="369"/>
        <v>-0.84599541238485898</v>
      </c>
      <c r="Q714" s="54">
        <f t="shared" si="370"/>
        <v>11.272760531221559</v>
      </c>
      <c r="R714" s="53">
        <f t="shared" si="355"/>
        <v>11200</v>
      </c>
      <c r="S714" s="53">
        <f t="shared" si="356"/>
        <v>13000</v>
      </c>
      <c r="T714" s="53">
        <f t="shared" si="341"/>
        <v>0</v>
      </c>
      <c r="U714" s="16"/>
      <c r="V714" s="16">
        <f t="shared" si="359"/>
        <v>11400</v>
      </c>
      <c r="W714" s="16">
        <f t="shared" si="360"/>
        <v>12950</v>
      </c>
      <c r="X714" s="16">
        <f t="shared" si="340"/>
        <v>0</v>
      </c>
      <c r="Y714" s="10">
        <f t="shared" si="361"/>
        <v>109.89999999999964</v>
      </c>
      <c r="Z714" s="10">
        <f t="shared" si="365"/>
        <v>8.5500000000010914</v>
      </c>
      <c r="AA714" s="10">
        <f t="shared" si="366"/>
        <v>118.45000000000073</v>
      </c>
      <c r="AB714" s="10">
        <f t="shared" si="367"/>
        <v>118.45000000000073</v>
      </c>
      <c r="AC714" s="11">
        <f t="shared" si="334"/>
        <v>98.703571428571721</v>
      </c>
      <c r="AD714" s="12">
        <f t="shared" si="327"/>
        <v>8.1438590287600428E-3</v>
      </c>
      <c r="AE714" s="12">
        <f t="shared" si="335"/>
        <v>11.890034181989662</v>
      </c>
      <c r="AF714" s="10"/>
      <c r="AG714" s="10"/>
      <c r="AH714" s="13">
        <f t="shared" si="353"/>
        <v>0</v>
      </c>
      <c r="AI714" s="6"/>
      <c r="AJ714" s="6"/>
      <c r="AK714" s="6">
        <f t="shared" si="354"/>
        <v>0</v>
      </c>
    </row>
    <row r="715" spans="1:37" x14ac:dyDescent="0.35">
      <c r="A715" s="2">
        <v>43826</v>
      </c>
      <c r="B715" t="s">
        <v>10</v>
      </c>
      <c r="C715" s="3">
        <v>43860</v>
      </c>
      <c r="D715">
        <v>12228.7</v>
      </c>
      <c r="E715">
        <v>12330</v>
      </c>
      <c r="F715">
        <v>12209</v>
      </c>
      <c r="G715">
        <v>12319.25</v>
      </c>
      <c r="H715">
        <v>12163500</v>
      </c>
      <c r="I715">
        <v>836850</v>
      </c>
      <c r="J715">
        <v>12245.8</v>
      </c>
      <c r="K715" s="51">
        <f t="shared" si="368"/>
        <v>1.5154074666161226</v>
      </c>
      <c r="L715">
        <f t="shared" si="362"/>
        <v>12300</v>
      </c>
      <c r="M715">
        <f t="shared" si="363"/>
        <v>12200</v>
      </c>
      <c r="N715">
        <v>11.1225</v>
      </c>
      <c r="O715">
        <f t="shared" si="364"/>
        <v>34</v>
      </c>
      <c r="P715" s="54">
        <f t="shared" si="369"/>
        <v>1.5040398674296185</v>
      </c>
      <c r="Q715" s="54">
        <f t="shared" si="370"/>
        <v>10.789955237644365</v>
      </c>
      <c r="R715" s="53">
        <f t="shared" si="342"/>
        <v>11500</v>
      </c>
      <c r="S715" s="53">
        <f>MROUND((G715+2*G715*Q715*SQRT(O715/365)/100),50)</f>
        <v>13150</v>
      </c>
      <c r="T715" s="53">
        <f t="shared" si="341"/>
        <v>0</v>
      </c>
      <c r="U715" s="17">
        <v>7.6586536055610219</v>
      </c>
      <c r="V715" s="16">
        <f>MROUND((D715-2*D715*U715*SQRT(O715/365)/100),50)</f>
        <v>11650</v>
      </c>
      <c r="W715" s="16">
        <f>MROUND((D715+2*D715*U715*SQRT(O715/365)/100),50)</f>
        <v>12800</v>
      </c>
      <c r="X715" s="16">
        <f t="shared" si="340"/>
        <v>0</v>
      </c>
      <c r="Y715" s="10">
        <f t="shared" si="361"/>
        <v>121</v>
      </c>
      <c r="Z715" s="10">
        <f t="shared" si="365"/>
        <v>194.64999999999964</v>
      </c>
      <c r="AA715" s="10">
        <f t="shared" si="366"/>
        <v>73.649999999999636</v>
      </c>
      <c r="AB715" s="10">
        <f t="shared" si="367"/>
        <v>194.64999999999964</v>
      </c>
      <c r="AC715" s="11">
        <f t="shared" si="334"/>
        <v>101.82142857142883</v>
      </c>
      <c r="AD715" s="12">
        <f t="shared" si="327"/>
        <v>8.3264311473360882E-3</v>
      </c>
      <c r="AE715" s="12">
        <f t="shared" si="335"/>
        <v>12.156589475110689</v>
      </c>
      <c r="AF715" s="10">
        <f>MROUND((M715-2*M715*AE715*SQRT(O715/365)/100),50)</f>
        <v>11300</v>
      </c>
      <c r="AG715" s="10">
        <f>MROUND((M715+2*M715*AE715*SQRT(O715/365)/100),50)</f>
        <v>13100</v>
      </c>
      <c r="AH715" s="13">
        <f t="shared" ref="AH715:AH739" si="371">IF(AND(M715&gt;=11300,M715&lt;=13100),0,1)</f>
        <v>0</v>
      </c>
      <c r="AI715" s="6">
        <f>MROUND((M715-2*M715*N715*SQRT(O715/365)/100),50)</f>
        <v>11350</v>
      </c>
      <c r="AJ715" s="6">
        <f>MROUND((M715+2*M715*N715*SQRT(O715/365)/100),50)</f>
        <v>13050</v>
      </c>
      <c r="AK715" s="6">
        <f t="shared" ref="AK715:AK739" si="372">IF(AND(M715&gt;=11350,M715&lt;=13050),0,1)</f>
        <v>0</v>
      </c>
    </row>
    <row r="716" spans="1:37" x14ac:dyDescent="0.35">
      <c r="A716" s="2">
        <v>43829</v>
      </c>
      <c r="B716" t="s">
        <v>10</v>
      </c>
      <c r="C716" s="3">
        <v>43860</v>
      </c>
      <c r="D716">
        <v>12326.75</v>
      </c>
      <c r="E716">
        <v>12348</v>
      </c>
      <c r="F716">
        <v>12276</v>
      </c>
      <c r="G716">
        <v>12329.3</v>
      </c>
      <c r="H716">
        <v>12108300</v>
      </c>
      <c r="I716">
        <v>-55200</v>
      </c>
      <c r="J716">
        <v>12255.85</v>
      </c>
      <c r="K716" s="51">
        <f t="shared" si="368"/>
        <v>8.1579641617787385E-2</v>
      </c>
      <c r="L716">
        <f t="shared" si="362"/>
        <v>12300</v>
      </c>
      <c r="M716">
        <f t="shared" si="363"/>
        <v>12300</v>
      </c>
      <c r="N716">
        <v>10.525</v>
      </c>
      <c r="O716">
        <f t="shared" si="364"/>
        <v>31</v>
      </c>
      <c r="P716" s="54">
        <f t="shared" si="369"/>
        <v>8.154638351491883E-2</v>
      </c>
      <c r="Q716" s="54">
        <f t="shared" si="370"/>
        <v>10.20438564974687</v>
      </c>
      <c r="R716" s="53">
        <f t="shared" ref="R716:R733" si="373">R715</f>
        <v>11500</v>
      </c>
      <c r="S716" s="53">
        <f t="shared" ref="S716:S733" si="374">S715</f>
        <v>13150</v>
      </c>
      <c r="T716" s="53">
        <f t="shared" si="341"/>
        <v>0</v>
      </c>
      <c r="U716" s="16"/>
      <c r="V716" s="16">
        <f t="shared" ref="V716" si="375">V715</f>
        <v>11650</v>
      </c>
      <c r="W716" s="16">
        <f t="shared" ref="W716" si="376">W715</f>
        <v>12800</v>
      </c>
      <c r="X716" s="16">
        <f t="shared" si="340"/>
        <v>0</v>
      </c>
      <c r="Y716" s="10">
        <f t="shared" si="361"/>
        <v>72</v>
      </c>
      <c r="Z716" s="10">
        <f t="shared" si="365"/>
        <v>28.75</v>
      </c>
      <c r="AA716" s="10">
        <f t="shared" si="366"/>
        <v>43.25</v>
      </c>
      <c r="AB716" s="10">
        <f t="shared" si="367"/>
        <v>72</v>
      </c>
      <c r="AC716" s="11">
        <f t="shared" si="334"/>
        <v>95.785714285714548</v>
      </c>
      <c r="AD716" s="12">
        <f t="shared" si="327"/>
        <v>7.7705570637608898E-3</v>
      </c>
      <c r="AE716" s="12">
        <f t="shared" si="335"/>
        <v>11.345013313090899</v>
      </c>
      <c r="AF716" s="10"/>
      <c r="AG716" s="10"/>
      <c r="AH716" s="13">
        <f t="shared" si="371"/>
        <v>0</v>
      </c>
      <c r="AI716" s="6"/>
      <c r="AJ716" s="6"/>
      <c r="AK716" s="6">
        <f t="shared" si="372"/>
        <v>0</v>
      </c>
    </row>
    <row r="717" spans="1:37" x14ac:dyDescent="0.35">
      <c r="A717" s="2">
        <v>43830</v>
      </c>
      <c r="B717" t="s">
        <v>10</v>
      </c>
      <c r="C717" s="3">
        <v>43860</v>
      </c>
      <c r="D717">
        <v>12296.4</v>
      </c>
      <c r="E717">
        <v>12312.6</v>
      </c>
      <c r="F717">
        <v>12230.15</v>
      </c>
      <c r="G717">
        <v>12246.25</v>
      </c>
      <c r="H717">
        <v>12263025</v>
      </c>
      <c r="I717">
        <v>154725</v>
      </c>
      <c r="J717">
        <v>12168.45</v>
      </c>
      <c r="K717" s="51">
        <f t="shared" si="368"/>
        <v>-0.67359866334665619</v>
      </c>
      <c r="L717">
        <f t="shared" si="362"/>
        <v>12200</v>
      </c>
      <c r="M717">
        <f t="shared" si="363"/>
        <v>12300</v>
      </c>
      <c r="N717">
        <v>11.0075</v>
      </c>
      <c r="O717">
        <f t="shared" si="364"/>
        <v>30</v>
      </c>
      <c r="P717" s="54">
        <f t="shared" si="369"/>
        <v>-0.67587757873734944</v>
      </c>
      <c r="Q717" s="54">
        <f t="shared" si="370"/>
        <v>10.673451246203657</v>
      </c>
      <c r="R717" s="53">
        <f t="shared" si="373"/>
        <v>11500</v>
      </c>
      <c r="S717" s="53">
        <f t="shared" si="374"/>
        <v>13150</v>
      </c>
      <c r="T717" s="53">
        <f t="shared" si="341"/>
        <v>0</v>
      </c>
      <c r="U717" s="16"/>
      <c r="V717" s="16">
        <f t="shared" ref="V717:V739" si="377">V716</f>
        <v>11650</v>
      </c>
      <c r="W717" s="16">
        <f t="shared" ref="W717:W739" si="378">W716</f>
        <v>12800</v>
      </c>
      <c r="X717" s="16">
        <f t="shared" si="340"/>
        <v>0</v>
      </c>
      <c r="Y717" s="10">
        <f t="shared" si="361"/>
        <v>82.450000000000728</v>
      </c>
      <c r="Z717" s="10">
        <f t="shared" si="365"/>
        <v>16.699999999998909</v>
      </c>
      <c r="AA717" s="10">
        <f t="shared" si="366"/>
        <v>99.149999999999636</v>
      </c>
      <c r="AB717" s="10">
        <f t="shared" si="367"/>
        <v>99.149999999999636</v>
      </c>
      <c r="AC717" s="11">
        <f t="shared" si="334"/>
        <v>96.314285714285944</v>
      </c>
      <c r="AD717" s="12">
        <f t="shared" si="327"/>
        <v>7.8327222369381239E-3</v>
      </c>
      <c r="AE717" s="12">
        <f t="shared" si="335"/>
        <v>11.435774465929661</v>
      </c>
      <c r="AF717" s="10"/>
      <c r="AG717" s="10"/>
      <c r="AH717" s="13">
        <f t="shared" si="371"/>
        <v>0</v>
      </c>
      <c r="AI717" s="6"/>
      <c r="AJ717" s="6"/>
      <c r="AK717" s="6">
        <f t="shared" si="372"/>
        <v>0</v>
      </c>
    </row>
    <row r="718" spans="1:37" x14ac:dyDescent="0.35">
      <c r="A718" s="2">
        <v>43831</v>
      </c>
      <c r="B718" t="s">
        <v>10</v>
      </c>
      <c r="C718" s="3">
        <v>43860</v>
      </c>
      <c r="D718">
        <v>12253.95</v>
      </c>
      <c r="E718">
        <v>12269.6</v>
      </c>
      <c r="F718">
        <v>12226.05</v>
      </c>
      <c r="G718">
        <v>12243.8</v>
      </c>
      <c r="H718">
        <v>12014775</v>
      </c>
      <c r="I718">
        <v>-248250</v>
      </c>
      <c r="J718">
        <v>12182.5</v>
      </c>
      <c r="K718" s="51">
        <f t="shared" si="368"/>
        <v>-2.0006124323778525E-2</v>
      </c>
      <c r="L718">
        <f t="shared" si="362"/>
        <v>12200</v>
      </c>
      <c r="M718">
        <f t="shared" si="363"/>
        <v>12300</v>
      </c>
      <c r="N718">
        <v>11.6675</v>
      </c>
      <c r="O718">
        <f t="shared" si="364"/>
        <v>29</v>
      </c>
      <c r="P718" s="54">
        <f t="shared" si="369"/>
        <v>-2.0008125815884625E-2</v>
      </c>
      <c r="Q718" s="54">
        <f t="shared" si="370"/>
        <v>11.312062008957779</v>
      </c>
      <c r="R718" s="53">
        <f t="shared" si="373"/>
        <v>11500</v>
      </c>
      <c r="S718" s="53">
        <f t="shared" si="374"/>
        <v>13150</v>
      </c>
      <c r="T718" s="53">
        <f t="shared" si="341"/>
        <v>0</v>
      </c>
      <c r="U718" s="16"/>
      <c r="V718" s="16">
        <f t="shared" si="377"/>
        <v>11650</v>
      </c>
      <c r="W718" s="16">
        <f t="shared" si="378"/>
        <v>12800</v>
      </c>
      <c r="X718" s="16">
        <f t="shared" si="340"/>
        <v>0</v>
      </c>
      <c r="Y718" s="10">
        <f t="shared" si="361"/>
        <v>43.550000000001091</v>
      </c>
      <c r="Z718" s="10">
        <f t="shared" si="365"/>
        <v>23.350000000000364</v>
      </c>
      <c r="AA718" s="10">
        <f t="shared" si="366"/>
        <v>20.200000000000728</v>
      </c>
      <c r="AB718" s="10">
        <f t="shared" si="367"/>
        <v>43.550000000001091</v>
      </c>
      <c r="AC718" s="11">
        <f t="shared" si="334"/>
        <v>93.596428571428859</v>
      </c>
      <c r="AD718" s="12">
        <f t="shared" si="327"/>
        <v>7.6380618960766814E-3</v>
      </c>
      <c r="AE718" s="12">
        <f t="shared" si="335"/>
        <v>11.151570368271955</v>
      </c>
      <c r="AF718" s="10"/>
      <c r="AG718" s="10"/>
      <c r="AH718" s="13">
        <f t="shared" si="371"/>
        <v>0</v>
      </c>
      <c r="AI718" s="6"/>
      <c r="AJ718" s="6"/>
      <c r="AK718" s="6">
        <f t="shared" si="372"/>
        <v>0</v>
      </c>
    </row>
    <row r="719" spans="1:37" x14ac:dyDescent="0.35">
      <c r="A719" s="2">
        <v>43832</v>
      </c>
      <c r="B719" t="s">
        <v>10</v>
      </c>
      <c r="C719" s="3">
        <v>43860</v>
      </c>
      <c r="D719">
        <v>12252.1</v>
      </c>
      <c r="E719">
        <v>12344.5</v>
      </c>
      <c r="F719">
        <v>12245.5</v>
      </c>
      <c r="G719">
        <v>12339.3</v>
      </c>
      <c r="H719">
        <v>12446775</v>
      </c>
      <c r="I719">
        <v>432000</v>
      </c>
      <c r="J719">
        <v>12282.2</v>
      </c>
      <c r="K719" s="51">
        <f t="shared" si="368"/>
        <v>0.77998660546562348</v>
      </c>
      <c r="L719">
        <f t="shared" si="362"/>
        <v>12300</v>
      </c>
      <c r="M719">
        <f t="shared" si="363"/>
        <v>12300</v>
      </c>
      <c r="N719">
        <v>11.5975</v>
      </c>
      <c r="O719">
        <f t="shared" si="364"/>
        <v>28</v>
      </c>
      <c r="P719" s="54">
        <f t="shared" si="369"/>
        <v>0.77696043556958472</v>
      </c>
      <c r="Q719" s="54">
        <f t="shared" si="370"/>
        <v>11.245803925291709</v>
      </c>
      <c r="R719" s="53">
        <f t="shared" si="373"/>
        <v>11500</v>
      </c>
      <c r="S719" s="53">
        <f t="shared" si="374"/>
        <v>13150</v>
      </c>
      <c r="T719" s="53">
        <f t="shared" si="341"/>
        <v>0</v>
      </c>
      <c r="U719" s="16"/>
      <c r="V719" s="16">
        <f t="shared" si="377"/>
        <v>11650</v>
      </c>
      <c r="W719" s="16">
        <f t="shared" si="378"/>
        <v>12800</v>
      </c>
      <c r="X719" s="16">
        <f t="shared" si="340"/>
        <v>0</v>
      </c>
      <c r="Y719" s="10">
        <f t="shared" si="361"/>
        <v>99</v>
      </c>
      <c r="Z719" s="10">
        <f t="shared" si="365"/>
        <v>100.70000000000073</v>
      </c>
      <c r="AA719" s="10">
        <f t="shared" si="366"/>
        <v>1.7000000000007276</v>
      </c>
      <c r="AB719" s="10">
        <f t="shared" si="367"/>
        <v>100.70000000000073</v>
      </c>
      <c r="AC719" s="11">
        <f t="shared" si="334"/>
        <v>92.446428571428825</v>
      </c>
      <c r="AD719" s="12">
        <f t="shared" ref="AD719:AD782" si="379">AC719/D719</f>
        <v>7.5453537411079592E-3</v>
      </c>
      <c r="AE719" s="12">
        <f t="shared" si="335"/>
        <v>11.016216462017621</v>
      </c>
      <c r="AF719" s="10"/>
      <c r="AG719" s="10"/>
      <c r="AH719" s="13">
        <f t="shared" si="371"/>
        <v>0</v>
      </c>
      <c r="AI719" s="6"/>
      <c r="AJ719" s="6"/>
      <c r="AK719" s="6">
        <f t="shared" si="372"/>
        <v>0</v>
      </c>
    </row>
    <row r="720" spans="1:37" x14ac:dyDescent="0.35">
      <c r="A720" s="2">
        <v>43833</v>
      </c>
      <c r="B720" t="s">
        <v>10</v>
      </c>
      <c r="C720" s="3">
        <v>43860</v>
      </c>
      <c r="D720">
        <v>12294.4</v>
      </c>
      <c r="E720">
        <v>12304.4</v>
      </c>
      <c r="F720">
        <v>12222.95</v>
      </c>
      <c r="G720">
        <v>12256.45</v>
      </c>
      <c r="H720">
        <v>11880825</v>
      </c>
      <c r="I720">
        <v>-565950</v>
      </c>
      <c r="J720">
        <v>12226.65</v>
      </c>
      <c r="K720" s="51">
        <f t="shared" si="368"/>
        <v>-0.67143192887763936</v>
      </c>
      <c r="L720">
        <f t="shared" si="362"/>
        <v>12300</v>
      </c>
      <c r="M720">
        <f t="shared" si="363"/>
        <v>12300</v>
      </c>
      <c r="N720">
        <v>11.49</v>
      </c>
      <c r="O720">
        <f t="shared" si="364"/>
        <v>27</v>
      </c>
      <c r="P720" s="54">
        <f t="shared" si="369"/>
        <v>-0.67369617398753689</v>
      </c>
      <c r="Q720" s="54">
        <f t="shared" si="370"/>
        <v>11.141190510537495</v>
      </c>
      <c r="R720" s="53">
        <f t="shared" si="373"/>
        <v>11500</v>
      </c>
      <c r="S720" s="53">
        <f t="shared" si="374"/>
        <v>13150</v>
      </c>
      <c r="T720" s="53">
        <f t="shared" si="341"/>
        <v>0</v>
      </c>
      <c r="U720" s="16"/>
      <c r="V720" s="16">
        <f t="shared" si="377"/>
        <v>11650</v>
      </c>
      <c r="W720" s="16">
        <f t="shared" si="378"/>
        <v>12800</v>
      </c>
      <c r="X720" s="16">
        <f t="shared" si="340"/>
        <v>0</v>
      </c>
      <c r="Y720" s="10">
        <f t="shared" si="361"/>
        <v>81.449999999998909</v>
      </c>
      <c r="Z720" s="10">
        <f t="shared" si="365"/>
        <v>34.899999999999636</v>
      </c>
      <c r="AA720" s="10">
        <f t="shared" si="366"/>
        <v>116.34999999999854</v>
      </c>
      <c r="AB720" s="10">
        <f t="shared" si="367"/>
        <v>116.34999999999854</v>
      </c>
      <c r="AC720" s="11">
        <f t="shared" ref="AC720:AC783" si="380">AVERAGE(AB707:AB720)</f>
        <v>91.946428571428697</v>
      </c>
      <c r="AD720" s="12">
        <f t="shared" si="379"/>
        <v>7.4787243437197991E-3</v>
      </c>
      <c r="AE720" s="12">
        <f t="shared" ref="AE720:AE783" si="381">AD720*1460</f>
        <v>10.918937541830907</v>
      </c>
      <c r="AF720" s="10"/>
      <c r="AG720" s="10"/>
      <c r="AH720" s="13">
        <f t="shared" si="371"/>
        <v>0</v>
      </c>
      <c r="AI720" s="6"/>
      <c r="AJ720" s="6"/>
      <c r="AK720" s="6">
        <f t="shared" si="372"/>
        <v>0</v>
      </c>
    </row>
    <row r="721" spans="1:37" x14ac:dyDescent="0.35">
      <c r="A721" s="2">
        <v>43836</v>
      </c>
      <c r="B721" t="s">
        <v>10</v>
      </c>
      <c r="C721" s="3">
        <v>43860</v>
      </c>
      <c r="D721">
        <v>12201.9</v>
      </c>
      <c r="E721">
        <v>12217.85</v>
      </c>
      <c r="F721">
        <v>12025</v>
      </c>
      <c r="G721">
        <v>12043.7</v>
      </c>
      <c r="H721">
        <v>11997525</v>
      </c>
      <c r="I721">
        <v>116700</v>
      </c>
      <c r="J721">
        <v>11993.05</v>
      </c>
      <c r="K721" s="51">
        <f t="shared" si="368"/>
        <v>-1.735820731125244</v>
      </c>
      <c r="L721">
        <f t="shared" si="362"/>
        <v>12000</v>
      </c>
      <c r="M721">
        <f t="shared" si="363"/>
        <v>12200</v>
      </c>
      <c r="N721">
        <v>12.695</v>
      </c>
      <c r="O721">
        <f t="shared" si="364"/>
        <v>24</v>
      </c>
      <c r="P721" s="54">
        <f t="shared" si="369"/>
        <v>-1.7510627393331646</v>
      </c>
      <c r="Q721" s="54">
        <f t="shared" si="370"/>
        <v>12.315730459173945</v>
      </c>
      <c r="R721" s="53">
        <f t="shared" si="373"/>
        <v>11500</v>
      </c>
      <c r="S721" s="53">
        <f t="shared" si="374"/>
        <v>13150</v>
      </c>
      <c r="T721" s="53">
        <f t="shared" si="341"/>
        <v>0</v>
      </c>
      <c r="U721" s="16"/>
      <c r="V721" s="16">
        <f t="shared" si="377"/>
        <v>11650</v>
      </c>
      <c r="W721" s="16">
        <f t="shared" si="378"/>
        <v>12800</v>
      </c>
      <c r="X721" s="16">
        <f t="shared" si="340"/>
        <v>0</v>
      </c>
      <c r="Y721" s="10">
        <f t="shared" si="361"/>
        <v>192.85000000000036</v>
      </c>
      <c r="Z721" s="10">
        <f t="shared" si="365"/>
        <v>38.600000000000364</v>
      </c>
      <c r="AA721" s="10">
        <f t="shared" si="366"/>
        <v>231.45000000000073</v>
      </c>
      <c r="AB721" s="10">
        <f t="shared" si="367"/>
        <v>231.45000000000073</v>
      </c>
      <c r="AC721" s="11">
        <f t="shared" si="380"/>
        <v>102.88928571428589</v>
      </c>
      <c r="AD721" s="12">
        <f t="shared" si="379"/>
        <v>8.4322347924737865E-3</v>
      </c>
      <c r="AE721" s="12">
        <f t="shared" si="381"/>
        <v>12.311062797011727</v>
      </c>
      <c r="AF721" s="10"/>
      <c r="AG721" s="10"/>
      <c r="AH721" s="13">
        <f t="shared" si="371"/>
        <v>0</v>
      </c>
      <c r="AI721" s="6"/>
      <c r="AJ721" s="6"/>
      <c r="AK721" s="6">
        <f t="shared" si="372"/>
        <v>0</v>
      </c>
    </row>
    <row r="722" spans="1:37" x14ac:dyDescent="0.35">
      <c r="A722" s="2">
        <v>43837</v>
      </c>
      <c r="B722" t="s">
        <v>10</v>
      </c>
      <c r="C722" s="3">
        <v>43860</v>
      </c>
      <c r="D722">
        <v>12128.65</v>
      </c>
      <c r="E722">
        <v>12181.85</v>
      </c>
      <c r="F722">
        <v>12049.1</v>
      </c>
      <c r="G722">
        <v>12106.7</v>
      </c>
      <c r="H722">
        <v>12002625</v>
      </c>
      <c r="I722">
        <v>5100</v>
      </c>
      <c r="J722">
        <v>12052.95</v>
      </c>
      <c r="K722" s="51">
        <f t="shared" si="368"/>
        <v>0.52309506214867529</v>
      </c>
      <c r="L722">
        <f t="shared" si="362"/>
        <v>12100</v>
      </c>
      <c r="M722">
        <f t="shared" si="363"/>
        <v>12100</v>
      </c>
      <c r="N722">
        <v>14.7775</v>
      </c>
      <c r="O722">
        <f t="shared" si="364"/>
        <v>23</v>
      </c>
      <c r="P722" s="54">
        <f t="shared" si="369"/>
        <v>0.52173167241118534</v>
      </c>
      <c r="Q722" s="54">
        <f t="shared" si="370"/>
        <v>14.327887775638104</v>
      </c>
      <c r="R722" s="53">
        <f t="shared" si="373"/>
        <v>11500</v>
      </c>
      <c r="S722" s="53">
        <f t="shared" si="374"/>
        <v>13150</v>
      </c>
      <c r="T722" s="53">
        <f t="shared" si="341"/>
        <v>0</v>
      </c>
      <c r="U722" s="16"/>
      <c r="V722" s="16">
        <f t="shared" si="377"/>
        <v>11650</v>
      </c>
      <c r="W722" s="16">
        <f t="shared" si="378"/>
        <v>12800</v>
      </c>
      <c r="X722" s="16">
        <f t="shared" si="340"/>
        <v>0</v>
      </c>
      <c r="Y722" s="10">
        <f t="shared" si="361"/>
        <v>132.75</v>
      </c>
      <c r="Z722" s="10">
        <f t="shared" si="365"/>
        <v>138.14999999999964</v>
      </c>
      <c r="AA722" s="10">
        <f t="shared" si="366"/>
        <v>5.3999999999996362</v>
      </c>
      <c r="AB722" s="10">
        <f t="shared" si="367"/>
        <v>138.14999999999964</v>
      </c>
      <c r="AC722" s="11">
        <f t="shared" si="380"/>
        <v>104.36785714285725</v>
      </c>
      <c r="AD722" s="12">
        <f t="shared" si="379"/>
        <v>8.6050679294774977E-3</v>
      </c>
      <c r="AE722" s="12">
        <f t="shared" si="381"/>
        <v>12.563399177037146</v>
      </c>
      <c r="AF722" s="10"/>
      <c r="AG722" s="10"/>
      <c r="AH722" s="13">
        <f t="shared" si="371"/>
        <v>0</v>
      </c>
      <c r="AI722" s="6"/>
      <c r="AJ722" s="6"/>
      <c r="AK722" s="6">
        <f t="shared" si="372"/>
        <v>0</v>
      </c>
    </row>
    <row r="723" spans="1:37" x14ac:dyDescent="0.35">
      <c r="A723" s="2">
        <v>43838</v>
      </c>
      <c r="B723" t="s">
        <v>10</v>
      </c>
      <c r="C723" s="3">
        <v>43860</v>
      </c>
      <c r="D723">
        <v>11996.9</v>
      </c>
      <c r="E723">
        <v>12090.5</v>
      </c>
      <c r="F723">
        <v>11976.6</v>
      </c>
      <c r="G723">
        <v>12063.5</v>
      </c>
      <c r="H723">
        <v>12002700</v>
      </c>
      <c r="I723">
        <v>75</v>
      </c>
      <c r="J723">
        <v>12025.35</v>
      </c>
      <c r="K723" s="51">
        <f t="shared" si="368"/>
        <v>-0.35682721137882928</v>
      </c>
      <c r="L723">
        <f t="shared" si="362"/>
        <v>12100</v>
      </c>
      <c r="M723">
        <f t="shared" si="363"/>
        <v>12000</v>
      </c>
      <c r="N723">
        <v>14.61</v>
      </c>
      <c r="O723">
        <f t="shared" si="364"/>
        <v>22</v>
      </c>
      <c r="P723" s="54">
        <f t="shared" si="369"/>
        <v>-0.35746535817917646</v>
      </c>
      <c r="Q723" s="54">
        <f t="shared" si="370"/>
        <v>14.165191170222089</v>
      </c>
      <c r="R723" s="53">
        <f t="shared" si="373"/>
        <v>11500</v>
      </c>
      <c r="S723" s="53">
        <f t="shared" si="374"/>
        <v>13150</v>
      </c>
      <c r="T723" s="53">
        <f t="shared" si="341"/>
        <v>0</v>
      </c>
      <c r="U723" s="16"/>
      <c r="V723" s="16">
        <f t="shared" si="377"/>
        <v>11650</v>
      </c>
      <c r="W723" s="16">
        <f t="shared" si="378"/>
        <v>12800</v>
      </c>
      <c r="X723" s="16">
        <f t="shared" si="340"/>
        <v>0</v>
      </c>
      <c r="Y723" s="10">
        <f t="shared" si="361"/>
        <v>113.89999999999964</v>
      </c>
      <c r="Z723" s="10">
        <f t="shared" si="365"/>
        <v>16.200000000000728</v>
      </c>
      <c r="AA723" s="10">
        <f t="shared" si="366"/>
        <v>130.10000000000036</v>
      </c>
      <c r="AB723" s="10">
        <f t="shared" si="367"/>
        <v>130.10000000000036</v>
      </c>
      <c r="AC723" s="11">
        <f t="shared" si="380"/>
        <v>107.84285714285723</v>
      </c>
      <c r="AD723" s="12">
        <f t="shared" si="379"/>
        <v>8.9892269788743109E-3</v>
      </c>
      <c r="AE723" s="12">
        <f t="shared" si="381"/>
        <v>13.124271389156494</v>
      </c>
      <c r="AF723" s="10"/>
      <c r="AG723" s="10"/>
      <c r="AH723" s="13">
        <f t="shared" si="371"/>
        <v>0</v>
      </c>
      <c r="AI723" s="6"/>
      <c r="AJ723" s="6"/>
      <c r="AK723" s="6">
        <f t="shared" si="372"/>
        <v>0</v>
      </c>
    </row>
    <row r="724" spans="1:37" x14ac:dyDescent="0.35">
      <c r="A724" s="2">
        <v>43839</v>
      </c>
      <c r="B724" t="s">
        <v>10</v>
      </c>
      <c r="C724" s="3">
        <v>43860</v>
      </c>
      <c r="D724">
        <v>12181.15</v>
      </c>
      <c r="E724">
        <v>12279.3</v>
      </c>
      <c r="F724">
        <v>12168.25</v>
      </c>
      <c r="G724">
        <v>12269.75</v>
      </c>
      <c r="H724">
        <v>13165800</v>
      </c>
      <c r="I724">
        <v>1163100</v>
      </c>
      <c r="J724">
        <v>12215.9</v>
      </c>
      <c r="K724" s="51">
        <f t="shared" si="368"/>
        <v>1.7097028225639326</v>
      </c>
      <c r="L724">
        <f t="shared" si="362"/>
        <v>12300</v>
      </c>
      <c r="M724">
        <f t="shared" si="363"/>
        <v>12200</v>
      </c>
      <c r="N724">
        <v>15.64</v>
      </c>
      <c r="O724">
        <f t="shared" si="364"/>
        <v>21</v>
      </c>
      <c r="P724" s="54">
        <f t="shared" si="369"/>
        <v>1.6952518833758035</v>
      </c>
      <c r="Q724" s="54">
        <f t="shared" si="370"/>
        <v>15.169227295313542</v>
      </c>
      <c r="R724" s="53">
        <f t="shared" si="373"/>
        <v>11500</v>
      </c>
      <c r="S724" s="53">
        <f t="shared" si="374"/>
        <v>13150</v>
      </c>
      <c r="T724" s="53">
        <f t="shared" si="341"/>
        <v>0</v>
      </c>
      <c r="U724" s="16"/>
      <c r="V724" s="16">
        <f t="shared" si="377"/>
        <v>11650</v>
      </c>
      <c r="W724" s="16">
        <f t="shared" si="378"/>
        <v>12800</v>
      </c>
      <c r="X724" s="16">
        <f t="shared" ref="X724:X787" si="382">IF(AND(M724&gt;=V724,M724&lt;=W724),0,1)</f>
        <v>0</v>
      </c>
      <c r="Y724" s="10">
        <f t="shared" si="361"/>
        <v>111.04999999999927</v>
      </c>
      <c r="Z724" s="10">
        <f t="shared" si="365"/>
        <v>215.79999999999927</v>
      </c>
      <c r="AA724" s="10">
        <f t="shared" si="366"/>
        <v>104.75</v>
      </c>
      <c r="AB724" s="10">
        <f t="shared" si="367"/>
        <v>215.79999999999927</v>
      </c>
      <c r="AC724" s="11">
        <f t="shared" si="380"/>
        <v>118.30357142857143</v>
      </c>
      <c r="AD724" s="12">
        <f t="shared" si="379"/>
        <v>9.7120199183633269E-3</v>
      </c>
      <c r="AE724" s="12">
        <f t="shared" si="381"/>
        <v>14.179549080810457</v>
      </c>
      <c r="AF724" s="10"/>
      <c r="AG724" s="10"/>
      <c r="AH724" s="13">
        <f t="shared" si="371"/>
        <v>0</v>
      </c>
      <c r="AI724" s="6"/>
      <c r="AJ724" s="6"/>
      <c r="AK724" s="6">
        <f t="shared" si="372"/>
        <v>0</v>
      </c>
    </row>
    <row r="725" spans="1:37" x14ac:dyDescent="0.35">
      <c r="A725" s="2">
        <v>43840</v>
      </c>
      <c r="B725" t="s">
        <v>10</v>
      </c>
      <c r="C725" s="3">
        <v>43860</v>
      </c>
      <c r="D725">
        <v>12294.65</v>
      </c>
      <c r="E725">
        <v>12357</v>
      </c>
      <c r="F725">
        <v>12255.2</v>
      </c>
      <c r="G725">
        <v>12290</v>
      </c>
      <c r="H725">
        <v>13284300</v>
      </c>
      <c r="I725">
        <v>118500</v>
      </c>
      <c r="J725">
        <v>12256.8</v>
      </c>
      <c r="K725" s="51">
        <f t="shared" si="368"/>
        <v>0.16504003749057641</v>
      </c>
      <c r="L725">
        <f t="shared" si="362"/>
        <v>12300</v>
      </c>
      <c r="M725">
        <f t="shared" si="363"/>
        <v>12300</v>
      </c>
      <c r="N725">
        <v>13.9975</v>
      </c>
      <c r="O725">
        <f t="shared" si="364"/>
        <v>20</v>
      </c>
      <c r="P725" s="54">
        <f t="shared" si="369"/>
        <v>0.16490399608208861</v>
      </c>
      <c r="Q725" s="54">
        <f t="shared" si="370"/>
        <v>13.571139873815884</v>
      </c>
      <c r="R725" s="53">
        <f t="shared" si="373"/>
        <v>11500</v>
      </c>
      <c r="S725" s="53">
        <f t="shared" si="374"/>
        <v>13150</v>
      </c>
      <c r="T725" s="53">
        <f t="shared" ref="T725:T788" si="383">IF(AND(M725&gt;=R725,M725&lt;=S725),0,1)</f>
        <v>0</v>
      </c>
      <c r="U725" s="16"/>
      <c r="V725" s="16">
        <f t="shared" si="377"/>
        <v>11650</v>
      </c>
      <c r="W725" s="16">
        <f t="shared" si="378"/>
        <v>12800</v>
      </c>
      <c r="X725" s="16">
        <f t="shared" si="382"/>
        <v>0</v>
      </c>
      <c r="Y725" s="10">
        <f t="shared" si="361"/>
        <v>101.79999999999927</v>
      </c>
      <c r="Z725" s="10">
        <f t="shared" si="365"/>
        <v>87.25</v>
      </c>
      <c r="AA725" s="10">
        <f t="shared" si="366"/>
        <v>14.549999999999272</v>
      </c>
      <c r="AB725" s="10">
        <f t="shared" si="367"/>
        <v>101.79999999999927</v>
      </c>
      <c r="AC725" s="11">
        <f t="shared" si="380"/>
        <v>122.47142857142846</v>
      </c>
      <c r="AD725" s="12">
        <f t="shared" si="379"/>
        <v>9.9613594995732677E-3</v>
      </c>
      <c r="AE725" s="12">
        <f t="shared" si="381"/>
        <v>14.543584869376971</v>
      </c>
      <c r="AF725" s="10"/>
      <c r="AG725" s="10"/>
      <c r="AH725" s="13">
        <f t="shared" si="371"/>
        <v>0</v>
      </c>
      <c r="AI725" s="6"/>
      <c r="AJ725" s="6"/>
      <c r="AK725" s="6">
        <f t="shared" si="372"/>
        <v>0</v>
      </c>
    </row>
    <row r="726" spans="1:37" x14ac:dyDescent="0.35">
      <c r="A726" s="2">
        <v>43843</v>
      </c>
      <c r="B726" t="s">
        <v>10</v>
      </c>
      <c r="C726" s="3">
        <v>43860</v>
      </c>
      <c r="D726">
        <v>12330.7</v>
      </c>
      <c r="E726">
        <v>12369.6</v>
      </c>
      <c r="F726">
        <v>12323</v>
      </c>
      <c r="G726">
        <v>12362.15</v>
      </c>
      <c r="H726">
        <v>13281750</v>
      </c>
      <c r="I726">
        <v>-2550</v>
      </c>
      <c r="J726">
        <v>12329.55</v>
      </c>
      <c r="K726" s="51">
        <f t="shared" si="368"/>
        <v>0.58706265256305645</v>
      </c>
      <c r="L726">
        <f t="shared" si="362"/>
        <v>12400</v>
      </c>
      <c r="M726">
        <f t="shared" si="363"/>
        <v>12300</v>
      </c>
      <c r="N726">
        <v>14.077500000000001</v>
      </c>
      <c r="O726">
        <f t="shared" si="364"/>
        <v>17</v>
      </c>
      <c r="P726" s="54">
        <f t="shared" si="369"/>
        <v>0.58534615444276739</v>
      </c>
      <c r="Q726" s="54">
        <f t="shared" si="370"/>
        <v>13.649395725900517</v>
      </c>
      <c r="R726" s="53">
        <f t="shared" si="373"/>
        <v>11500</v>
      </c>
      <c r="S726" s="53">
        <f t="shared" si="374"/>
        <v>13150</v>
      </c>
      <c r="T726" s="53">
        <f t="shared" si="383"/>
        <v>0</v>
      </c>
      <c r="U726" s="16"/>
      <c r="V726" s="16">
        <f t="shared" si="377"/>
        <v>11650</v>
      </c>
      <c r="W726" s="16">
        <f t="shared" si="378"/>
        <v>12800</v>
      </c>
      <c r="X726" s="16">
        <f t="shared" si="382"/>
        <v>0</v>
      </c>
      <c r="Y726" s="10">
        <f t="shared" si="361"/>
        <v>46.600000000000364</v>
      </c>
      <c r="Z726" s="10">
        <f t="shared" si="365"/>
        <v>79.600000000000364</v>
      </c>
      <c r="AA726" s="10">
        <f t="shared" si="366"/>
        <v>33</v>
      </c>
      <c r="AB726" s="10">
        <f t="shared" si="367"/>
        <v>79.600000000000364</v>
      </c>
      <c r="AC726" s="11">
        <f t="shared" si="380"/>
        <v>123.47499999999998</v>
      </c>
      <c r="AD726" s="12">
        <f t="shared" si="379"/>
        <v>1.0013624530643027E-2</v>
      </c>
      <c r="AE726" s="12">
        <f t="shared" si="381"/>
        <v>14.619891814738819</v>
      </c>
      <c r="AF726" s="10"/>
      <c r="AG726" s="10"/>
      <c r="AH726" s="13">
        <f t="shared" si="371"/>
        <v>0</v>
      </c>
      <c r="AI726" s="6"/>
      <c r="AJ726" s="6"/>
      <c r="AK726" s="6">
        <f t="shared" si="372"/>
        <v>0</v>
      </c>
    </row>
    <row r="727" spans="1:37" x14ac:dyDescent="0.35">
      <c r="A727" s="2">
        <v>43844</v>
      </c>
      <c r="B727" t="s">
        <v>10</v>
      </c>
      <c r="C727" s="3">
        <v>43860</v>
      </c>
      <c r="D727">
        <v>12359.9</v>
      </c>
      <c r="E727">
        <v>12412.5</v>
      </c>
      <c r="F727">
        <v>12331.2</v>
      </c>
      <c r="G727">
        <v>12397</v>
      </c>
      <c r="H727">
        <v>13552950</v>
      </c>
      <c r="I727">
        <v>271200</v>
      </c>
      <c r="J727">
        <v>12362.3</v>
      </c>
      <c r="K727" s="51">
        <f t="shared" si="368"/>
        <v>0.28190889125273816</v>
      </c>
      <c r="L727">
        <f t="shared" si="362"/>
        <v>12400</v>
      </c>
      <c r="M727">
        <f t="shared" si="363"/>
        <v>12400</v>
      </c>
      <c r="N727">
        <v>14.275</v>
      </c>
      <c r="O727">
        <f t="shared" si="364"/>
        <v>16</v>
      </c>
      <c r="P727" s="54">
        <f t="shared" si="369"/>
        <v>0.28151227336383755</v>
      </c>
      <c r="Q727" s="54">
        <f t="shared" si="370"/>
        <v>13.840297773155145</v>
      </c>
      <c r="R727" s="53">
        <f t="shared" si="373"/>
        <v>11500</v>
      </c>
      <c r="S727" s="53">
        <f t="shared" si="374"/>
        <v>13150</v>
      </c>
      <c r="T727" s="53">
        <f t="shared" si="383"/>
        <v>0</v>
      </c>
      <c r="U727" s="16"/>
      <c r="V727" s="16">
        <f t="shared" si="377"/>
        <v>11650</v>
      </c>
      <c r="W727" s="16">
        <f t="shared" si="378"/>
        <v>12800</v>
      </c>
      <c r="X727" s="16">
        <f t="shared" si="382"/>
        <v>0</v>
      </c>
      <c r="Y727" s="10">
        <f t="shared" si="361"/>
        <v>81.299999999999272</v>
      </c>
      <c r="Z727" s="10">
        <f t="shared" si="365"/>
        <v>50.350000000000364</v>
      </c>
      <c r="AA727" s="10">
        <f t="shared" si="366"/>
        <v>30.949999999998909</v>
      </c>
      <c r="AB727" s="10">
        <f t="shared" si="367"/>
        <v>81.299999999999272</v>
      </c>
      <c r="AC727" s="11">
        <f t="shared" si="380"/>
        <v>123.07499999999995</v>
      </c>
      <c r="AD727" s="12">
        <f t="shared" si="379"/>
        <v>9.9576048349905699E-3</v>
      </c>
      <c r="AE727" s="12">
        <f t="shared" si="381"/>
        <v>14.538103059086232</v>
      </c>
      <c r="AF727" s="10"/>
      <c r="AG727" s="10"/>
      <c r="AH727" s="13">
        <f t="shared" si="371"/>
        <v>0</v>
      </c>
      <c r="AI727" s="6"/>
      <c r="AJ727" s="6"/>
      <c r="AK727" s="6">
        <f t="shared" si="372"/>
        <v>0</v>
      </c>
    </row>
    <row r="728" spans="1:37" x14ac:dyDescent="0.35">
      <c r="A728" s="2">
        <v>43845</v>
      </c>
      <c r="B728" t="s">
        <v>10</v>
      </c>
      <c r="C728" s="3">
        <v>43860</v>
      </c>
      <c r="D728">
        <v>12363.4</v>
      </c>
      <c r="E728">
        <v>12391.95</v>
      </c>
      <c r="F728">
        <v>12319.05</v>
      </c>
      <c r="G728">
        <v>12378.05</v>
      </c>
      <c r="H728">
        <v>13072350</v>
      </c>
      <c r="I728">
        <v>-480600</v>
      </c>
      <c r="J728">
        <v>12343.3</v>
      </c>
      <c r="K728" s="51">
        <f t="shared" si="368"/>
        <v>-0.15285956279745685</v>
      </c>
      <c r="L728">
        <f t="shared" si="362"/>
        <v>12400</v>
      </c>
      <c r="M728">
        <f t="shared" si="363"/>
        <v>12400</v>
      </c>
      <c r="N728">
        <v>13.9125</v>
      </c>
      <c r="O728">
        <f t="shared" si="364"/>
        <v>15</v>
      </c>
      <c r="P728" s="54">
        <f t="shared" si="369"/>
        <v>-0.15297651222123676</v>
      </c>
      <c r="Q728" s="54">
        <f t="shared" si="370"/>
        <v>13.488721250874653</v>
      </c>
      <c r="R728" s="53">
        <f t="shared" si="373"/>
        <v>11500</v>
      </c>
      <c r="S728" s="53">
        <f t="shared" si="374"/>
        <v>13150</v>
      </c>
      <c r="T728" s="53">
        <f t="shared" si="383"/>
        <v>0</v>
      </c>
      <c r="U728" s="16"/>
      <c r="V728" s="16">
        <f t="shared" si="377"/>
        <v>11650</v>
      </c>
      <c r="W728" s="16">
        <f t="shared" si="378"/>
        <v>12800</v>
      </c>
      <c r="X728" s="16">
        <f t="shared" si="382"/>
        <v>0</v>
      </c>
      <c r="Y728" s="10">
        <f t="shared" si="361"/>
        <v>72.900000000001455</v>
      </c>
      <c r="Z728" s="10">
        <f t="shared" si="365"/>
        <v>5.0499999999992724</v>
      </c>
      <c r="AA728" s="10">
        <f t="shared" si="366"/>
        <v>77.950000000000728</v>
      </c>
      <c r="AB728" s="10">
        <f t="shared" si="367"/>
        <v>77.950000000000728</v>
      </c>
      <c r="AC728" s="11">
        <f t="shared" si="380"/>
        <v>120.18214285714281</v>
      </c>
      <c r="AD728" s="12">
        <f t="shared" si="379"/>
        <v>9.7208003346282417E-3</v>
      </c>
      <c r="AE728" s="12">
        <f t="shared" si="381"/>
        <v>14.192368488557232</v>
      </c>
      <c r="AF728" s="10"/>
      <c r="AG728" s="10"/>
      <c r="AH728" s="13">
        <f t="shared" si="371"/>
        <v>0</v>
      </c>
      <c r="AI728" s="6"/>
      <c r="AJ728" s="6"/>
      <c r="AK728" s="6">
        <f t="shared" si="372"/>
        <v>0</v>
      </c>
    </row>
    <row r="729" spans="1:37" x14ac:dyDescent="0.35">
      <c r="A729" s="2">
        <v>43846</v>
      </c>
      <c r="B729" t="s">
        <v>10</v>
      </c>
      <c r="C729" s="3">
        <v>43860</v>
      </c>
      <c r="D729">
        <v>12359.4</v>
      </c>
      <c r="E729">
        <v>12409.4</v>
      </c>
      <c r="F729">
        <v>12339.2</v>
      </c>
      <c r="G729">
        <v>12374.35</v>
      </c>
      <c r="H729">
        <v>13387050</v>
      </c>
      <c r="I729">
        <v>314700</v>
      </c>
      <c r="J729">
        <v>12355.5</v>
      </c>
      <c r="K729" s="51">
        <f t="shared" si="368"/>
        <v>-2.9891622670767275E-2</v>
      </c>
      <c r="L729">
        <f t="shared" si="362"/>
        <v>12400</v>
      </c>
      <c r="M729">
        <f t="shared" si="363"/>
        <v>12400</v>
      </c>
      <c r="N729">
        <v>14.12</v>
      </c>
      <c r="O729">
        <f t="shared" si="364"/>
        <v>14</v>
      </c>
      <c r="P729" s="54">
        <f t="shared" si="369"/>
        <v>-2.9896091106884626E-2</v>
      </c>
      <c r="Q729" s="54">
        <f t="shared" si="370"/>
        <v>13.689849875969268</v>
      </c>
      <c r="R729" s="53">
        <f t="shared" si="373"/>
        <v>11500</v>
      </c>
      <c r="S729" s="53">
        <f t="shared" si="374"/>
        <v>13150</v>
      </c>
      <c r="T729" s="53">
        <f t="shared" si="383"/>
        <v>0</v>
      </c>
      <c r="U729" s="16"/>
      <c r="V729" s="16">
        <f t="shared" si="377"/>
        <v>11650</v>
      </c>
      <c r="W729" s="16">
        <f t="shared" si="378"/>
        <v>12800</v>
      </c>
      <c r="X729" s="16">
        <f t="shared" si="382"/>
        <v>0</v>
      </c>
      <c r="Y729" s="10">
        <f t="shared" si="361"/>
        <v>70.199999999998909</v>
      </c>
      <c r="Z729" s="10">
        <f t="shared" si="365"/>
        <v>31.350000000000364</v>
      </c>
      <c r="AA729" s="10">
        <f t="shared" si="366"/>
        <v>38.849999999998545</v>
      </c>
      <c r="AB729" s="10">
        <f t="shared" si="367"/>
        <v>70.199999999998909</v>
      </c>
      <c r="AC729" s="11">
        <f t="shared" si="380"/>
        <v>111.29285714285705</v>
      </c>
      <c r="AD729" s="12">
        <f t="shared" si="379"/>
        <v>9.0047135898876206E-3</v>
      </c>
      <c r="AE729" s="12">
        <f t="shared" si="381"/>
        <v>13.146881841235926</v>
      </c>
      <c r="AF729" s="10"/>
      <c r="AG729" s="10"/>
      <c r="AH729" s="13">
        <f t="shared" si="371"/>
        <v>0</v>
      </c>
      <c r="AI729" s="6"/>
      <c r="AJ729" s="6"/>
      <c r="AK729" s="6">
        <f t="shared" si="372"/>
        <v>0</v>
      </c>
    </row>
    <row r="730" spans="1:37" x14ac:dyDescent="0.35">
      <c r="A730" s="2">
        <v>43847</v>
      </c>
      <c r="B730" t="s">
        <v>10</v>
      </c>
      <c r="C730" s="3">
        <v>43860</v>
      </c>
      <c r="D730">
        <v>12345</v>
      </c>
      <c r="E730">
        <v>12407.5</v>
      </c>
      <c r="F730">
        <v>12335</v>
      </c>
      <c r="G730">
        <v>12384.65</v>
      </c>
      <c r="H730">
        <v>13602150</v>
      </c>
      <c r="I730">
        <v>215100</v>
      </c>
      <c r="J730">
        <v>12352.35</v>
      </c>
      <c r="K730" s="51">
        <f t="shared" si="368"/>
        <v>8.3236695260755292E-2</v>
      </c>
      <c r="L730">
        <f t="shared" si="362"/>
        <v>12400</v>
      </c>
      <c r="M730">
        <f t="shared" si="363"/>
        <v>12300</v>
      </c>
      <c r="N730">
        <v>14.182499999999999</v>
      </c>
      <c r="O730">
        <f t="shared" si="364"/>
        <v>13</v>
      </c>
      <c r="P730" s="54">
        <f t="shared" si="369"/>
        <v>8.3202072734778199E-2</v>
      </c>
      <c r="Q730" s="54">
        <f t="shared" si="370"/>
        <v>13.750459018887129</v>
      </c>
      <c r="R730" s="53">
        <f t="shared" si="373"/>
        <v>11500</v>
      </c>
      <c r="S730" s="53">
        <f t="shared" si="374"/>
        <v>13150</v>
      </c>
      <c r="T730" s="53">
        <f t="shared" si="383"/>
        <v>0</v>
      </c>
      <c r="U730" s="16"/>
      <c r="V730" s="16">
        <f t="shared" si="377"/>
        <v>11650</v>
      </c>
      <c r="W730" s="16">
        <f t="shared" si="378"/>
        <v>12800</v>
      </c>
      <c r="X730" s="16">
        <f t="shared" si="382"/>
        <v>0</v>
      </c>
      <c r="Y730" s="10">
        <f t="shared" si="361"/>
        <v>72.5</v>
      </c>
      <c r="Z730" s="10">
        <f t="shared" si="365"/>
        <v>33.149999999999636</v>
      </c>
      <c r="AA730" s="10">
        <f t="shared" si="366"/>
        <v>39.350000000000364</v>
      </c>
      <c r="AB730" s="10">
        <f t="shared" si="367"/>
        <v>72.5</v>
      </c>
      <c r="AC730" s="11">
        <f t="shared" si="380"/>
        <v>111.32857142857132</v>
      </c>
      <c r="AD730" s="12">
        <f t="shared" si="379"/>
        <v>9.0181102817797742E-3</v>
      </c>
      <c r="AE730" s="12">
        <f t="shared" si="381"/>
        <v>13.16644101139847</v>
      </c>
      <c r="AF730" s="10"/>
      <c r="AG730" s="10"/>
      <c r="AH730" s="13">
        <f t="shared" si="371"/>
        <v>0</v>
      </c>
      <c r="AI730" s="6"/>
      <c r="AJ730" s="6"/>
      <c r="AK730" s="6">
        <f t="shared" si="372"/>
        <v>0</v>
      </c>
    </row>
    <row r="731" spans="1:37" x14ac:dyDescent="0.35">
      <c r="A731" s="2">
        <v>43850</v>
      </c>
      <c r="B731" t="s">
        <v>10</v>
      </c>
      <c r="C731" s="3">
        <v>43860</v>
      </c>
      <c r="D731">
        <v>12413.4</v>
      </c>
      <c r="E731">
        <v>12419.2</v>
      </c>
      <c r="F731">
        <v>12252</v>
      </c>
      <c r="G731">
        <v>12263.15</v>
      </c>
      <c r="H731">
        <v>13181400</v>
      </c>
      <c r="I731">
        <v>-420750</v>
      </c>
      <c r="J731">
        <v>12224.55</v>
      </c>
      <c r="K731" s="51">
        <f t="shared" si="368"/>
        <v>-0.98105315854707253</v>
      </c>
      <c r="L731">
        <f t="shared" si="362"/>
        <v>12300</v>
      </c>
      <c r="M731">
        <f t="shared" si="363"/>
        <v>12400</v>
      </c>
      <c r="N731">
        <v>14.1275</v>
      </c>
      <c r="O731">
        <f t="shared" si="364"/>
        <v>10</v>
      </c>
      <c r="P731" s="54">
        <f t="shared" si="369"/>
        <v>-0.98589719278479038</v>
      </c>
      <c r="Q731" s="54">
        <f t="shared" si="370"/>
        <v>13.699248171760537</v>
      </c>
      <c r="R731" s="53">
        <f t="shared" si="373"/>
        <v>11500</v>
      </c>
      <c r="S731" s="53">
        <f t="shared" si="374"/>
        <v>13150</v>
      </c>
      <c r="T731" s="53">
        <f t="shared" si="383"/>
        <v>0</v>
      </c>
      <c r="U731" s="16"/>
      <c r="V731" s="16">
        <f t="shared" si="377"/>
        <v>11650</v>
      </c>
      <c r="W731" s="16">
        <f t="shared" si="378"/>
        <v>12800</v>
      </c>
      <c r="X731" s="16">
        <f t="shared" si="382"/>
        <v>0</v>
      </c>
      <c r="Y731" s="10">
        <f t="shared" si="361"/>
        <v>167.20000000000073</v>
      </c>
      <c r="Z731" s="10">
        <f t="shared" si="365"/>
        <v>34.550000000001091</v>
      </c>
      <c r="AA731" s="10">
        <f t="shared" si="366"/>
        <v>132.64999999999964</v>
      </c>
      <c r="AB731" s="10">
        <f t="shared" si="367"/>
        <v>167.20000000000073</v>
      </c>
      <c r="AC731" s="11">
        <f t="shared" si="380"/>
        <v>116.18928571428569</v>
      </c>
      <c r="AD731" s="12">
        <f t="shared" si="379"/>
        <v>9.3599888599646911E-3</v>
      </c>
      <c r="AE731" s="12">
        <f t="shared" si="381"/>
        <v>13.665583735548449</v>
      </c>
      <c r="AF731" s="10"/>
      <c r="AG731" s="10"/>
      <c r="AH731" s="13">
        <f t="shared" si="371"/>
        <v>0</v>
      </c>
      <c r="AI731" s="6"/>
      <c r="AJ731" s="6"/>
      <c r="AK731" s="6">
        <f t="shared" si="372"/>
        <v>0</v>
      </c>
    </row>
    <row r="732" spans="1:37" x14ac:dyDescent="0.35">
      <c r="A732" s="2">
        <v>43851</v>
      </c>
      <c r="B732" t="s">
        <v>10</v>
      </c>
      <c r="C732" s="3">
        <v>43860</v>
      </c>
      <c r="D732">
        <v>12212.9</v>
      </c>
      <c r="E732">
        <v>12244</v>
      </c>
      <c r="F732">
        <v>12181.25</v>
      </c>
      <c r="G732">
        <v>12203.1</v>
      </c>
      <c r="H732">
        <v>13017450</v>
      </c>
      <c r="I732">
        <v>-163950</v>
      </c>
      <c r="J732">
        <v>12169.85</v>
      </c>
      <c r="K732" s="51">
        <f t="shared" si="368"/>
        <v>-0.48967842683159929</v>
      </c>
      <c r="L732">
        <f t="shared" si="362"/>
        <v>12200</v>
      </c>
      <c r="M732">
        <f t="shared" si="363"/>
        <v>12200</v>
      </c>
      <c r="N732">
        <v>15.41</v>
      </c>
      <c r="O732">
        <f t="shared" si="364"/>
        <v>9</v>
      </c>
      <c r="P732" s="54">
        <f t="shared" si="369"/>
        <v>-0.49088127998828668</v>
      </c>
      <c r="Q732" s="54">
        <f t="shared" si="370"/>
        <v>14.941033159251825</v>
      </c>
      <c r="R732" s="53">
        <f t="shared" si="373"/>
        <v>11500</v>
      </c>
      <c r="S732" s="53">
        <f t="shared" si="374"/>
        <v>13150</v>
      </c>
      <c r="T732" s="53">
        <f t="shared" si="383"/>
        <v>0</v>
      </c>
      <c r="U732" s="16"/>
      <c r="V732" s="16">
        <f t="shared" si="377"/>
        <v>11650</v>
      </c>
      <c r="W732" s="16">
        <f t="shared" si="378"/>
        <v>12800</v>
      </c>
      <c r="X732" s="16">
        <f t="shared" si="382"/>
        <v>0</v>
      </c>
      <c r="Y732" s="10">
        <f t="shared" si="361"/>
        <v>62.75</v>
      </c>
      <c r="Z732" s="10">
        <f t="shared" si="365"/>
        <v>19.149999999999636</v>
      </c>
      <c r="AA732" s="10">
        <f t="shared" si="366"/>
        <v>81.899999999999636</v>
      </c>
      <c r="AB732" s="10">
        <f t="shared" si="367"/>
        <v>81.899999999999636</v>
      </c>
      <c r="AC732" s="11">
        <f t="shared" si="380"/>
        <v>118.9285714285713</v>
      </c>
      <c r="AD732" s="12">
        <f t="shared" si="379"/>
        <v>9.7379468781838303E-3</v>
      </c>
      <c r="AE732" s="12">
        <f t="shared" si="381"/>
        <v>14.217402442148392</v>
      </c>
      <c r="AF732" s="10"/>
      <c r="AG732" s="10"/>
      <c r="AH732" s="13">
        <f t="shared" si="371"/>
        <v>0</v>
      </c>
      <c r="AI732" s="6"/>
      <c r="AJ732" s="6"/>
      <c r="AK732" s="6">
        <f t="shared" si="372"/>
        <v>0</v>
      </c>
    </row>
    <row r="733" spans="1:37" x14ac:dyDescent="0.35">
      <c r="A733" s="2">
        <v>43852</v>
      </c>
      <c r="B733" t="s">
        <v>10</v>
      </c>
      <c r="C733" s="3">
        <v>43860</v>
      </c>
      <c r="D733">
        <v>12245.65</v>
      </c>
      <c r="E733">
        <v>12249.75</v>
      </c>
      <c r="F733">
        <v>12110</v>
      </c>
      <c r="G733">
        <v>12145.25</v>
      </c>
      <c r="H733">
        <v>12877650</v>
      </c>
      <c r="I733">
        <v>-139800</v>
      </c>
      <c r="J733">
        <v>12106.9</v>
      </c>
      <c r="K733" s="51">
        <f t="shared" si="368"/>
        <v>-0.47405987003302735</v>
      </c>
      <c r="L733">
        <f t="shared" si="362"/>
        <v>12100</v>
      </c>
      <c r="M733">
        <f t="shared" si="363"/>
        <v>12200</v>
      </c>
      <c r="N733">
        <v>15.862500000000001</v>
      </c>
      <c r="O733">
        <f t="shared" si="364"/>
        <v>8</v>
      </c>
      <c r="P733" s="54">
        <f t="shared" si="369"/>
        <v>-0.47518709773530787</v>
      </c>
      <c r="Q733" s="54">
        <f t="shared" si="370"/>
        <v>15.379704809965347</v>
      </c>
      <c r="R733" s="53">
        <f t="shared" si="373"/>
        <v>11500</v>
      </c>
      <c r="S733" s="53">
        <f t="shared" si="374"/>
        <v>13150</v>
      </c>
      <c r="T733" s="53">
        <f t="shared" si="383"/>
        <v>0</v>
      </c>
      <c r="U733" s="16"/>
      <c r="V733" s="16">
        <f t="shared" si="377"/>
        <v>11650</v>
      </c>
      <c r="W733" s="16">
        <f t="shared" si="378"/>
        <v>12800</v>
      </c>
      <c r="X733" s="16">
        <f t="shared" si="382"/>
        <v>0</v>
      </c>
      <c r="Y733" s="10">
        <f t="shared" si="361"/>
        <v>139.75</v>
      </c>
      <c r="Z733" s="10">
        <f t="shared" si="365"/>
        <v>46.649999999999636</v>
      </c>
      <c r="AA733" s="10">
        <f t="shared" si="366"/>
        <v>93.100000000000364</v>
      </c>
      <c r="AB733" s="10">
        <f t="shared" si="367"/>
        <v>139.75</v>
      </c>
      <c r="AC733" s="11">
        <f t="shared" si="380"/>
        <v>121.71785714285696</v>
      </c>
      <c r="AD733" s="12">
        <f t="shared" si="379"/>
        <v>9.9396812045793367E-3</v>
      </c>
      <c r="AE733" s="12">
        <f t="shared" si="381"/>
        <v>14.511934558685832</v>
      </c>
      <c r="AF733" s="10"/>
      <c r="AG733" s="10"/>
      <c r="AH733" s="13">
        <f t="shared" si="371"/>
        <v>0</v>
      </c>
      <c r="AI733" s="6"/>
      <c r="AJ733" s="6"/>
      <c r="AK733" s="6">
        <f t="shared" si="372"/>
        <v>0</v>
      </c>
    </row>
    <row r="734" spans="1:37" x14ac:dyDescent="0.35">
      <c r="A734" s="2">
        <v>43853</v>
      </c>
      <c r="B734" t="s">
        <v>10</v>
      </c>
      <c r="C734" s="3">
        <v>43860</v>
      </c>
      <c r="D734">
        <v>12138.85</v>
      </c>
      <c r="E734">
        <v>12220</v>
      </c>
      <c r="F734">
        <v>12110.15</v>
      </c>
      <c r="G734">
        <v>12201</v>
      </c>
      <c r="H734">
        <v>12597825</v>
      </c>
      <c r="I734">
        <v>-279825</v>
      </c>
      <c r="J734">
        <v>12180.35</v>
      </c>
      <c r="K734" s="51">
        <f t="shared" si="368"/>
        <v>0.45902719170045903</v>
      </c>
      <c r="L734">
        <f t="shared" si="362"/>
        <v>12200</v>
      </c>
      <c r="M734">
        <f t="shared" si="363"/>
        <v>12100</v>
      </c>
      <c r="N734">
        <v>16.36</v>
      </c>
      <c r="O734">
        <f t="shared" si="364"/>
        <v>7</v>
      </c>
      <c r="P734" s="54">
        <f t="shared" si="369"/>
        <v>0.45797687482043159</v>
      </c>
      <c r="Q734" s="54">
        <f t="shared" si="370"/>
        <v>15.862005187525069</v>
      </c>
      <c r="R734" s="53">
        <f t="shared" ref="R734:R739" si="384">R733</f>
        <v>11500</v>
      </c>
      <c r="S734" s="53">
        <f t="shared" ref="S734:S739" si="385">S733</f>
        <v>13150</v>
      </c>
      <c r="T734" s="53">
        <f t="shared" si="383"/>
        <v>0</v>
      </c>
      <c r="U734" s="16"/>
      <c r="V734" s="16">
        <f t="shared" si="377"/>
        <v>11650</v>
      </c>
      <c r="W734" s="16">
        <f t="shared" si="378"/>
        <v>12800</v>
      </c>
      <c r="X734" s="16">
        <f t="shared" si="382"/>
        <v>0</v>
      </c>
      <c r="Y734" s="10">
        <f t="shared" si="361"/>
        <v>109.85000000000036</v>
      </c>
      <c r="Z734" s="10">
        <f t="shared" si="365"/>
        <v>74.75</v>
      </c>
      <c r="AA734" s="10">
        <f t="shared" si="366"/>
        <v>35.100000000000364</v>
      </c>
      <c r="AB734" s="10">
        <f t="shared" si="367"/>
        <v>109.85000000000036</v>
      </c>
      <c r="AC734" s="11">
        <f t="shared" si="380"/>
        <v>121.25357142857138</v>
      </c>
      <c r="AD734" s="12">
        <f t="shared" si="379"/>
        <v>9.9888845672012894E-3</v>
      </c>
      <c r="AE734" s="12">
        <f t="shared" si="381"/>
        <v>14.583771468113882</v>
      </c>
      <c r="AF734" s="10"/>
      <c r="AG734" s="10"/>
      <c r="AH734" s="13">
        <f t="shared" si="371"/>
        <v>0</v>
      </c>
      <c r="AI734" s="6"/>
      <c r="AJ734" s="6"/>
      <c r="AK734" s="6">
        <f t="shared" si="372"/>
        <v>0</v>
      </c>
    </row>
    <row r="735" spans="1:37" x14ac:dyDescent="0.35">
      <c r="A735" s="2">
        <v>43854</v>
      </c>
      <c r="B735" t="s">
        <v>10</v>
      </c>
      <c r="C735" s="3">
        <v>43860</v>
      </c>
      <c r="D735">
        <v>12204.75</v>
      </c>
      <c r="E735">
        <v>12292.7</v>
      </c>
      <c r="F735">
        <v>12157</v>
      </c>
      <c r="G735">
        <v>12271.6</v>
      </c>
      <c r="H735">
        <v>12394500</v>
      </c>
      <c r="I735">
        <v>-203325</v>
      </c>
      <c r="J735">
        <v>12248.25</v>
      </c>
      <c r="K735" s="51">
        <f t="shared" si="368"/>
        <v>0.57864109499221672</v>
      </c>
      <c r="L735">
        <f t="shared" si="362"/>
        <v>12300</v>
      </c>
      <c r="M735">
        <f t="shared" si="363"/>
        <v>12200</v>
      </c>
      <c r="N735">
        <v>15.855</v>
      </c>
      <c r="O735">
        <f t="shared" si="364"/>
        <v>6</v>
      </c>
      <c r="P735" s="54">
        <f t="shared" si="369"/>
        <v>0.57697339763702615</v>
      </c>
      <c r="Q735" s="54">
        <f t="shared" si="370"/>
        <v>15.372642498871002</v>
      </c>
      <c r="R735" s="53">
        <f t="shared" si="384"/>
        <v>11500</v>
      </c>
      <c r="S735" s="53">
        <f t="shared" si="385"/>
        <v>13150</v>
      </c>
      <c r="T735" s="53">
        <f t="shared" si="383"/>
        <v>0</v>
      </c>
      <c r="U735" s="16"/>
      <c r="V735" s="16">
        <f t="shared" si="377"/>
        <v>11650</v>
      </c>
      <c r="W735" s="16">
        <f t="shared" si="378"/>
        <v>12800</v>
      </c>
      <c r="X735" s="16">
        <f t="shared" si="382"/>
        <v>0</v>
      </c>
      <c r="Y735" s="10">
        <f t="shared" si="361"/>
        <v>135.70000000000073</v>
      </c>
      <c r="Z735" s="10">
        <f t="shared" si="365"/>
        <v>91.700000000000728</v>
      </c>
      <c r="AA735" s="10">
        <f t="shared" si="366"/>
        <v>44</v>
      </c>
      <c r="AB735" s="10">
        <f t="shared" si="367"/>
        <v>135.70000000000073</v>
      </c>
      <c r="AC735" s="11">
        <f t="shared" si="380"/>
        <v>114.41428571428567</v>
      </c>
      <c r="AD735" s="12">
        <f t="shared" si="379"/>
        <v>9.3745702053942663E-3</v>
      </c>
      <c r="AE735" s="12">
        <f t="shared" si="381"/>
        <v>13.686872499875628</v>
      </c>
      <c r="AF735" s="10"/>
      <c r="AG735" s="10"/>
      <c r="AH735" s="13">
        <f t="shared" si="371"/>
        <v>0</v>
      </c>
      <c r="AI735" s="6"/>
      <c r="AJ735" s="6"/>
      <c r="AK735" s="6">
        <f t="shared" si="372"/>
        <v>0</v>
      </c>
    </row>
    <row r="736" spans="1:37" x14ac:dyDescent="0.35">
      <c r="A736" s="2">
        <v>43857</v>
      </c>
      <c r="B736" t="s">
        <v>10</v>
      </c>
      <c r="C736" s="3">
        <v>43860</v>
      </c>
      <c r="D736">
        <v>12168.85</v>
      </c>
      <c r="E736">
        <v>12209.6</v>
      </c>
      <c r="F736">
        <v>12117.5</v>
      </c>
      <c r="G736">
        <v>12125.7</v>
      </c>
      <c r="H736">
        <v>12369675</v>
      </c>
      <c r="I736">
        <v>-24825</v>
      </c>
      <c r="J736">
        <v>12119</v>
      </c>
      <c r="K736" s="51">
        <f t="shared" si="368"/>
        <v>-1.1889240196877313</v>
      </c>
      <c r="L736">
        <f t="shared" si="362"/>
        <v>12100</v>
      </c>
      <c r="M736">
        <f t="shared" si="363"/>
        <v>12200</v>
      </c>
      <c r="N736">
        <v>15.56</v>
      </c>
      <c r="O736">
        <f t="shared" si="364"/>
        <v>3</v>
      </c>
      <c r="P736" s="54">
        <f t="shared" si="369"/>
        <v>-1.196048245368253</v>
      </c>
      <c r="Q736" s="54">
        <f t="shared" si="370"/>
        <v>15.088824204831697</v>
      </c>
      <c r="R736" s="53">
        <f t="shared" si="384"/>
        <v>11500</v>
      </c>
      <c r="S736" s="53">
        <f t="shared" si="385"/>
        <v>13150</v>
      </c>
      <c r="T736" s="53">
        <f t="shared" si="383"/>
        <v>0</v>
      </c>
      <c r="U736" s="16"/>
      <c r="V736" s="16">
        <f t="shared" si="377"/>
        <v>11650</v>
      </c>
      <c r="W736" s="16">
        <f t="shared" si="378"/>
        <v>12800</v>
      </c>
      <c r="X736" s="16">
        <f t="shared" si="382"/>
        <v>0</v>
      </c>
      <c r="Y736" s="10">
        <f t="shared" si="361"/>
        <v>92.100000000000364</v>
      </c>
      <c r="Z736" s="10">
        <f t="shared" si="365"/>
        <v>62</v>
      </c>
      <c r="AA736" s="10">
        <f t="shared" si="366"/>
        <v>154.10000000000036</v>
      </c>
      <c r="AB736" s="10">
        <f t="shared" si="367"/>
        <v>154.10000000000036</v>
      </c>
      <c r="AC736" s="11">
        <f t="shared" si="380"/>
        <v>115.55357142857143</v>
      </c>
      <c r="AD736" s="12">
        <f t="shared" si="379"/>
        <v>9.4958497662943845E-3</v>
      </c>
      <c r="AE736" s="12">
        <f t="shared" si="381"/>
        <v>13.863940658789801</v>
      </c>
      <c r="AF736" s="10"/>
      <c r="AG736" s="10"/>
      <c r="AH736" s="13">
        <f t="shared" si="371"/>
        <v>0</v>
      </c>
      <c r="AI736" s="6"/>
      <c r="AJ736" s="6"/>
      <c r="AK736" s="6">
        <f t="shared" si="372"/>
        <v>0</v>
      </c>
    </row>
    <row r="737" spans="1:37" x14ac:dyDescent="0.35">
      <c r="A737" s="2">
        <v>43858</v>
      </c>
      <c r="B737" t="s">
        <v>10</v>
      </c>
      <c r="C737" s="3">
        <v>43860</v>
      </c>
      <c r="D737">
        <v>12124.9</v>
      </c>
      <c r="E737">
        <v>12162.45</v>
      </c>
      <c r="F737">
        <v>12038</v>
      </c>
      <c r="G737">
        <v>12068</v>
      </c>
      <c r="H737">
        <v>10895025</v>
      </c>
      <c r="I737">
        <v>-1474650</v>
      </c>
      <c r="J737">
        <v>12055.8</v>
      </c>
      <c r="K737" s="51">
        <f t="shared" si="368"/>
        <v>-0.47584881697552084</v>
      </c>
      <c r="L737">
        <f t="shared" si="362"/>
        <v>12100</v>
      </c>
      <c r="M737">
        <f t="shared" si="363"/>
        <v>12100</v>
      </c>
      <c r="N737">
        <v>17.175000000000001</v>
      </c>
      <c r="O737">
        <f t="shared" si="364"/>
        <v>2</v>
      </c>
      <c r="P737" s="54">
        <f t="shared" si="369"/>
        <v>-0.47698458190694737</v>
      </c>
      <c r="Q737" s="54">
        <f t="shared" si="370"/>
        <v>16.652190197012601</v>
      </c>
      <c r="R737" s="53">
        <f t="shared" si="384"/>
        <v>11500</v>
      </c>
      <c r="S737" s="53">
        <f t="shared" si="385"/>
        <v>13150</v>
      </c>
      <c r="T737" s="53">
        <f t="shared" si="383"/>
        <v>0</v>
      </c>
      <c r="U737" s="16"/>
      <c r="V737" s="16">
        <f t="shared" si="377"/>
        <v>11650</v>
      </c>
      <c r="W737" s="16">
        <f t="shared" si="378"/>
        <v>12800</v>
      </c>
      <c r="X737" s="16">
        <f t="shared" si="382"/>
        <v>0</v>
      </c>
      <c r="Y737" s="10">
        <f t="shared" si="361"/>
        <v>124.45000000000073</v>
      </c>
      <c r="Z737" s="10">
        <f t="shared" si="365"/>
        <v>36.75</v>
      </c>
      <c r="AA737" s="10">
        <f t="shared" si="366"/>
        <v>87.700000000000728</v>
      </c>
      <c r="AB737" s="10">
        <f t="shared" si="367"/>
        <v>124.45000000000073</v>
      </c>
      <c r="AC737" s="11">
        <f t="shared" si="380"/>
        <v>115.15000000000002</v>
      </c>
      <c r="AD737" s="12">
        <f t="shared" si="379"/>
        <v>9.4969855421488027E-3</v>
      </c>
      <c r="AE737" s="12">
        <f t="shared" si="381"/>
        <v>13.865598891537251</v>
      </c>
      <c r="AF737" s="10"/>
      <c r="AG737" s="10"/>
      <c r="AH737" s="13">
        <f t="shared" si="371"/>
        <v>0</v>
      </c>
      <c r="AI737" s="6"/>
      <c r="AJ737" s="6"/>
      <c r="AK737" s="6">
        <f t="shared" si="372"/>
        <v>0</v>
      </c>
    </row>
    <row r="738" spans="1:37" x14ac:dyDescent="0.35">
      <c r="A738" s="2">
        <v>43859</v>
      </c>
      <c r="B738" t="s">
        <v>10</v>
      </c>
      <c r="C738" s="3">
        <v>43860</v>
      </c>
      <c r="D738">
        <v>12114.4</v>
      </c>
      <c r="E738">
        <v>12182.45</v>
      </c>
      <c r="F738">
        <v>12095.6</v>
      </c>
      <c r="G738">
        <v>12121.55</v>
      </c>
      <c r="H738">
        <v>8229000</v>
      </c>
      <c r="I738">
        <v>-2666025</v>
      </c>
      <c r="J738">
        <v>12129.5</v>
      </c>
      <c r="K738" s="51">
        <f t="shared" si="368"/>
        <v>0.44373549883990121</v>
      </c>
      <c r="L738">
        <f t="shared" si="362"/>
        <v>12100</v>
      </c>
      <c r="M738">
        <f t="shared" si="363"/>
        <v>12100</v>
      </c>
      <c r="N738">
        <v>17.297499999999999</v>
      </c>
      <c r="O738">
        <f t="shared" si="364"/>
        <v>1</v>
      </c>
      <c r="P738" s="54">
        <f t="shared" si="369"/>
        <v>0.44275389561860834</v>
      </c>
      <c r="Q738" s="54">
        <f t="shared" si="370"/>
        <v>16.770899133192742</v>
      </c>
      <c r="R738" s="53">
        <f t="shared" si="384"/>
        <v>11500</v>
      </c>
      <c r="S738" s="53">
        <f t="shared" si="385"/>
        <v>13150</v>
      </c>
      <c r="T738" s="53">
        <f t="shared" si="383"/>
        <v>0</v>
      </c>
      <c r="U738" s="16"/>
      <c r="V738" s="16">
        <f t="shared" si="377"/>
        <v>11650</v>
      </c>
      <c r="W738" s="16">
        <f t="shared" si="378"/>
        <v>12800</v>
      </c>
      <c r="X738" s="16">
        <f t="shared" si="382"/>
        <v>0</v>
      </c>
      <c r="Y738" s="10">
        <f t="shared" si="361"/>
        <v>86.850000000000364</v>
      </c>
      <c r="Z738" s="10">
        <f t="shared" si="365"/>
        <v>114.45000000000073</v>
      </c>
      <c r="AA738" s="10">
        <f t="shared" si="366"/>
        <v>27.600000000000364</v>
      </c>
      <c r="AB738" s="10">
        <f t="shared" si="367"/>
        <v>114.45000000000073</v>
      </c>
      <c r="AC738" s="11">
        <f t="shared" si="380"/>
        <v>107.91071428571442</v>
      </c>
      <c r="AD738" s="12">
        <f t="shared" si="379"/>
        <v>8.9076400222639525E-3</v>
      </c>
      <c r="AE738" s="12">
        <f t="shared" si="381"/>
        <v>13.005154432505371</v>
      </c>
      <c r="AF738" s="10"/>
      <c r="AG738" s="10"/>
      <c r="AH738" s="13">
        <f t="shared" si="371"/>
        <v>0</v>
      </c>
      <c r="AI738" s="6"/>
      <c r="AJ738" s="6"/>
      <c r="AK738" s="6">
        <f t="shared" si="372"/>
        <v>0</v>
      </c>
    </row>
    <row r="739" spans="1:37" x14ac:dyDescent="0.35">
      <c r="A739" s="2">
        <v>43860</v>
      </c>
      <c r="B739" t="s">
        <v>10</v>
      </c>
      <c r="C739" s="3">
        <v>43860</v>
      </c>
      <c r="D739">
        <v>12115.6</v>
      </c>
      <c r="E739">
        <v>12117.9</v>
      </c>
      <c r="F739">
        <v>12006.3</v>
      </c>
      <c r="G739">
        <v>12043.5</v>
      </c>
      <c r="H739">
        <v>5467875</v>
      </c>
      <c r="I739">
        <v>-2761125</v>
      </c>
      <c r="J739">
        <v>12035.8</v>
      </c>
      <c r="K739" s="51">
        <f t="shared" si="368"/>
        <v>-0.64389455143937269</v>
      </c>
      <c r="L739">
        <f t="shared" si="362"/>
        <v>12000</v>
      </c>
      <c r="M739">
        <f t="shared" si="363"/>
        <v>12100</v>
      </c>
      <c r="N739">
        <v>16.497499999999999</v>
      </c>
      <c r="O739">
        <f t="shared" si="364"/>
        <v>0</v>
      </c>
      <c r="P739" s="54">
        <f t="shared" si="369"/>
        <v>-0.64597649422903913</v>
      </c>
      <c r="Q739" s="54">
        <f t="shared" si="370"/>
        <v>15.995702329465429</v>
      </c>
      <c r="R739" s="53">
        <f t="shared" si="384"/>
        <v>11500</v>
      </c>
      <c r="S739" s="53">
        <f t="shared" si="385"/>
        <v>13150</v>
      </c>
      <c r="T739" s="53">
        <f t="shared" si="383"/>
        <v>0</v>
      </c>
      <c r="U739" s="16"/>
      <c r="V739" s="16">
        <f t="shared" si="377"/>
        <v>11650</v>
      </c>
      <c r="W739" s="16">
        <f t="shared" si="378"/>
        <v>12800</v>
      </c>
      <c r="X739" s="16">
        <f t="shared" si="382"/>
        <v>0</v>
      </c>
      <c r="Y739" s="10">
        <f t="shared" si="361"/>
        <v>111.60000000000036</v>
      </c>
      <c r="Z739" s="10">
        <f t="shared" si="365"/>
        <v>3.6499999999996362</v>
      </c>
      <c r="AA739" s="10">
        <f t="shared" si="366"/>
        <v>115.25</v>
      </c>
      <c r="AB739" s="10">
        <f t="shared" si="367"/>
        <v>115.25</v>
      </c>
      <c r="AC739" s="11">
        <f t="shared" si="380"/>
        <v>108.87142857142875</v>
      </c>
      <c r="AD739" s="12">
        <f t="shared" si="379"/>
        <v>8.9860533998670101E-3</v>
      </c>
      <c r="AE739" s="12">
        <f t="shared" si="381"/>
        <v>13.119637963805834</v>
      </c>
      <c r="AF739" s="10"/>
      <c r="AG739" s="10"/>
      <c r="AH739" s="13">
        <f t="shared" si="371"/>
        <v>0</v>
      </c>
      <c r="AI739" s="6"/>
      <c r="AJ739" s="6"/>
      <c r="AK739" s="6">
        <f t="shared" si="372"/>
        <v>0</v>
      </c>
    </row>
    <row r="740" spans="1:37" x14ac:dyDescent="0.35">
      <c r="A740" s="2">
        <v>43861</v>
      </c>
      <c r="B740" t="s">
        <v>10</v>
      </c>
      <c r="C740" s="3">
        <v>43888</v>
      </c>
      <c r="D740">
        <v>12103.4</v>
      </c>
      <c r="E740">
        <v>12124</v>
      </c>
      <c r="F740">
        <v>11973</v>
      </c>
      <c r="G740">
        <v>11994.3</v>
      </c>
      <c r="H740">
        <v>11435250</v>
      </c>
      <c r="I740">
        <v>1266900</v>
      </c>
      <c r="J740">
        <v>11962.1</v>
      </c>
      <c r="K740" s="51">
        <f t="shared" si="368"/>
        <v>-0.40851911819654357</v>
      </c>
      <c r="L740">
        <f t="shared" si="362"/>
        <v>12000</v>
      </c>
      <c r="M740">
        <f t="shared" si="363"/>
        <v>12100</v>
      </c>
      <c r="N740">
        <v>16.797499999999999</v>
      </c>
      <c r="O740">
        <f t="shared" si="364"/>
        <v>27</v>
      </c>
      <c r="P740" s="54">
        <f t="shared" si="369"/>
        <v>-0.4093558370946937</v>
      </c>
      <c r="Q740" s="54">
        <f t="shared" si="370"/>
        <v>16.286089162444181</v>
      </c>
      <c r="R740" s="53">
        <f t="shared" ref="R740:R779" si="386">MROUND((G740-2*G740*Q740*SQRT(O740/365)/100),50)</f>
        <v>10950</v>
      </c>
      <c r="S740" s="53">
        <f>MROUND((G740+2*G740*Q740*SQRT(O740/365)/100),50)</f>
        <v>13050</v>
      </c>
      <c r="T740" s="53">
        <f t="shared" si="383"/>
        <v>0</v>
      </c>
      <c r="U740" s="17">
        <v>15.42984343852727</v>
      </c>
      <c r="V740" s="16">
        <f>MROUND((D740-2*D740*U740*SQRT(O740/365)/100),50)</f>
        <v>11100</v>
      </c>
      <c r="W740" s="16">
        <f>MROUND((D740+2*D740*U740*SQRT(O740/365)/100),50)</f>
        <v>13100</v>
      </c>
      <c r="X740" s="16">
        <f t="shared" si="382"/>
        <v>0</v>
      </c>
      <c r="Y740" s="10">
        <f t="shared" si="361"/>
        <v>151</v>
      </c>
      <c r="Z740" s="10">
        <f t="shared" si="365"/>
        <v>80.5</v>
      </c>
      <c r="AA740" s="10">
        <f t="shared" si="366"/>
        <v>70.5</v>
      </c>
      <c r="AB740" s="10">
        <f t="shared" si="367"/>
        <v>151</v>
      </c>
      <c r="AC740" s="11">
        <f t="shared" si="380"/>
        <v>113.97142857142873</v>
      </c>
      <c r="AD740" s="12">
        <f t="shared" si="379"/>
        <v>9.4164803750540118E-3</v>
      </c>
      <c r="AE740" s="12">
        <f t="shared" si="381"/>
        <v>13.748061347578858</v>
      </c>
      <c r="AF740" s="10">
        <f>MROUND((M740-2*M740*AE740*SQRT(O740/365)/100),50)</f>
        <v>11200</v>
      </c>
      <c r="AG740" s="10">
        <f>MROUND((M740+2*M740*AE740*SQRT(O740/365)/100),50)</f>
        <v>13000</v>
      </c>
      <c r="AH740" s="13">
        <f t="shared" ref="AH740:AH759" si="387">IF(AND(M740&gt;=11200,M740&lt;=13000),0,1)</f>
        <v>0</v>
      </c>
      <c r="AI740" s="6">
        <f>MROUND((M740-2*M740*N740*SQRT(O740/365)/100),50)</f>
        <v>11000</v>
      </c>
      <c r="AJ740" s="6">
        <f>MROUND((M740+2*M740*N740*SQRT(O740/365)/100),50)</f>
        <v>13200</v>
      </c>
      <c r="AK740" s="6">
        <f t="shared" ref="AK740:AK759" si="388">IF(AND(M740&gt;=11000,M740&lt;=13200),0,1)</f>
        <v>0</v>
      </c>
    </row>
    <row r="741" spans="1:37" x14ac:dyDescent="0.35">
      <c r="A741" s="2">
        <v>43862</v>
      </c>
      <c r="B741" t="s">
        <v>10</v>
      </c>
      <c r="C741" s="3">
        <v>43888</v>
      </c>
      <c r="D741">
        <v>11948.9</v>
      </c>
      <c r="E741">
        <v>12020.2</v>
      </c>
      <c r="F741">
        <v>11625.05</v>
      </c>
      <c r="G741">
        <v>11654.9</v>
      </c>
      <c r="H741">
        <v>13988775</v>
      </c>
      <c r="I741">
        <v>2553525</v>
      </c>
      <c r="J741">
        <v>11661.85</v>
      </c>
      <c r="K741" s="51">
        <f t="shared" si="368"/>
        <v>-2.8296774301126337</v>
      </c>
      <c r="L741">
        <f t="shared" si="362"/>
        <v>11700</v>
      </c>
      <c r="M741">
        <f t="shared" si="363"/>
        <v>11900</v>
      </c>
      <c r="N741">
        <v>17.3675</v>
      </c>
      <c r="O741">
        <f t="shared" si="364"/>
        <v>26</v>
      </c>
      <c r="P741" s="54">
        <f t="shared" si="369"/>
        <v>-2.8704844497433157</v>
      </c>
      <c r="Q741" s="54">
        <f t="shared" si="370"/>
        <v>16.853089738489292</v>
      </c>
      <c r="R741" s="53">
        <f t="shared" ref="R741" si="389">R740</f>
        <v>10950</v>
      </c>
      <c r="S741" s="53">
        <f t="shared" ref="S741" si="390">S740</f>
        <v>13050</v>
      </c>
      <c r="T741" s="53">
        <f t="shared" si="383"/>
        <v>0</v>
      </c>
      <c r="U741" s="16"/>
      <c r="V741" s="16">
        <f t="shared" ref="V741" si="391">V740</f>
        <v>11100</v>
      </c>
      <c r="W741" s="16">
        <f t="shared" ref="W741" si="392">W740</f>
        <v>13100</v>
      </c>
      <c r="X741" s="16">
        <f t="shared" si="382"/>
        <v>0</v>
      </c>
      <c r="Y741" s="10">
        <f t="shared" si="361"/>
        <v>395.15000000000146</v>
      </c>
      <c r="Z741" s="10">
        <f t="shared" si="365"/>
        <v>25.900000000001455</v>
      </c>
      <c r="AA741" s="10">
        <f t="shared" si="366"/>
        <v>369.25</v>
      </c>
      <c r="AB741" s="10">
        <f t="shared" si="367"/>
        <v>395.15000000000146</v>
      </c>
      <c r="AC741" s="11">
        <f t="shared" si="380"/>
        <v>136.38928571428602</v>
      </c>
      <c r="AD741" s="12">
        <f t="shared" si="379"/>
        <v>1.1414380044546864E-2</v>
      </c>
      <c r="AE741" s="12">
        <f t="shared" si="381"/>
        <v>16.664994865038423</v>
      </c>
      <c r="AF741" s="10"/>
      <c r="AG741" s="10"/>
      <c r="AH741" s="13">
        <f t="shared" si="387"/>
        <v>0</v>
      </c>
      <c r="AI741" s="6"/>
      <c r="AJ741" s="6"/>
      <c r="AK741" s="6">
        <f t="shared" si="388"/>
        <v>0</v>
      </c>
    </row>
    <row r="742" spans="1:37" x14ac:dyDescent="0.35">
      <c r="A742" s="2">
        <v>43864</v>
      </c>
      <c r="B742" t="s">
        <v>10</v>
      </c>
      <c r="C742" s="3">
        <v>43888</v>
      </c>
      <c r="D742">
        <v>11598</v>
      </c>
      <c r="E742">
        <v>11747</v>
      </c>
      <c r="F742">
        <v>11598</v>
      </c>
      <c r="G742">
        <v>11703.15</v>
      </c>
      <c r="H742">
        <v>13907025</v>
      </c>
      <c r="I742">
        <v>-81750</v>
      </c>
      <c r="J742">
        <v>11707.9</v>
      </c>
      <c r="K742" s="51">
        <f t="shared" si="368"/>
        <v>0.41398896601429447</v>
      </c>
      <c r="L742">
        <f t="shared" si="362"/>
        <v>11700</v>
      </c>
      <c r="M742">
        <f t="shared" si="363"/>
        <v>11600</v>
      </c>
      <c r="N742">
        <v>16.835000000000001</v>
      </c>
      <c r="O742">
        <f t="shared" si="364"/>
        <v>24</v>
      </c>
      <c r="P742" s="54">
        <f t="shared" si="369"/>
        <v>0.41313438945103087</v>
      </c>
      <c r="Q742" s="54">
        <f t="shared" si="370"/>
        <v>16.322451785850827</v>
      </c>
      <c r="R742" s="53">
        <f t="shared" ref="R742:R759" si="393">R741</f>
        <v>10950</v>
      </c>
      <c r="S742" s="53">
        <f t="shared" ref="S742:S759" si="394">S741</f>
        <v>13050</v>
      </c>
      <c r="T742" s="53">
        <f t="shared" si="383"/>
        <v>0</v>
      </c>
      <c r="U742" s="16"/>
      <c r="V742" s="16">
        <f t="shared" ref="V742:V759" si="395">V741</f>
        <v>11100</v>
      </c>
      <c r="W742" s="16">
        <f t="shared" ref="W742:W759" si="396">W741</f>
        <v>13100</v>
      </c>
      <c r="X742" s="16">
        <f t="shared" si="382"/>
        <v>0</v>
      </c>
      <c r="Y742" s="10">
        <f t="shared" si="361"/>
        <v>149</v>
      </c>
      <c r="Z742" s="10">
        <f t="shared" si="365"/>
        <v>92.100000000000364</v>
      </c>
      <c r="AA742" s="10">
        <f t="shared" si="366"/>
        <v>56.899999999999636</v>
      </c>
      <c r="AB742" s="10">
        <f t="shared" si="367"/>
        <v>149</v>
      </c>
      <c r="AC742" s="11">
        <f t="shared" si="380"/>
        <v>141.46428571428598</v>
      </c>
      <c r="AD742" s="12">
        <f t="shared" si="379"/>
        <v>1.219730002709829E-2</v>
      </c>
      <c r="AE742" s="12">
        <f t="shared" si="381"/>
        <v>17.808058039563505</v>
      </c>
      <c r="AF742" s="10"/>
      <c r="AG742" s="10"/>
      <c r="AH742" s="13">
        <f t="shared" si="387"/>
        <v>0</v>
      </c>
      <c r="AI742" s="6"/>
      <c r="AJ742" s="6"/>
      <c r="AK742" s="6">
        <f t="shared" si="388"/>
        <v>0</v>
      </c>
    </row>
    <row r="743" spans="1:37" x14ac:dyDescent="0.35">
      <c r="A743" s="2">
        <v>43865</v>
      </c>
      <c r="B743" t="s">
        <v>10</v>
      </c>
      <c r="C743" s="3">
        <v>43888</v>
      </c>
      <c r="D743">
        <v>11761</v>
      </c>
      <c r="E743">
        <v>11975</v>
      </c>
      <c r="F743">
        <v>11750.25</v>
      </c>
      <c r="G743">
        <v>11964.25</v>
      </c>
      <c r="H743">
        <v>13816500</v>
      </c>
      <c r="I743">
        <v>-90525</v>
      </c>
      <c r="J743">
        <v>11979.65</v>
      </c>
      <c r="K743" s="51">
        <f t="shared" si="368"/>
        <v>2.2310232715123739</v>
      </c>
      <c r="L743">
        <f t="shared" si="362"/>
        <v>12000</v>
      </c>
      <c r="M743">
        <f t="shared" si="363"/>
        <v>11800</v>
      </c>
      <c r="N743">
        <v>15.782500000000001</v>
      </c>
      <c r="O743">
        <f t="shared" si="364"/>
        <v>23</v>
      </c>
      <c r="P743" s="54">
        <f t="shared" si="369"/>
        <v>2.2065000233938648</v>
      </c>
      <c r="Q743" s="54">
        <f t="shared" si="370"/>
        <v>15.31124379063289</v>
      </c>
      <c r="R743" s="53">
        <f t="shared" si="393"/>
        <v>10950</v>
      </c>
      <c r="S743" s="53">
        <f t="shared" si="394"/>
        <v>13050</v>
      </c>
      <c r="T743" s="53">
        <f t="shared" si="383"/>
        <v>0</v>
      </c>
      <c r="U743" s="16"/>
      <c r="V743" s="16">
        <f t="shared" si="395"/>
        <v>11100</v>
      </c>
      <c r="W743" s="16">
        <f t="shared" si="396"/>
        <v>13100</v>
      </c>
      <c r="X743" s="16">
        <f t="shared" si="382"/>
        <v>0</v>
      </c>
      <c r="Y743" s="10">
        <f t="shared" si="361"/>
        <v>224.75</v>
      </c>
      <c r="Z743" s="10">
        <f t="shared" si="365"/>
        <v>271.85000000000036</v>
      </c>
      <c r="AA743" s="10">
        <f t="shared" si="366"/>
        <v>47.100000000000364</v>
      </c>
      <c r="AB743" s="10">
        <f t="shared" si="367"/>
        <v>271.85000000000036</v>
      </c>
      <c r="AC743" s="11">
        <f t="shared" si="380"/>
        <v>155.8678571428575</v>
      </c>
      <c r="AD743" s="12">
        <f t="shared" si="379"/>
        <v>1.325294253404111E-2</v>
      </c>
      <c r="AE743" s="12">
        <f t="shared" si="381"/>
        <v>19.34929609970002</v>
      </c>
      <c r="AF743" s="10"/>
      <c r="AG743" s="10"/>
      <c r="AH743" s="13">
        <f t="shared" si="387"/>
        <v>0</v>
      </c>
      <c r="AI743" s="6"/>
      <c r="AJ743" s="6"/>
      <c r="AK743" s="6">
        <f t="shared" si="388"/>
        <v>0</v>
      </c>
    </row>
    <row r="744" spans="1:37" x14ac:dyDescent="0.35">
      <c r="A744" s="2">
        <v>43866</v>
      </c>
      <c r="B744" t="s">
        <v>10</v>
      </c>
      <c r="C744" s="3">
        <v>43888</v>
      </c>
      <c r="D744">
        <v>11963.35</v>
      </c>
      <c r="E744">
        <v>12104</v>
      </c>
      <c r="F744">
        <v>11942</v>
      </c>
      <c r="G744">
        <v>12086.3</v>
      </c>
      <c r="H744">
        <v>13788375</v>
      </c>
      <c r="I744">
        <v>-28125</v>
      </c>
      <c r="J744">
        <v>12089.15</v>
      </c>
      <c r="K744" s="51">
        <f t="shared" si="368"/>
        <v>1.0201224481267046</v>
      </c>
      <c r="L744">
        <f t="shared" si="362"/>
        <v>12100</v>
      </c>
      <c r="M744">
        <f t="shared" si="363"/>
        <v>12000</v>
      </c>
      <c r="N744">
        <v>14.38</v>
      </c>
      <c r="O744">
        <f t="shared" si="364"/>
        <v>22</v>
      </c>
      <c r="P744" s="54">
        <f t="shared" si="369"/>
        <v>1.0149543168747499</v>
      </c>
      <c r="Q744" s="54">
        <f t="shared" si="370"/>
        <v>13.944143714689712</v>
      </c>
      <c r="R744" s="53">
        <f t="shared" si="393"/>
        <v>10950</v>
      </c>
      <c r="S744" s="53">
        <f t="shared" si="394"/>
        <v>13050</v>
      </c>
      <c r="T744" s="53">
        <f t="shared" si="383"/>
        <v>0</v>
      </c>
      <c r="U744" s="16"/>
      <c r="V744" s="16">
        <f t="shared" si="395"/>
        <v>11100</v>
      </c>
      <c r="W744" s="16">
        <f t="shared" si="396"/>
        <v>13100</v>
      </c>
      <c r="X744" s="16">
        <f t="shared" si="382"/>
        <v>0</v>
      </c>
      <c r="Y744" s="10">
        <f t="shared" si="361"/>
        <v>162</v>
      </c>
      <c r="Z744" s="10">
        <f t="shared" si="365"/>
        <v>139.75</v>
      </c>
      <c r="AA744" s="10">
        <f t="shared" si="366"/>
        <v>22.25</v>
      </c>
      <c r="AB744" s="10">
        <f t="shared" si="367"/>
        <v>162</v>
      </c>
      <c r="AC744" s="11">
        <f t="shared" si="380"/>
        <v>162.26071428571464</v>
      </c>
      <c r="AD744" s="12">
        <f t="shared" si="379"/>
        <v>1.3563150312054285E-2</v>
      </c>
      <c r="AE744" s="12">
        <f t="shared" si="381"/>
        <v>19.802199455599254</v>
      </c>
      <c r="AF744" s="10"/>
      <c r="AG744" s="10"/>
      <c r="AH744" s="13">
        <f t="shared" si="387"/>
        <v>0</v>
      </c>
      <c r="AI744" s="6"/>
      <c r="AJ744" s="6"/>
      <c r="AK744" s="6">
        <f t="shared" si="388"/>
        <v>0</v>
      </c>
    </row>
    <row r="745" spans="1:37" x14ac:dyDescent="0.35">
      <c r="A745" s="2">
        <v>43867</v>
      </c>
      <c r="B745" t="s">
        <v>10</v>
      </c>
      <c r="C745" s="3">
        <v>43888</v>
      </c>
      <c r="D745">
        <v>12096.9</v>
      </c>
      <c r="E745">
        <v>12167</v>
      </c>
      <c r="F745">
        <v>12087.2</v>
      </c>
      <c r="G745">
        <v>12136.35</v>
      </c>
      <c r="H745">
        <v>13749750</v>
      </c>
      <c r="I745">
        <v>-38625</v>
      </c>
      <c r="J745">
        <v>12137.95</v>
      </c>
      <c r="K745" s="51">
        <f t="shared" si="368"/>
        <v>0.41410522657886284</v>
      </c>
      <c r="L745">
        <f t="shared" si="362"/>
        <v>12100</v>
      </c>
      <c r="M745">
        <f t="shared" si="363"/>
        <v>12100</v>
      </c>
      <c r="N745">
        <v>14.172499999999999</v>
      </c>
      <c r="O745">
        <f t="shared" si="364"/>
        <v>21</v>
      </c>
      <c r="P745" s="54">
        <f t="shared" si="369"/>
        <v>0.41325017062696645</v>
      </c>
      <c r="Q745" s="54">
        <f t="shared" si="370"/>
        <v>13.741121403190185</v>
      </c>
      <c r="R745" s="53">
        <f t="shared" si="393"/>
        <v>10950</v>
      </c>
      <c r="S745" s="53">
        <f t="shared" si="394"/>
        <v>13050</v>
      </c>
      <c r="T745" s="53">
        <f t="shared" si="383"/>
        <v>0</v>
      </c>
      <c r="U745" s="16"/>
      <c r="V745" s="16">
        <f t="shared" si="395"/>
        <v>11100</v>
      </c>
      <c r="W745" s="16">
        <f t="shared" si="396"/>
        <v>13100</v>
      </c>
      <c r="X745" s="16">
        <f t="shared" si="382"/>
        <v>0</v>
      </c>
      <c r="Y745" s="10">
        <f t="shared" si="361"/>
        <v>79.799999999999272</v>
      </c>
      <c r="Z745" s="10">
        <f t="shared" si="365"/>
        <v>80.700000000000728</v>
      </c>
      <c r="AA745" s="10">
        <f t="shared" si="366"/>
        <v>0.90000000000145519</v>
      </c>
      <c r="AB745" s="10">
        <f t="shared" si="367"/>
        <v>80.700000000000728</v>
      </c>
      <c r="AC745" s="11">
        <f t="shared" si="380"/>
        <v>156.08214285714323</v>
      </c>
      <c r="AD745" s="12">
        <f t="shared" si="379"/>
        <v>1.2902656288565106E-2</v>
      </c>
      <c r="AE745" s="12">
        <f t="shared" si="381"/>
        <v>18.837878181305054</v>
      </c>
      <c r="AF745" s="10"/>
      <c r="AG745" s="10"/>
      <c r="AH745" s="13">
        <f t="shared" si="387"/>
        <v>0</v>
      </c>
      <c r="AI745" s="6"/>
      <c r="AJ745" s="6"/>
      <c r="AK745" s="6">
        <f t="shared" si="388"/>
        <v>0</v>
      </c>
    </row>
    <row r="746" spans="1:37" x14ac:dyDescent="0.35">
      <c r="A746" s="2">
        <v>43868</v>
      </c>
      <c r="B746" t="s">
        <v>10</v>
      </c>
      <c r="C746" s="3">
        <v>43888</v>
      </c>
      <c r="D746">
        <v>12132.35</v>
      </c>
      <c r="E746">
        <v>12132.4</v>
      </c>
      <c r="F746">
        <v>12068</v>
      </c>
      <c r="G746">
        <v>12095.9</v>
      </c>
      <c r="H746">
        <v>13771200</v>
      </c>
      <c r="I746">
        <v>21450</v>
      </c>
      <c r="J746">
        <v>12098.35</v>
      </c>
      <c r="K746" s="51">
        <f t="shared" si="368"/>
        <v>-0.33329625463999246</v>
      </c>
      <c r="L746">
        <f t="shared" si="362"/>
        <v>12100</v>
      </c>
      <c r="M746">
        <f t="shared" si="363"/>
        <v>12100</v>
      </c>
      <c r="N746">
        <v>13.78</v>
      </c>
      <c r="O746">
        <f t="shared" si="364"/>
        <v>20</v>
      </c>
      <c r="P746" s="54">
        <f t="shared" si="369"/>
        <v>-0.33385292385599286</v>
      </c>
      <c r="Q746" s="54">
        <f t="shared" si="370"/>
        <v>13.360455960276431</v>
      </c>
      <c r="R746" s="53">
        <f t="shared" si="393"/>
        <v>10950</v>
      </c>
      <c r="S746" s="53">
        <f t="shared" si="394"/>
        <v>13050</v>
      </c>
      <c r="T746" s="53">
        <f t="shared" si="383"/>
        <v>0</v>
      </c>
      <c r="U746" s="16"/>
      <c r="V746" s="16">
        <f t="shared" si="395"/>
        <v>11100</v>
      </c>
      <c r="W746" s="16">
        <f t="shared" si="396"/>
        <v>13100</v>
      </c>
      <c r="X746" s="16">
        <f t="shared" si="382"/>
        <v>0</v>
      </c>
      <c r="Y746" s="10">
        <f t="shared" si="361"/>
        <v>64.399999999999636</v>
      </c>
      <c r="Z746" s="10">
        <f t="shared" si="365"/>
        <v>3.9500000000007276</v>
      </c>
      <c r="AA746" s="10">
        <f t="shared" si="366"/>
        <v>68.350000000000364</v>
      </c>
      <c r="AB746" s="10">
        <f t="shared" si="367"/>
        <v>68.350000000000364</v>
      </c>
      <c r="AC746" s="11">
        <f t="shared" si="380"/>
        <v>155.11428571428613</v>
      </c>
      <c r="AD746" s="12">
        <f t="shared" si="379"/>
        <v>1.2785180588615242E-2</v>
      </c>
      <c r="AE746" s="12">
        <f t="shared" si="381"/>
        <v>18.666363659378252</v>
      </c>
      <c r="AF746" s="10"/>
      <c r="AG746" s="10"/>
      <c r="AH746" s="13">
        <f t="shared" si="387"/>
        <v>0</v>
      </c>
      <c r="AI746" s="6"/>
      <c r="AJ746" s="6"/>
      <c r="AK746" s="6">
        <f t="shared" si="388"/>
        <v>0</v>
      </c>
    </row>
    <row r="747" spans="1:37" x14ac:dyDescent="0.35">
      <c r="A747" s="2">
        <v>43871</v>
      </c>
      <c r="B747" t="s">
        <v>10</v>
      </c>
      <c r="C747" s="3">
        <v>43888</v>
      </c>
      <c r="D747">
        <v>12081.65</v>
      </c>
      <c r="E747">
        <v>12088.9</v>
      </c>
      <c r="F747">
        <v>11985</v>
      </c>
      <c r="G747">
        <v>12040.05</v>
      </c>
      <c r="H747">
        <v>13991400</v>
      </c>
      <c r="I747">
        <v>220200</v>
      </c>
      <c r="J747">
        <v>12031.5</v>
      </c>
      <c r="K747" s="51">
        <f t="shared" si="368"/>
        <v>-0.46172670078291295</v>
      </c>
      <c r="L747">
        <f t="shared" si="362"/>
        <v>12000</v>
      </c>
      <c r="M747">
        <f t="shared" si="363"/>
        <v>12100</v>
      </c>
      <c r="N747">
        <v>13.7475</v>
      </c>
      <c r="O747">
        <f t="shared" si="364"/>
        <v>17</v>
      </c>
      <c r="P747" s="54">
        <f t="shared" si="369"/>
        <v>-0.4627959511264379</v>
      </c>
      <c r="Q747" s="54">
        <f t="shared" si="370"/>
        <v>13.329177832129886</v>
      </c>
      <c r="R747" s="53">
        <f t="shared" si="393"/>
        <v>10950</v>
      </c>
      <c r="S747" s="53">
        <f t="shared" si="394"/>
        <v>13050</v>
      </c>
      <c r="T747" s="53">
        <f t="shared" si="383"/>
        <v>0</v>
      </c>
      <c r="U747" s="16"/>
      <c r="V747" s="16">
        <f t="shared" si="395"/>
        <v>11100</v>
      </c>
      <c r="W747" s="16">
        <f t="shared" si="396"/>
        <v>13100</v>
      </c>
      <c r="X747" s="16">
        <f t="shared" si="382"/>
        <v>0</v>
      </c>
      <c r="Y747" s="10">
        <f t="shared" si="361"/>
        <v>103.89999999999964</v>
      </c>
      <c r="Z747" s="10">
        <f t="shared" si="365"/>
        <v>7</v>
      </c>
      <c r="AA747" s="10">
        <f t="shared" si="366"/>
        <v>110.89999999999964</v>
      </c>
      <c r="AB747" s="10">
        <f t="shared" si="367"/>
        <v>110.89999999999964</v>
      </c>
      <c r="AC747" s="11">
        <f t="shared" si="380"/>
        <v>153.05357142857181</v>
      </c>
      <c r="AD747" s="12">
        <f t="shared" si="379"/>
        <v>1.2668267283737884E-2</v>
      </c>
      <c r="AE747" s="12">
        <f t="shared" si="381"/>
        <v>18.495670234257311</v>
      </c>
      <c r="AF747" s="10"/>
      <c r="AG747" s="10"/>
      <c r="AH747" s="13">
        <f t="shared" si="387"/>
        <v>0</v>
      </c>
      <c r="AI747" s="6"/>
      <c r="AJ747" s="6"/>
      <c r="AK747" s="6">
        <f t="shared" si="388"/>
        <v>0</v>
      </c>
    </row>
    <row r="748" spans="1:37" x14ac:dyDescent="0.35">
      <c r="A748" s="2">
        <v>43872</v>
      </c>
      <c r="B748" t="s">
        <v>10</v>
      </c>
      <c r="C748" s="3">
        <v>43888</v>
      </c>
      <c r="D748">
        <v>12105.65</v>
      </c>
      <c r="E748">
        <v>12185</v>
      </c>
      <c r="F748">
        <v>12095.2</v>
      </c>
      <c r="G748">
        <v>12126.85</v>
      </c>
      <c r="H748">
        <v>13540875</v>
      </c>
      <c r="I748">
        <v>-450525</v>
      </c>
      <c r="J748">
        <v>12107.9</v>
      </c>
      <c r="K748" s="51">
        <f t="shared" si="368"/>
        <v>0.72092723867426711</v>
      </c>
      <c r="L748">
        <f t="shared" si="362"/>
        <v>12100</v>
      </c>
      <c r="M748">
        <f t="shared" si="363"/>
        <v>12100</v>
      </c>
      <c r="N748">
        <v>14.21</v>
      </c>
      <c r="O748">
        <f t="shared" si="364"/>
        <v>16</v>
      </c>
      <c r="P748" s="54">
        <f t="shared" si="369"/>
        <v>0.71834098084266884</v>
      </c>
      <c r="Q748" s="54">
        <f t="shared" si="370"/>
        <v>13.778229742092615</v>
      </c>
      <c r="R748" s="53">
        <f t="shared" si="393"/>
        <v>10950</v>
      </c>
      <c r="S748" s="53">
        <f t="shared" si="394"/>
        <v>13050</v>
      </c>
      <c r="T748" s="53">
        <f t="shared" si="383"/>
        <v>0</v>
      </c>
      <c r="U748" s="16"/>
      <c r="V748" s="16">
        <f t="shared" si="395"/>
        <v>11100</v>
      </c>
      <c r="W748" s="16">
        <f t="shared" si="396"/>
        <v>13100</v>
      </c>
      <c r="X748" s="16">
        <f t="shared" si="382"/>
        <v>0</v>
      </c>
      <c r="Y748" s="10">
        <f t="shared" si="361"/>
        <v>89.799999999999272</v>
      </c>
      <c r="Z748" s="10">
        <f t="shared" si="365"/>
        <v>144.95000000000073</v>
      </c>
      <c r="AA748" s="10">
        <f t="shared" si="366"/>
        <v>55.150000000001455</v>
      </c>
      <c r="AB748" s="10">
        <f t="shared" si="367"/>
        <v>144.95000000000073</v>
      </c>
      <c r="AC748" s="11">
        <f t="shared" si="380"/>
        <v>155.56071428571471</v>
      </c>
      <c r="AD748" s="12">
        <f t="shared" si="379"/>
        <v>1.2850257052344542E-2</v>
      </c>
      <c r="AE748" s="12">
        <f t="shared" si="381"/>
        <v>18.761375296423033</v>
      </c>
      <c r="AF748" s="10"/>
      <c r="AG748" s="10"/>
      <c r="AH748" s="13">
        <f t="shared" si="387"/>
        <v>0</v>
      </c>
      <c r="AI748" s="6"/>
      <c r="AJ748" s="6"/>
      <c r="AK748" s="6">
        <f t="shared" si="388"/>
        <v>0</v>
      </c>
    </row>
    <row r="749" spans="1:37" x14ac:dyDescent="0.35">
      <c r="A749" s="2">
        <v>43873</v>
      </c>
      <c r="B749" t="s">
        <v>10</v>
      </c>
      <c r="C749" s="3">
        <v>43888</v>
      </c>
      <c r="D749">
        <v>12169.75</v>
      </c>
      <c r="E749">
        <v>12247.7</v>
      </c>
      <c r="F749">
        <v>12157.7</v>
      </c>
      <c r="G749">
        <v>12228.45</v>
      </c>
      <c r="H749">
        <v>13212000</v>
      </c>
      <c r="I749">
        <v>-328875</v>
      </c>
      <c r="J749">
        <v>12201.2</v>
      </c>
      <c r="K749" s="51">
        <f t="shared" si="368"/>
        <v>0.83781031347794654</v>
      </c>
      <c r="L749">
        <f t="shared" si="362"/>
        <v>12200</v>
      </c>
      <c r="M749">
        <f t="shared" si="363"/>
        <v>12200</v>
      </c>
      <c r="N749">
        <v>13.88</v>
      </c>
      <c r="O749">
        <f t="shared" si="364"/>
        <v>15</v>
      </c>
      <c r="P749" s="54">
        <f t="shared" si="369"/>
        <v>0.83432016321403069</v>
      </c>
      <c r="Q749" s="54">
        <f t="shared" si="370"/>
        <v>13.458710986126595</v>
      </c>
      <c r="R749" s="53">
        <f t="shared" si="393"/>
        <v>10950</v>
      </c>
      <c r="S749" s="53">
        <f t="shared" si="394"/>
        <v>13050</v>
      </c>
      <c r="T749" s="53">
        <f t="shared" si="383"/>
        <v>0</v>
      </c>
      <c r="U749" s="16"/>
      <c r="V749" s="16">
        <f t="shared" si="395"/>
        <v>11100</v>
      </c>
      <c r="W749" s="16">
        <f t="shared" si="396"/>
        <v>13100</v>
      </c>
      <c r="X749" s="16">
        <f t="shared" si="382"/>
        <v>0</v>
      </c>
      <c r="Y749" s="10">
        <f t="shared" si="361"/>
        <v>90</v>
      </c>
      <c r="Z749" s="10">
        <f t="shared" si="365"/>
        <v>120.85000000000036</v>
      </c>
      <c r="AA749" s="10">
        <f t="shared" si="366"/>
        <v>30.850000000000364</v>
      </c>
      <c r="AB749" s="10">
        <f t="shared" si="367"/>
        <v>120.85000000000036</v>
      </c>
      <c r="AC749" s="11">
        <f t="shared" si="380"/>
        <v>154.5000000000004</v>
      </c>
      <c r="AD749" s="12">
        <f t="shared" si="379"/>
        <v>1.269541280634363E-2</v>
      </c>
      <c r="AE749" s="12">
        <f t="shared" si="381"/>
        <v>18.535302697261699</v>
      </c>
      <c r="AF749" s="10"/>
      <c r="AG749" s="10"/>
      <c r="AH749" s="13">
        <f t="shared" si="387"/>
        <v>0</v>
      </c>
      <c r="AI749" s="6"/>
      <c r="AJ749" s="6"/>
      <c r="AK749" s="6">
        <f t="shared" si="388"/>
        <v>0</v>
      </c>
    </row>
    <row r="750" spans="1:37" x14ac:dyDescent="0.35">
      <c r="A750" s="2">
        <v>43874</v>
      </c>
      <c r="B750" t="s">
        <v>10</v>
      </c>
      <c r="C750" s="3">
        <v>43888</v>
      </c>
      <c r="D750">
        <v>12219.9</v>
      </c>
      <c r="E750">
        <v>12219.9</v>
      </c>
      <c r="F750">
        <v>12145.5</v>
      </c>
      <c r="G750">
        <v>12174.6</v>
      </c>
      <c r="H750">
        <v>12974475</v>
      </c>
      <c r="I750">
        <v>-237525</v>
      </c>
      <c r="J750">
        <v>12174.65</v>
      </c>
      <c r="K750" s="51">
        <f t="shared" si="368"/>
        <v>-0.44036652233112422</v>
      </c>
      <c r="L750">
        <f t="shared" si="362"/>
        <v>12200</v>
      </c>
      <c r="M750">
        <f t="shared" si="363"/>
        <v>12200</v>
      </c>
      <c r="N750">
        <v>13.6225</v>
      </c>
      <c r="O750">
        <f t="shared" si="364"/>
        <v>14</v>
      </c>
      <c r="P750" s="54">
        <f t="shared" si="369"/>
        <v>-0.44133899170439861</v>
      </c>
      <c r="Q750" s="54">
        <f t="shared" si="370"/>
        <v>13.207946194671445</v>
      </c>
      <c r="R750" s="53">
        <f t="shared" si="393"/>
        <v>10950</v>
      </c>
      <c r="S750" s="53">
        <f t="shared" si="394"/>
        <v>13050</v>
      </c>
      <c r="T750" s="53">
        <f t="shared" si="383"/>
        <v>0</v>
      </c>
      <c r="U750" s="16"/>
      <c r="V750" s="16">
        <f t="shared" si="395"/>
        <v>11100</v>
      </c>
      <c r="W750" s="16">
        <f t="shared" si="396"/>
        <v>13100</v>
      </c>
      <c r="X750" s="16">
        <f t="shared" si="382"/>
        <v>0</v>
      </c>
      <c r="Y750" s="10">
        <f t="shared" si="361"/>
        <v>74.399999999999636</v>
      </c>
      <c r="Z750" s="10">
        <f t="shared" si="365"/>
        <v>8.5500000000010914</v>
      </c>
      <c r="AA750" s="10">
        <f t="shared" si="366"/>
        <v>82.950000000000728</v>
      </c>
      <c r="AB750" s="10">
        <f t="shared" si="367"/>
        <v>82.950000000000728</v>
      </c>
      <c r="AC750" s="11">
        <f t="shared" si="380"/>
        <v>149.41785714285757</v>
      </c>
      <c r="AD750" s="12">
        <f t="shared" si="379"/>
        <v>1.2227420612513815E-2</v>
      </c>
      <c r="AE750" s="12">
        <f t="shared" si="381"/>
        <v>17.85203409427017</v>
      </c>
      <c r="AF750" s="10"/>
      <c r="AG750" s="10"/>
      <c r="AH750" s="13">
        <f t="shared" si="387"/>
        <v>0</v>
      </c>
      <c r="AI750" s="6"/>
      <c r="AJ750" s="6"/>
      <c r="AK750" s="6">
        <f t="shared" si="388"/>
        <v>0</v>
      </c>
    </row>
    <row r="751" spans="1:37" x14ac:dyDescent="0.35">
      <c r="A751" s="2">
        <v>43875</v>
      </c>
      <c r="B751" t="s">
        <v>10</v>
      </c>
      <c r="C751" s="3">
        <v>43888</v>
      </c>
      <c r="D751">
        <v>12198.9</v>
      </c>
      <c r="E751">
        <v>12260.4</v>
      </c>
      <c r="F751">
        <v>12101</v>
      </c>
      <c r="G751">
        <v>12129.65</v>
      </c>
      <c r="H751">
        <v>12662100</v>
      </c>
      <c r="I751">
        <v>-312375</v>
      </c>
      <c r="J751">
        <v>12113.45</v>
      </c>
      <c r="K751" s="51">
        <f t="shared" si="368"/>
        <v>-0.36921130879043851</v>
      </c>
      <c r="L751">
        <f t="shared" si="362"/>
        <v>12100</v>
      </c>
      <c r="M751">
        <f t="shared" si="363"/>
        <v>12200</v>
      </c>
      <c r="N751">
        <v>13.37</v>
      </c>
      <c r="O751">
        <f t="shared" si="364"/>
        <v>13</v>
      </c>
      <c r="P751" s="54">
        <f t="shared" si="369"/>
        <v>-0.36989457606164677</v>
      </c>
      <c r="Q751" s="54">
        <f t="shared" si="370"/>
        <v>12.963012586580481</v>
      </c>
      <c r="R751" s="53">
        <f t="shared" si="393"/>
        <v>10950</v>
      </c>
      <c r="S751" s="53">
        <f t="shared" si="394"/>
        <v>13050</v>
      </c>
      <c r="T751" s="53">
        <f t="shared" si="383"/>
        <v>0</v>
      </c>
      <c r="U751" s="16"/>
      <c r="V751" s="16">
        <f t="shared" si="395"/>
        <v>11100</v>
      </c>
      <c r="W751" s="16">
        <f t="shared" si="396"/>
        <v>13100</v>
      </c>
      <c r="X751" s="16">
        <f t="shared" si="382"/>
        <v>0</v>
      </c>
      <c r="Y751" s="10">
        <f t="shared" si="361"/>
        <v>159.39999999999964</v>
      </c>
      <c r="Z751" s="10">
        <f t="shared" si="365"/>
        <v>85.799999999999272</v>
      </c>
      <c r="AA751" s="10">
        <f t="shared" si="366"/>
        <v>73.600000000000364</v>
      </c>
      <c r="AB751" s="10">
        <f t="shared" si="367"/>
        <v>159.39999999999964</v>
      </c>
      <c r="AC751" s="11">
        <f t="shared" si="380"/>
        <v>151.91428571428605</v>
      </c>
      <c r="AD751" s="12">
        <f t="shared" si="379"/>
        <v>1.2453113454023401E-2</v>
      </c>
      <c r="AE751" s="12">
        <f t="shared" si="381"/>
        <v>18.181545642874166</v>
      </c>
      <c r="AF751" s="10"/>
      <c r="AG751" s="10"/>
      <c r="AH751" s="13">
        <f t="shared" si="387"/>
        <v>0</v>
      </c>
      <c r="AI751" s="6"/>
      <c r="AJ751" s="6"/>
      <c r="AK751" s="6">
        <f t="shared" si="388"/>
        <v>0</v>
      </c>
    </row>
    <row r="752" spans="1:37" x14ac:dyDescent="0.35">
      <c r="A752" s="2">
        <v>43878</v>
      </c>
      <c r="B752" t="s">
        <v>10</v>
      </c>
      <c r="C752" s="3">
        <v>43888</v>
      </c>
      <c r="D752">
        <v>12140.65</v>
      </c>
      <c r="E752">
        <v>12158.6</v>
      </c>
      <c r="F752">
        <v>12052.35</v>
      </c>
      <c r="G752">
        <v>12074.45</v>
      </c>
      <c r="H752">
        <v>12317025</v>
      </c>
      <c r="I752">
        <v>-345075</v>
      </c>
      <c r="J752">
        <v>12045.8</v>
      </c>
      <c r="K752" s="51">
        <f t="shared" si="368"/>
        <v>-0.45508320520376855</v>
      </c>
      <c r="L752">
        <f t="shared" si="362"/>
        <v>12100</v>
      </c>
      <c r="M752">
        <f t="shared" si="363"/>
        <v>12100</v>
      </c>
      <c r="N752">
        <v>13.615</v>
      </c>
      <c r="O752">
        <f t="shared" si="364"/>
        <v>10</v>
      </c>
      <c r="P752" s="54">
        <f t="shared" si="369"/>
        <v>-0.45612186118582088</v>
      </c>
      <c r="Q752" s="54">
        <f t="shared" si="370"/>
        <v>13.200705069394404</v>
      </c>
      <c r="R752" s="53">
        <f t="shared" si="393"/>
        <v>10950</v>
      </c>
      <c r="S752" s="53">
        <f t="shared" si="394"/>
        <v>13050</v>
      </c>
      <c r="T752" s="53">
        <f t="shared" si="383"/>
        <v>0</v>
      </c>
      <c r="U752" s="16"/>
      <c r="V752" s="16">
        <f t="shared" si="395"/>
        <v>11100</v>
      </c>
      <c r="W752" s="16">
        <f t="shared" si="396"/>
        <v>13100</v>
      </c>
      <c r="X752" s="16">
        <f t="shared" si="382"/>
        <v>0</v>
      </c>
      <c r="Y752" s="10">
        <f t="shared" si="361"/>
        <v>106.25</v>
      </c>
      <c r="Z752" s="10">
        <f t="shared" si="365"/>
        <v>28.950000000000728</v>
      </c>
      <c r="AA752" s="10">
        <f t="shared" si="366"/>
        <v>77.299999999999272</v>
      </c>
      <c r="AB752" s="10">
        <f t="shared" si="367"/>
        <v>106.25</v>
      </c>
      <c r="AC752" s="11">
        <f t="shared" si="380"/>
        <v>151.32857142857171</v>
      </c>
      <c r="AD752" s="12">
        <f t="shared" si="379"/>
        <v>1.2464618568904606E-2</v>
      </c>
      <c r="AE752" s="12">
        <f t="shared" si="381"/>
        <v>18.198343110600725</v>
      </c>
      <c r="AF752" s="10"/>
      <c r="AG752" s="10"/>
      <c r="AH752" s="13">
        <f t="shared" si="387"/>
        <v>0</v>
      </c>
      <c r="AI752" s="6"/>
      <c r="AJ752" s="6"/>
      <c r="AK752" s="6">
        <f t="shared" si="388"/>
        <v>0</v>
      </c>
    </row>
    <row r="753" spans="1:37" x14ac:dyDescent="0.35">
      <c r="A753" s="2">
        <v>43879</v>
      </c>
      <c r="B753" t="s">
        <v>10</v>
      </c>
      <c r="C753" s="3">
        <v>43888</v>
      </c>
      <c r="D753">
        <v>12025.4</v>
      </c>
      <c r="E753">
        <v>12047</v>
      </c>
      <c r="F753">
        <v>11923.3</v>
      </c>
      <c r="G753">
        <v>12006.1</v>
      </c>
      <c r="H753">
        <v>12216600</v>
      </c>
      <c r="I753">
        <v>-100425</v>
      </c>
      <c r="J753">
        <v>11992.5</v>
      </c>
      <c r="K753" s="51">
        <f t="shared" si="368"/>
        <v>-0.56607133244164631</v>
      </c>
      <c r="L753">
        <f t="shared" si="362"/>
        <v>12000</v>
      </c>
      <c r="M753">
        <f t="shared" si="363"/>
        <v>12000</v>
      </c>
      <c r="N753">
        <v>14.414999999999999</v>
      </c>
      <c r="O753">
        <f t="shared" si="364"/>
        <v>9</v>
      </c>
      <c r="P753" s="54">
        <f t="shared" si="369"/>
        <v>-0.56767958833088272</v>
      </c>
      <c r="Q753" s="54">
        <f t="shared" si="370"/>
        <v>13.976552761925969</v>
      </c>
      <c r="R753" s="53">
        <f t="shared" si="393"/>
        <v>10950</v>
      </c>
      <c r="S753" s="53">
        <f t="shared" si="394"/>
        <v>13050</v>
      </c>
      <c r="T753" s="53">
        <f t="shared" si="383"/>
        <v>0</v>
      </c>
      <c r="U753" s="16"/>
      <c r="V753" s="16">
        <f t="shared" si="395"/>
        <v>11100</v>
      </c>
      <c r="W753" s="16">
        <f t="shared" si="396"/>
        <v>13100</v>
      </c>
      <c r="X753" s="16">
        <f t="shared" si="382"/>
        <v>0</v>
      </c>
      <c r="Y753" s="10">
        <f t="shared" si="361"/>
        <v>123.70000000000073</v>
      </c>
      <c r="Z753" s="10">
        <f t="shared" si="365"/>
        <v>27.450000000000728</v>
      </c>
      <c r="AA753" s="10">
        <f t="shared" si="366"/>
        <v>151.15000000000146</v>
      </c>
      <c r="AB753" s="10">
        <f t="shared" si="367"/>
        <v>151.15000000000146</v>
      </c>
      <c r="AC753" s="11">
        <f t="shared" si="380"/>
        <v>153.89285714285754</v>
      </c>
      <c r="AD753" s="12">
        <f t="shared" si="379"/>
        <v>1.2797317107360881E-2</v>
      </c>
      <c r="AE753" s="12">
        <f t="shared" si="381"/>
        <v>18.684082976746886</v>
      </c>
      <c r="AF753" s="10"/>
      <c r="AG753" s="10"/>
      <c r="AH753" s="13">
        <f t="shared" si="387"/>
        <v>0</v>
      </c>
      <c r="AI753" s="6"/>
      <c r="AJ753" s="6"/>
      <c r="AK753" s="6">
        <f t="shared" si="388"/>
        <v>0</v>
      </c>
    </row>
    <row r="754" spans="1:37" x14ac:dyDescent="0.35">
      <c r="A754" s="2">
        <v>43880</v>
      </c>
      <c r="B754" t="s">
        <v>10</v>
      </c>
      <c r="C754" s="3">
        <v>43888</v>
      </c>
      <c r="D754">
        <v>12110</v>
      </c>
      <c r="E754">
        <v>12150.55</v>
      </c>
      <c r="F754">
        <v>12047.65</v>
      </c>
      <c r="G754">
        <v>12142.7</v>
      </c>
      <c r="H754">
        <v>11783700</v>
      </c>
      <c r="I754">
        <v>-432900</v>
      </c>
      <c r="J754">
        <v>12125.9</v>
      </c>
      <c r="K754" s="51">
        <f t="shared" si="368"/>
        <v>1.1377549745546045</v>
      </c>
      <c r="L754">
        <f t="shared" si="362"/>
        <v>12100</v>
      </c>
      <c r="M754">
        <f t="shared" si="363"/>
        <v>12100</v>
      </c>
      <c r="N754">
        <v>14.51</v>
      </c>
      <c r="O754">
        <f t="shared" si="364"/>
        <v>8</v>
      </c>
      <c r="P754" s="54">
        <f t="shared" si="369"/>
        <v>1.1313312211083115</v>
      </c>
      <c r="Q754" s="54">
        <f t="shared" si="370"/>
        <v>14.070696095784005</v>
      </c>
      <c r="R754" s="53">
        <f t="shared" si="393"/>
        <v>10950</v>
      </c>
      <c r="S754" s="53">
        <f t="shared" si="394"/>
        <v>13050</v>
      </c>
      <c r="T754" s="53">
        <f t="shared" si="383"/>
        <v>0</v>
      </c>
      <c r="U754" s="16"/>
      <c r="V754" s="16">
        <f t="shared" si="395"/>
        <v>11100</v>
      </c>
      <c r="W754" s="16">
        <f t="shared" si="396"/>
        <v>13100</v>
      </c>
      <c r="X754" s="16">
        <f t="shared" si="382"/>
        <v>0</v>
      </c>
      <c r="Y754" s="10">
        <f t="shared" si="361"/>
        <v>102.89999999999964</v>
      </c>
      <c r="Z754" s="10">
        <f t="shared" si="365"/>
        <v>144.44999999999891</v>
      </c>
      <c r="AA754" s="10">
        <f t="shared" si="366"/>
        <v>41.549999999999272</v>
      </c>
      <c r="AB754" s="10">
        <f t="shared" si="367"/>
        <v>144.44999999999891</v>
      </c>
      <c r="AC754" s="11">
        <f t="shared" si="380"/>
        <v>153.42500000000032</v>
      </c>
      <c r="AD754" s="12">
        <f t="shared" si="379"/>
        <v>1.2669281585466584E-2</v>
      </c>
      <c r="AE754" s="12">
        <f t="shared" si="381"/>
        <v>18.497151114781214</v>
      </c>
      <c r="AF754" s="10"/>
      <c r="AG754" s="10"/>
      <c r="AH754" s="13">
        <f t="shared" si="387"/>
        <v>0</v>
      </c>
      <c r="AI754" s="6"/>
      <c r="AJ754" s="6"/>
      <c r="AK754" s="6">
        <f t="shared" si="388"/>
        <v>0</v>
      </c>
    </row>
    <row r="755" spans="1:37" x14ac:dyDescent="0.35">
      <c r="A755" s="2">
        <v>43881</v>
      </c>
      <c r="B755" t="s">
        <v>10</v>
      </c>
      <c r="C755" s="3">
        <v>43888</v>
      </c>
      <c r="D755">
        <v>12102.9</v>
      </c>
      <c r="E755">
        <v>12163</v>
      </c>
      <c r="F755">
        <v>12065</v>
      </c>
      <c r="G755">
        <v>12079</v>
      </c>
      <c r="H755">
        <v>11504625</v>
      </c>
      <c r="I755">
        <v>-279075</v>
      </c>
      <c r="J755">
        <v>12080.85</v>
      </c>
      <c r="K755" s="51">
        <f t="shared" si="368"/>
        <v>-0.52459502417090709</v>
      </c>
      <c r="L755">
        <f t="shared" si="362"/>
        <v>12100</v>
      </c>
      <c r="M755">
        <f t="shared" si="363"/>
        <v>12100</v>
      </c>
      <c r="N755">
        <v>14.022500000000001</v>
      </c>
      <c r="O755">
        <f t="shared" si="364"/>
        <v>7</v>
      </c>
      <c r="P755" s="54">
        <f t="shared" si="369"/>
        <v>-0.5259758551654059</v>
      </c>
      <c r="Q755" s="54">
        <f t="shared" si="370"/>
        <v>13.595928615251443</v>
      </c>
      <c r="R755" s="53">
        <f t="shared" si="393"/>
        <v>10950</v>
      </c>
      <c r="S755" s="53">
        <f t="shared" si="394"/>
        <v>13050</v>
      </c>
      <c r="T755" s="53">
        <f t="shared" si="383"/>
        <v>0</v>
      </c>
      <c r="U755" s="16"/>
      <c r="V755" s="16">
        <f t="shared" si="395"/>
        <v>11100</v>
      </c>
      <c r="W755" s="16">
        <f t="shared" si="396"/>
        <v>13100</v>
      </c>
      <c r="X755" s="16">
        <f t="shared" si="382"/>
        <v>0</v>
      </c>
      <c r="Y755" s="10">
        <f t="shared" si="361"/>
        <v>98</v>
      </c>
      <c r="Z755" s="10">
        <f t="shared" si="365"/>
        <v>20.299999999999272</v>
      </c>
      <c r="AA755" s="10">
        <f t="shared" si="366"/>
        <v>77.700000000000728</v>
      </c>
      <c r="AB755" s="10">
        <f t="shared" si="367"/>
        <v>98</v>
      </c>
      <c r="AC755" s="11">
        <f t="shared" si="380"/>
        <v>132.20000000000022</v>
      </c>
      <c r="AD755" s="12">
        <f t="shared" si="379"/>
        <v>1.0923001925158451E-2</v>
      </c>
      <c r="AE755" s="12">
        <f t="shared" si="381"/>
        <v>15.947582810731339</v>
      </c>
      <c r="AF755" s="10"/>
      <c r="AG755" s="10"/>
      <c r="AH755" s="13">
        <f t="shared" si="387"/>
        <v>0</v>
      </c>
      <c r="AI755" s="6"/>
      <c r="AJ755" s="6"/>
      <c r="AK755" s="6">
        <f t="shared" si="388"/>
        <v>0</v>
      </c>
    </row>
    <row r="756" spans="1:37" x14ac:dyDescent="0.35">
      <c r="A756" s="2">
        <v>43885</v>
      </c>
      <c r="B756" t="s">
        <v>10</v>
      </c>
      <c r="C756" s="3">
        <v>43888</v>
      </c>
      <c r="D756">
        <v>11950.65</v>
      </c>
      <c r="E756">
        <v>11969.75</v>
      </c>
      <c r="F756">
        <v>11814.05</v>
      </c>
      <c r="G756">
        <v>11827.55</v>
      </c>
      <c r="H756">
        <v>10834425</v>
      </c>
      <c r="I756">
        <v>-670200</v>
      </c>
      <c r="J756">
        <v>11829.4</v>
      </c>
      <c r="K756" s="51">
        <f t="shared" si="368"/>
        <v>-2.0817120622568153</v>
      </c>
      <c r="L756">
        <f t="shared" si="362"/>
        <v>11800</v>
      </c>
      <c r="M756">
        <f t="shared" si="363"/>
        <v>12000</v>
      </c>
      <c r="N756">
        <v>13.7</v>
      </c>
      <c r="O756">
        <f t="shared" si="364"/>
        <v>3</v>
      </c>
      <c r="P756" s="54">
        <f t="shared" si="369"/>
        <v>-2.1036851672851853</v>
      </c>
      <c r="Q756" s="54">
        <f t="shared" si="370"/>
        <v>13.292634406955729</v>
      </c>
      <c r="R756" s="53">
        <f t="shared" si="393"/>
        <v>10950</v>
      </c>
      <c r="S756" s="53">
        <f t="shared" si="394"/>
        <v>13050</v>
      </c>
      <c r="T756" s="53">
        <f t="shared" si="383"/>
        <v>0</v>
      </c>
      <c r="U756" s="16"/>
      <c r="V756" s="16">
        <f t="shared" si="395"/>
        <v>11100</v>
      </c>
      <c r="W756" s="16">
        <f t="shared" si="396"/>
        <v>13100</v>
      </c>
      <c r="X756" s="16">
        <f t="shared" si="382"/>
        <v>0</v>
      </c>
      <c r="Y756" s="10">
        <f t="shared" si="361"/>
        <v>155.70000000000073</v>
      </c>
      <c r="Z756" s="10">
        <f t="shared" si="365"/>
        <v>109.25</v>
      </c>
      <c r="AA756" s="10">
        <f t="shared" si="366"/>
        <v>264.95000000000073</v>
      </c>
      <c r="AB756" s="10">
        <f t="shared" si="367"/>
        <v>264.95000000000073</v>
      </c>
      <c r="AC756" s="11">
        <f t="shared" si="380"/>
        <v>140.48214285714312</v>
      </c>
      <c r="AD756" s="12">
        <f t="shared" si="379"/>
        <v>1.1755188450598347E-2</v>
      </c>
      <c r="AE756" s="12">
        <f t="shared" si="381"/>
        <v>17.162575137873585</v>
      </c>
      <c r="AF756" s="10"/>
      <c r="AG756" s="10"/>
      <c r="AH756" s="13">
        <f t="shared" si="387"/>
        <v>0</v>
      </c>
      <c r="AI756" s="6"/>
      <c r="AJ756" s="6"/>
      <c r="AK756" s="6">
        <f t="shared" si="388"/>
        <v>0</v>
      </c>
    </row>
    <row r="757" spans="1:37" x14ac:dyDescent="0.35">
      <c r="A757" s="2">
        <v>43886</v>
      </c>
      <c r="B757" t="s">
        <v>10</v>
      </c>
      <c r="C757" s="3">
        <v>43888</v>
      </c>
      <c r="D757">
        <v>11878.65</v>
      </c>
      <c r="E757">
        <v>11888.7</v>
      </c>
      <c r="F757">
        <v>11791</v>
      </c>
      <c r="G757">
        <v>11816.55</v>
      </c>
      <c r="H757">
        <v>8357700</v>
      </c>
      <c r="I757">
        <v>-2476725</v>
      </c>
      <c r="J757">
        <v>11797.9</v>
      </c>
      <c r="K757" s="51">
        <f t="shared" si="368"/>
        <v>-9.3003200155568996E-2</v>
      </c>
      <c r="L757">
        <f t="shared" si="362"/>
        <v>11800</v>
      </c>
      <c r="M757">
        <f t="shared" si="363"/>
        <v>11900</v>
      </c>
      <c r="N757">
        <v>16.997499999999999</v>
      </c>
      <c r="O757">
        <f t="shared" si="364"/>
        <v>2</v>
      </c>
      <c r="P757" s="54">
        <f t="shared" si="369"/>
        <v>-9.3046474965063908E-2</v>
      </c>
      <c r="Q757" s="54">
        <f t="shared" si="370"/>
        <v>16.479703435856791</v>
      </c>
      <c r="R757" s="53">
        <f t="shared" si="393"/>
        <v>10950</v>
      </c>
      <c r="S757" s="53">
        <f t="shared" si="394"/>
        <v>13050</v>
      </c>
      <c r="T757" s="53">
        <f t="shared" si="383"/>
        <v>0</v>
      </c>
      <c r="U757" s="16"/>
      <c r="V757" s="16">
        <f t="shared" si="395"/>
        <v>11100</v>
      </c>
      <c r="W757" s="16">
        <f t="shared" si="396"/>
        <v>13100</v>
      </c>
      <c r="X757" s="16">
        <f t="shared" si="382"/>
        <v>0</v>
      </c>
      <c r="Y757" s="10">
        <f t="shared" si="361"/>
        <v>97.700000000000728</v>
      </c>
      <c r="Z757" s="10">
        <f t="shared" si="365"/>
        <v>61.150000000001455</v>
      </c>
      <c r="AA757" s="10">
        <f t="shared" si="366"/>
        <v>36.549999999999272</v>
      </c>
      <c r="AB757" s="10">
        <f t="shared" si="367"/>
        <v>97.700000000000728</v>
      </c>
      <c r="AC757" s="11">
        <f t="shared" si="380"/>
        <v>128.04285714285743</v>
      </c>
      <c r="AD757" s="12">
        <f t="shared" si="379"/>
        <v>1.0779243192017396E-2</v>
      </c>
      <c r="AE757" s="12">
        <f t="shared" si="381"/>
        <v>15.737695060345398</v>
      </c>
      <c r="AF757" s="10"/>
      <c r="AG757" s="10"/>
      <c r="AH757" s="13">
        <f t="shared" si="387"/>
        <v>0</v>
      </c>
      <c r="AI757" s="6"/>
      <c r="AJ757" s="6"/>
      <c r="AK757" s="6">
        <f t="shared" si="388"/>
        <v>0</v>
      </c>
    </row>
    <row r="758" spans="1:37" x14ac:dyDescent="0.35">
      <c r="A758" s="2">
        <v>43887</v>
      </c>
      <c r="B758" t="s">
        <v>10</v>
      </c>
      <c r="C758" s="3">
        <v>43888</v>
      </c>
      <c r="D758">
        <v>11739.65</v>
      </c>
      <c r="E758">
        <v>11787.7</v>
      </c>
      <c r="F758">
        <v>11635.3</v>
      </c>
      <c r="G758">
        <v>11695.65</v>
      </c>
      <c r="H758">
        <v>6905025</v>
      </c>
      <c r="I758">
        <v>-1452675</v>
      </c>
      <c r="J758">
        <v>11678.5</v>
      </c>
      <c r="K758" s="51">
        <f t="shared" si="368"/>
        <v>-1.0231412721987352</v>
      </c>
      <c r="L758">
        <f t="shared" si="362"/>
        <v>11700</v>
      </c>
      <c r="M758">
        <f t="shared" si="363"/>
        <v>11700</v>
      </c>
      <c r="N758">
        <v>16.897500000000001</v>
      </c>
      <c r="O758">
        <f t="shared" si="364"/>
        <v>1</v>
      </c>
      <c r="P758" s="54">
        <f t="shared" si="369"/>
        <v>-1.0284113401572981</v>
      </c>
      <c r="Q758" s="54">
        <f t="shared" si="370"/>
        <v>16.384670691474817</v>
      </c>
      <c r="R758" s="53">
        <f t="shared" si="393"/>
        <v>10950</v>
      </c>
      <c r="S758" s="53">
        <f t="shared" si="394"/>
        <v>13050</v>
      </c>
      <c r="T758" s="53">
        <f t="shared" si="383"/>
        <v>0</v>
      </c>
      <c r="U758" s="16"/>
      <c r="V758" s="16">
        <f t="shared" si="395"/>
        <v>11100</v>
      </c>
      <c r="W758" s="16">
        <f t="shared" si="396"/>
        <v>13100</v>
      </c>
      <c r="X758" s="16">
        <f t="shared" si="382"/>
        <v>0</v>
      </c>
      <c r="Y758" s="10">
        <f t="shared" si="361"/>
        <v>152.40000000000146</v>
      </c>
      <c r="Z758" s="10">
        <f t="shared" si="365"/>
        <v>28.849999999998545</v>
      </c>
      <c r="AA758" s="10">
        <f t="shared" si="366"/>
        <v>181.25</v>
      </c>
      <c r="AB758" s="10">
        <f t="shared" si="367"/>
        <v>181.25</v>
      </c>
      <c r="AC758" s="11">
        <f t="shared" si="380"/>
        <v>129.41785714285743</v>
      </c>
      <c r="AD758" s="12">
        <f t="shared" si="379"/>
        <v>1.1023996213077683E-2</v>
      </c>
      <c r="AE758" s="12">
        <f t="shared" si="381"/>
        <v>16.095034471093417</v>
      </c>
      <c r="AF758" s="10"/>
      <c r="AG758" s="10"/>
      <c r="AH758" s="13">
        <f t="shared" si="387"/>
        <v>0</v>
      </c>
      <c r="AI758" s="6"/>
      <c r="AJ758" s="6"/>
      <c r="AK758" s="6">
        <f t="shared" si="388"/>
        <v>0</v>
      </c>
    </row>
    <row r="759" spans="1:37" x14ac:dyDescent="0.35">
      <c r="A759" s="2">
        <v>43888</v>
      </c>
      <c r="B759" t="s">
        <v>10</v>
      </c>
      <c r="C759" s="3">
        <v>43888</v>
      </c>
      <c r="D759">
        <v>11665.35</v>
      </c>
      <c r="E759">
        <v>11665.6</v>
      </c>
      <c r="F759">
        <v>11540.15</v>
      </c>
      <c r="G759">
        <v>11631.45</v>
      </c>
      <c r="H759">
        <v>4378575</v>
      </c>
      <c r="I759">
        <v>-2526450</v>
      </c>
      <c r="J759">
        <v>11633.3</v>
      </c>
      <c r="K759" s="51">
        <f t="shared" si="368"/>
        <v>-0.54892203511561066</v>
      </c>
      <c r="L759">
        <f t="shared" si="362"/>
        <v>11600</v>
      </c>
      <c r="M759">
        <f t="shared" si="363"/>
        <v>11700</v>
      </c>
      <c r="N759">
        <v>18.260000000000002</v>
      </c>
      <c r="O759">
        <f t="shared" si="364"/>
        <v>0</v>
      </c>
      <c r="P759" s="54">
        <f t="shared" si="369"/>
        <v>-0.55043414820534764</v>
      </c>
      <c r="Q759" s="54">
        <f t="shared" si="370"/>
        <v>17.704240245350565</v>
      </c>
      <c r="R759" s="53">
        <f t="shared" si="393"/>
        <v>10950</v>
      </c>
      <c r="S759" s="53">
        <f t="shared" si="394"/>
        <v>13050</v>
      </c>
      <c r="T759" s="53">
        <f t="shared" si="383"/>
        <v>0</v>
      </c>
      <c r="U759" s="16"/>
      <c r="V759" s="16">
        <f t="shared" si="395"/>
        <v>11100</v>
      </c>
      <c r="W759" s="16">
        <f t="shared" si="396"/>
        <v>13100</v>
      </c>
      <c r="X759" s="16">
        <f t="shared" si="382"/>
        <v>0</v>
      </c>
      <c r="Y759" s="10">
        <f t="shared" si="361"/>
        <v>125.45000000000073</v>
      </c>
      <c r="Z759" s="10">
        <f t="shared" si="365"/>
        <v>30.049999999999272</v>
      </c>
      <c r="AA759" s="10">
        <f t="shared" si="366"/>
        <v>155.5</v>
      </c>
      <c r="AB759" s="10">
        <f t="shared" si="367"/>
        <v>155.5</v>
      </c>
      <c r="AC759" s="11">
        <f t="shared" si="380"/>
        <v>134.76071428571453</v>
      </c>
      <c r="AD759" s="12">
        <f t="shared" si="379"/>
        <v>1.1552222118128862E-2</v>
      </c>
      <c r="AE759" s="12">
        <f t="shared" si="381"/>
        <v>16.866244292468139</v>
      </c>
      <c r="AF759" s="10"/>
      <c r="AG759" s="10"/>
      <c r="AH759" s="13">
        <f t="shared" si="387"/>
        <v>0</v>
      </c>
      <c r="AI759" s="6"/>
      <c r="AJ759" s="6"/>
      <c r="AK759" s="6">
        <f t="shared" si="388"/>
        <v>0</v>
      </c>
    </row>
    <row r="760" spans="1:37" x14ac:dyDescent="0.35">
      <c r="A760" s="2">
        <v>43889</v>
      </c>
      <c r="B760" t="s">
        <v>10</v>
      </c>
      <c r="C760" s="3">
        <v>43916</v>
      </c>
      <c r="D760">
        <v>11380</v>
      </c>
      <c r="E760">
        <v>11400.05</v>
      </c>
      <c r="F760">
        <v>11116.65</v>
      </c>
      <c r="G760">
        <v>11149.15</v>
      </c>
      <c r="H760">
        <v>15312675</v>
      </c>
      <c r="I760">
        <v>831750</v>
      </c>
      <c r="J760">
        <v>11201.75</v>
      </c>
      <c r="K760" s="51">
        <f t="shared" si="368"/>
        <v>-4.1465165564052731</v>
      </c>
      <c r="L760">
        <f t="shared" si="362"/>
        <v>11100</v>
      </c>
      <c r="M760">
        <f t="shared" si="363"/>
        <v>11400</v>
      </c>
      <c r="N760">
        <v>17.765000000000001</v>
      </c>
      <c r="O760">
        <f t="shared" si="364"/>
        <v>27</v>
      </c>
      <c r="P760" s="54">
        <f t="shared" si="369"/>
        <v>-4.2349374500638248</v>
      </c>
      <c r="Q760" s="54">
        <f t="shared" si="370"/>
        <v>17.255016465143033</v>
      </c>
      <c r="R760" s="53">
        <f t="shared" si="386"/>
        <v>10100</v>
      </c>
      <c r="S760" s="53">
        <f>MROUND((G760+2*G760*Q760*SQRT(O760/365)/100),50)</f>
        <v>12200</v>
      </c>
      <c r="T760" s="53">
        <f t="shared" si="383"/>
        <v>0</v>
      </c>
      <c r="U760" s="17">
        <v>23.100775269860247</v>
      </c>
      <c r="V760" s="16">
        <f>MROUND((D760-2*D760*U760*SQRT(O760/365)/100),50)</f>
        <v>9950</v>
      </c>
      <c r="W760" s="16">
        <f>MROUND((D760+2*D760*U760*SQRT(O760/365)/100),50)</f>
        <v>12800</v>
      </c>
      <c r="X760" s="16">
        <f t="shared" si="382"/>
        <v>0</v>
      </c>
      <c r="Y760" s="10">
        <f t="shared" si="361"/>
        <v>283.39999999999964</v>
      </c>
      <c r="Z760" s="10">
        <f t="shared" si="365"/>
        <v>231.40000000000146</v>
      </c>
      <c r="AA760" s="10">
        <f t="shared" si="366"/>
        <v>514.80000000000109</v>
      </c>
      <c r="AB760" s="10">
        <f t="shared" si="367"/>
        <v>514.80000000000109</v>
      </c>
      <c r="AC760" s="11">
        <f t="shared" si="380"/>
        <v>166.65000000000029</v>
      </c>
      <c r="AD760" s="12">
        <f t="shared" si="379"/>
        <v>1.464411247803166E-2</v>
      </c>
      <c r="AE760" s="12">
        <f t="shared" si="381"/>
        <v>21.380404217926223</v>
      </c>
      <c r="AF760" s="10">
        <f>MROUND((M760-2*M760*AE760*SQRT(O760/365)/100),50)</f>
        <v>10050</v>
      </c>
      <c r="AG760" s="10">
        <f>MROUND((M760+2*M760*AE760*SQRT(O760/365)/100),50)</f>
        <v>12750</v>
      </c>
      <c r="AH760" s="13">
        <f t="shared" ref="AH760:AH778" si="397">IF(AND(M760&gt;=10050,M760&lt;=12750),0,1)</f>
        <v>0</v>
      </c>
      <c r="AI760" s="6">
        <f>MROUND((M760-2*M760*N760*SQRT(O760/365)/100),50)</f>
        <v>10300</v>
      </c>
      <c r="AJ760" s="6">
        <f>MROUND((M760+2*M760*N760*SQRT(O760/365)/100),50)</f>
        <v>12500</v>
      </c>
      <c r="AK760" s="6">
        <f t="shared" ref="AK760:AK778" si="398">IF(AND(M760&gt;=10300,M760&lt;=12500),0,1)</f>
        <v>0</v>
      </c>
    </row>
    <row r="761" spans="1:37" x14ac:dyDescent="0.35">
      <c r="A761" s="2">
        <v>43892</v>
      </c>
      <c r="B761" t="s">
        <v>10</v>
      </c>
      <c r="C761" s="3">
        <v>43916</v>
      </c>
      <c r="D761">
        <v>11283</v>
      </c>
      <c r="E761">
        <v>11418</v>
      </c>
      <c r="F761">
        <v>11023.95</v>
      </c>
      <c r="G761">
        <v>11123.7</v>
      </c>
      <c r="H761">
        <v>13738950</v>
      </c>
      <c r="I761">
        <v>-1573725</v>
      </c>
      <c r="J761">
        <v>11132.75</v>
      </c>
      <c r="K761" s="51">
        <f t="shared" si="368"/>
        <v>-0.22826852271248399</v>
      </c>
      <c r="L761">
        <f t="shared" si="362"/>
        <v>11100</v>
      </c>
      <c r="M761">
        <f t="shared" si="363"/>
        <v>11300</v>
      </c>
      <c r="N761">
        <v>23.234999999999999</v>
      </c>
      <c r="O761">
        <f t="shared" si="364"/>
        <v>24</v>
      </c>
      <c r="P761" s="54">
        <f t="shared" si="369"/>
        <v>-0.22852945246079059</v>
      </c>
      <c r="Q761" s="54">
        <f t="shared" si="370"/>
        <v>22.527237847606582</v>
      </c>
      <c r="R761" s="53">
        <f t="shared" ref="R761" si="399">R760</f>
        <v>10100</v>
      </c>
      <c r="S761" s="53">
        <f t="shared" ref="S761" si="400">S760</f>
        <v>12200</v>
      </c>
      <c r="T761" s="53">
        <f t="shared" si="383"/>
        <v>0</v>
      </c>
      <c r="U761" s="16"/>
      <c r="V761" s="16">
        <f t="shared" ref="V761" si="401">V760</f>
        <v>9950</v>
      </c>
      <c r="W761" s="16">
        <f t="shared" ref="W761" si="402">W760</f>
        <v>12800</v>
      </c>
      <c r="X761" s="16">
        <f t="shared" si="382"/>
        <v>0</v>
      </c>
      <c r="Y761" s="10">
        <f t="shared" si="361"/>
        <v>394.04999999999927</v>
      </c>
      <c r="Z761" s="10">
        <f t="shared" si="365"/>
        <v>268.85000000000036</v>
      </c>
      <c r="AA761" s="10">
        <f t="shared" si="366"/>
        <v>125.19999999999891</v>
      </c>
      <c r="AB761" s="10">
        <f t="shared" si="367"/>
        <v>394.04999999999927</v>
      </c>
      <c r="AC761" s="11">
        <f t="shared" si="380"/>
        <v>186.87500000000026</v>
      </c>
      <c r="AD761" s="12">
        <f t="shared" si="379"/>
        <v>1.6562527696534633E-2</v>
      </c>
      <c r="AE761" s="12">
        <f t="shared" si="381"/>
        <v>24.181290436940564</v>
      </c>
      <c r="AF761" s="10"/>
      <c r="AG761" s="10"/>
      <c r="AH761" s="13">
        <f t="shared" si="397"/>
        <v>0</v>
      </c>
      <c r="AI761" s="6"/>
      <c r="AJ761" s="6"/>
      <c r="AK761" s="6">
        <f t="shared" si="398"/>
        <v>0</v>
      </c>
    </row>
    <row r="762" spans="1:37" x14ac:dyDescent="0.35">
      <c r="A762" s="2">
        <v>43893</v>
      </c>
      <c r="B762" t="s">
        <v>10</v>
      </c>
      <c r="C762" s="3">
        <v>43916</v>
      </c>
      <c r="D762">
        <v>11179.9</v>
      </c>
      <c r="E762">
        <v>11326.75</v>
      </c>
      <c r="F762">
        <v>11120.1</v>
      </c>
      <c r="G762">
        <v>11294.75</v>
      </c>
      <c r="H762">
        <v>14202225</v>
      </c>
      <c r="I762">
        <v>463275</v>
      </c>
      <c r="J762">
        <v>11303.3</v>
      </c>
      <c r="K762" s="51">
        <f t="shared" si="368"/>
        <v>1.5377077770885519</v>
      </c>
      <c r="L762">
        <f t="shared" si="362"/>
        <v>11300</v>
      </c>
      <c r="M762">
        <f t="shared" si="363"/>
        <v>11200</v>
      </c>
      <c r="N762">
        <v>25.202500000000001</v>
      </c>
      <c r="O762">
        <f t="shared" si="364"/>
        <v>23</v>
      </c>
      <c r="P762" s="54">
        <f t="shared" si="369"/>
        <v>1.5260048695774131</v>
      </c>
      <c r="Q762" s="54">
        <f t="shared" si="370"/>
        <v>24.437589229028269</v>
      </c>
      <c r="R762" s="53">
        <f t="shared" ref="R762:R778" si="403">R761</f>
        <v>10100</v>
      </c>
      <c r="S762" s="53">
        <f t="shared" ref="S762:S778" si="404">S761</f>
        <v>12200</v>
      </c>
      <c r="T762" s="53">
        <f t="shared" si="383"/>
        <v>0</v>
      </c>
      <c r="U762" s="16"/>
      <c r="V762" s="16">
        <f t="shared" ref="V762:V778" si="405">V761</f>
        <v>9950</v>
      </c>
      <c r="W762" s="16">
        <f t="shared" ref="W762:W778" si="406">W761</f>
        <v>12800</v>
      </c>
      <c r="X762" s="16">
        <f t="shared" si="382"/>
        <v>0</v>
      </c>
      <c r="Y762" s="10">
        <f t="shared" si="361"/>
        <v>206.64999999999964</v>
      </c>
      <c r="Z762" s="10">
        <f t="shared" si="365"/>
        <v>203.04999999999927</v>
      </c>
      <c r="AA762" s="10">
        <f t="shared" si="366"/>
        <v>3.6000000000003638</v>
      </c>
      <c r="AB762" s="10">
        <f t="shared" si="367"/>
        <v>206.64999999999964</v>
      </c>
      <c r="AC762" s="11">
        <f t="shared" si="380"/>
        <v>191.28214285714304</v>
      </c>
      <c r="AD762" s="12">
        <f t="shared" si="379"/>
        <v>1.7109468139888822E-2</v>
      </c>
      <c r="AE762" s="12">
        <f t="shared" si="381"/>
        <v>24.979823484237681</v>
      </c>
      <c r="AF762" s="10"/>
      <c r="AG762" s="10"/>
      <c r="AH762" s="13">
        <f t="shared" si="397"/>
        <v>0</v>
      </c>
      <c r="AI762" s="6"/>
      <c r="AJ762" s="6"/>
      <c r="AK762" s="6">
        <f t="shared" si="398"/>
        <v>0</v>
      </c>
    </row>
    <row r="763" spans="1:37" x14ac:dyDescent="0.35">
      <c r="A763" s="2">
        <v>43894</v>
      </c>
      <c r="B763" t="s">
        <v>10</v>
      </c>
      <c r="C763" s="3">
        <v>43916</v>
      </c>
      <c r="D763">
        <v>11298.4</v>
      </c>
      <c r="E763">
        <v>11337.9</v>
      </c>
      <c r="F763">
        <v>11061.2</v>
      </c>
      <c r="G763">
        <v>11247.1</v>
      </c>
      <c r="H763">
        <v>14848050</v>
      </c>
      <c r="I763">
        <v>645825</v>
      </c>
      <c r="J763">
        <v>11251</v>
      </c>
      <c r="K763" s="51">
        <f t="shared" si="368"/>
        <v>-0.42187742092564806</v>
      </c>
      <c r="L763">
        <f t="shared" si="362"/>
        <v>11200</v>
      </c>
      <c r="M763">
        <f t="shared" si="363"/>
        <v>11300</v>
      </c>
      <c r="N763">
        <v>24.5425</v>
      </c>
      <c r="O763">
        <f t="shared" si="364"/>
        <v>22</v>
      </c>
      <c r="P763" s="54">
        <f t="shared" si="369"/>
        <v>-0.4227698345291131</v>
      </c>
      <c r="Q763" s="54">
        <f t="shared" si="370"/>
        <v>23.795061923327268</v>
      </c>
      <c r="R763" s="53">
        <f t="shared" si="403"/>
        <v>10100</v>
      </c>
      <c r="S763" s="53">
        <f t="shared" si="404"/>
        <v>12200</v>
      </c>
      <c r="T763" s="53">
        <f t="shared" si="383"/>
        <v>0</v>
      </c>
      <c r="U763" s="16"/>
      <c r="V763" s="16">
        <f t="shared" si="405"/>
        <v>9950</v>
      </c>
      <c r="W763" s="16">
        <f t="shared" si="406"/>
        <v>12800</v>
      </c>
      <c r="X763" s="16">
        <f t="shared" si="382"/>
        <v>0</v>
      </c>
      <c r="Y763" s="10">
        <f t="shared" si="361"/>
        <v>276.69999999999891</v>
      </c>
      <c r="Z763" s="10">
        <f t="shared" si="365"/>
        <v>43.149999999999636</v>
      </c>
      <c r="AA763" s="10">
        <f t="shared" si="366"/>
        <v>233.54999999999927</v>
      </c>
      <c r="AB763" s="10">
        <f t="shared" si="367"/>
        <v>276.69999999999891</v>
      </c>
      <c r="AC763" s="11">
        <f t="shared" si="380"/>
        <v>202.4142857142858</v>
      </c>
      <c r="AD763" s="12">
        <f t="shared" si="379"/>
        <v>1.7915305327682308E-2</v>
      </c>
      <c r="AE763" s="12">
        <f t="shared" si="381"/>
        <v>26.156345778416171</v>
      </c>
      <c r="AF763" s="10"/>
      <c r="AG763" s="10"/>
      <c r="AH763" s="13">
        <f t="shared" si="397"/>
        <v>0</v>
      </c>
      <c r="AI763" s="6"/>
      <c r="AJ763" s="6"/>
      <c r="AK763" s="6">
        <f t="shared" si="398"/>
        <v>0</v>
      </c>
    </row>
    <row r="764" spans="1:37" x14ac:dyDescent="0.35">
      <c r="A764" s="2">
        <v>43895</v>
      </c>
      <c r="B764" t="s">
        <v>10</v>
      </c>
      <c r="C764" s="3">
        <v>43916</v>
      </c>
      <c r="D764">
        <v>11294.65</v>
      </c>
      <c r="E764">
        <v>11382</v>
      </c>
      <c r="F764">
        <v>11230.5</v>
      </c>
      <c r="G764">
        <v>11255.35</v>
      </c>
      <c r="H764">
        <v>15140400</v>
      </c>
      <c r="I764">
        <v>292350</v>
      </c>
      <c r="J764">
        <v>11269</v>
      </c>
      <c r="K764" s="51">
        <f t="shared" si="368"/>
        <v>7.3352241911248228E-2</v>
      </c>
      <c r="L764">
        <f t="shared" si="362"/>
        <v>11300</v>
      </c>
      <c r="M764">
        <f t="shared" si="363"/>
        <v>11300</v>
      </c>
      <c r="N764">
        <v>24.225000000000001</v>
      </c>
      <c r="O764">
        <f t="shared" si="364"/>
        <v>21</v>
      </c>
      <c r="P764" s="54">
        <f t="shared" si="369"/>
        <v>7.332535230286652E-2</v>
      </c>
      <c r="Q764" s="54">
        <f t="shared" si="370"/>
        <v>23.487015776731564</v>
      </c>
      <c r="R764" s="53">
        <f t="shared" si="403"/>
        <v>10100</v>
      </c>
      <c r="S764" s="53">
        <f t="shared" si="404"/>
        <v>12200</v>
      </c>
      <c r="T764" s="53">
        <f t="shared" si="383"/>
        <v>0</v>
      </c>
      <c r="U764" s="16"/>
      <c r="V764" s="16">
        <f t="shared" si="405"/>
        <v>9950</v>
      </c>
      <c r="W764" s="16">
        <f t="shared" si="406"/>
        <v>12800</v>
      </c>
      <c r="X764" s="16">
        <f t="shared" si="382"/>
        <v>0</v>
      </c>
      <c r="Y764" s="10">
        <f t="shared" si="361"/>
        <v>151.5</v>
      </c>
      <c r="Z764" s="10">
        <f t="shared" si="365"/>
        <v>134.89999999999964</v>
      </c>
      <c r="AA764" s="10">
        <f t="shared" si="366"/>
        <v>16.600000000000364</v>
      </c>
      <c r="AB764" s="10">
        <f t="shared" si="367"/>
        <v>151.5</v>
      </c>
      <c r="AC764" s="11">
        <f t="shared" si="380"/>
        <v>207.31071428571431</v>
      </c>
      <c r="AD764" s="12">
        <f t="shared" si="379"/>
        <v>1.8354771000935338E-2</v>
      </c>
      <c r="AE764" s="12">
        <f t="shared" si="381"/>
        <v>26.797965661365591</v>
      </c>
      <c r="AF764" s="10"/>
      <c r="AG764" s="10"/>
      <c r="AH764" s="13">
        <f t="shared" si="397"/>
        <v>0</v>
      </c>
      <c r="AI764" s="6"/>
      <c r="AJ764" s="6"/>
      <c r="AK764" s="6">
        <f t="shared" si="398"/>
        <v>0</v>
      </c>
    </row>
    <row r="765" spans="1:37" x14ac:dyDescent="0.35">
      <c r="A765" s="2">
        <v>43896</v>
      </c>
      <c r="B765" t="s">
        <v>10</v>
      </c>
      <c r="C765" s="3">
        <v>43916</v>
      </c>
      <c r="D765">
        <v>10906.95</v>
      </c>
      <c r="E765">
        <v>10998.9</v>
      </c>
      <c r="F765">
        <v>10830.1</v>
      </c>
      <c r="G765">
        <v>10939.9</v>
      </c>
      <c r="H765">
        <v>17413650</v>
      </c>
      <c r="I765">
        <v>2273250</v>
      </c>
      <c r="J765">
        <v>10989.45</v>
      </c>
      <c r="K765" s="51">
        <f t="shared" si="368"/>
        <v>-2.8026671760540607</v>
      </c>
      <c r="L765">
        <f t="shared" si="362"/>
        <v>10900</v>
      </c>
      <c r="M765">
        <f t="shared" si="363"/>
        <v>10900</v>
      </c>
      <c r="N765">
        <v>23.247499999999999</v>
      </c>
      <c r="O765">
        <f>C765-A765</f>
        <v>20</v>
      </c>
      <c r="P765" s="54">
        <f t="shared" si="369"/>
        <v>-2.8426914981045215</v>
      </c>
      <c r="Q765" s="54">
        <f t="shared" si="370"/>
        <v>22.550040677839224</v>
      </c>
      <c r="R765" s="53">
        <f t="shared" si="403"/>
        <v>10100</v>
      </c>
      <c r="S765" s="53">
        <f t="shared" si="404"/>
        <v>12200</v>
      </c>
      <c r="T765" s="53">
        <f t="shared" si="383"/>
        <v>0</v>
      </c>
      <c r="U765" s="16"/>
      <c r="V765" s="16">
        <f t="shared" si="405"/>
        <v>9950</v>
      </c>
      <c r="W765" s="16">
        <f t="shared" si="406"/>
        <v>12800</v>
      </c>
      <c r="X765" s="16">
        <f t="shared" si="382"/>
        <v>0</v>
      </c>
      <c r="Y765" s="10">
        <f t="shared" si="361"/>
        <v>168.79999999999927</v>
      </c>
      <c r="Z765" s="10">
        <f t="shared" si="365"/>
        <v>256.45000000000073</v>
      </c>
      <c r="AA765" s="10">
        <f t="shared" si="366"/>
        <v>425.25</v>
      </c>
      <c r="AB765" s="10">
        <f t="shared" si="367"/>
        <v>425.25</v>
      </c>
      <c r="AC765" s="11">
        <f t="shared" si="380"/>
        <v>226.30000000000004</v>
      </c>
      <c r="AD765" s="12">
        <f t="shared" si="379"/>
        <v>2.0748238508473956E-2</v>
      </c>
      <c r="AE765" s="12">
        <f t="shared" si="381"/>
        <v>30.292428222371974</v>
      </c>
      <c r="AF765" s="10"/>
      <c r="AG765" s="10"/>
      <c r="AH765" s="13">
        <f t="shared" si="397"/>
        <v>0</v>
      </c>
      <c r="AI765" s="6"/>
      <c r="AJ765" s="6"/>
      <c r="AK765" s="6">
        <f t="shared" si="398"/>
        <v>0</v>
      </c>
    </row>
    <row r="766" spans="1:37" x14ac:dyDescent="0.35">
      <c r="A766" s="2">
        <v>43899</v>
      </c>
      <c r="B766" t="s">
        <v>10</v>
      </c>
      <c r="C766" s="3">
        <v>43916</v>
      </c>
      <c r="D766">
        <v>10634.4</v>
      </c>
      <c r="E766">
        <v>10689.95</v>
      </c>
      <c r="F766">
        <v>10266</v>
      </c>
      <c r="G766">
        <v>10462.35</v>
      </c>
      <c r="H766">
        <v>17250675</v>
      </c>
      <c r="I766">
        <v>-162975</v>
      </c>
      <c r="J766">
        <v>10451.450000000001</v>
      </c>
      <c r="K766" s="51">
        <f t="shared" si="368"/>
        <v>-4.3652135759924615</v>
      </c>
      <c r="L766">
        <f t="shared" si="362"/>
        <v>10500</v>
      </c>
      <c r="M766">
        <f t="shared" si="363"/>
        <v>10600</v>
      </c>
      <c r="N766">
        <v>25.642499999999998</v>
      </c>
      <c r="O766">
        <f t="shared" ref="O766:O829" si="407">C766-A766</f>
        <v>17</v>
      </c>
      <c r="P766" s="54">
        <f t="shared" si="369"/>
        <v>-4.4633557388976897</v>
      </c>
      <c r="Q766" s="54">
        <f t="shared" si="370"/>
        <v>24.885353735523168</v>
      </c>
      <c r="R766" s="53">
        <f t="shared" si="403"/>
        <v>10100</v>
      </c>
      <c r="S766" s="53">
        <f t="shared" si="404"/>
        <v>12200</v>
      </c>
      <c r="T766" s="53">
        <f t="shared" si="383"/>
        <v>0</v>
      </c>
      <c r="U766" s="16"/>
      <c r="V766" s="16">
        <f t="shared" si="405"/>
        <v>9950</v>
      </c>
      <c r="W766" s="16">
        <f t="shared" si="406"/>
        <v>12800</v>
      </c>
      <c r="X766" s="16">
        <f t="shared" si="382"/>
        <v>0</v>
      </c>
      <c r="Y766" s="10">
        <f t="shared" si="361"/>
        <v>423.95000000000073</v>
      </c>
      <c r="Z766" s="10">
        <f t="shared" si="365"/>
        <v>249.94999999999891</v>
      </c>
      <c r="AA766" s="10">
        <f t="shared" si="366"/>
        <v>673.89999999999964</v>
      </c>
      <c r="AB766" s="10">
        <f t="shared" si="367"/>
        <v>673.89999999999964</v>
      </c>
      <c r="AC766" s="11">
        <f t="shared" si="380"/>
        <v>266.84642857142859</v>
      </c>
      <c r="AD766" s="12">
        <f t="shared" si="379"/>
        <v>2.5092758272345275E-2</v>
      </c>
      <c r="AE766" s="12">
        <f t="shared" si="381"/>
        <v>36.635427077624101</v>
      </c>
      <c r="AF766" s="10"/>
      <c r="AG766" s="10"/>
      <c r="AH766" s="13">
        <f t="shared" si="397"/>
        <v>0</v>
      </c>
      <c r="AI766" s="6"/>
      <c r="AJ766" s="6"/>
      <c r="AK766" s="6">
        <f t="shared" si="398"/>
        <v>0</v>
      </c>
    </row>
    <row r="767" spans="1:37" x14ac:dyDescent="0.35">
      <c r="A767" s="2">
        <v>43901</v>
      </c>
      <c r="B767" t="s">
        <v>10</v>
      </c>
      <c r="C767" s="3">
        <v>43916</v>
      </c>
      <c r="D767">
        <v>10382.85</v>
      </c>
      <c r="E767">
        <v>10512.95</v>
      </c>
      <c r="F767">
        <v>10335.35</v>
      </c>
      <c r="G767">
        <v>10450.75</v>
      </c>
      <c r="H767">
        <v>16914675</v>
      </c>
      <c r="I767">
        <v>-336000</v>
      </c>
      <c r="J767">
        <v>10458.4</v>
      </c>
      <c r="K767" s="51">
        <f t="shared" si="368"/>
        <v>-0.11087375207291253</v>
      </c>
      <c r="L767">
        <f t="shared" si="362"/>
        <v>10500</v>
      </c>
      <c r="M767">
        <f t="shared" si="363"/>
        <v>10400</v>
      </c>
      <c r="N767">
        <v>30.8</v>
      </c>
      <c r="O767">
        <f t="shared" si="407"/>
        <v>15</v>
      </c>
      <c r="P767" s="54">
        <f t="shared" si="369"/>
        <v>-0.11093526248746599</v>
      </c>
      <c r="Q767" s="54">
        <f t="shared" si="370"/>
        <v>29.861720285307541</v>
      </c>
      <c r="R767" s="53">
        <f t="shared" si="403"/>
        <v>10100</v>
      </c>
      <c r="S767" s="53">
        <f t="shared" si="404"/>
        <v>12200</v>
      </c>
      <c r="T767" s="53">
        <f t="shared" si="383"/>
        <v>0</v>
      </c>
      <c r="U767" s="16"/>
      <c r="V767" s="16">
        <f t="shared" si="405"/>
        <v>9950</v>
      </c>
      <c r="W767" s="16">
        <f t="shared" si="406"/>
        <v>12800</v>
      </c>
      <c r="X767" s="16">
        <f t="shared" si="382"/>
        <v>0</v>
      </c>
      <c r="Y767" s="10">
        <f t="shared" si="361"/>
        <v>177.60000000000036</v>
      </c>
      <c r="Z767" s="10">
        <f t="shared" si="365"/>
        <v>50.600000000000364</v>
      </c>
      <c r="AA767" s="10">
        <f t="shared" si="366"/>
        <v>127</v>
      </c>
      <c r="AB767" s="10">
        <f t="shared" si="367"/>
        <v>177.60000000000036</v>
      </c>
      <c r="AC767" s="11">
        <f t="shared" si="380"/>
        <v>268.73571428571421</v>
      </c>
      <c r="AD767" s="12">
        <f t="shared" si="379"/>
        <v>2.5882654019437266E-2</v>
      </c>
      <c r="AE767" s="12">
        <f t="shared" si="381"/>
        <v>37.788674868378408</v>
      </c>
      <c r="AF767" s="10"/>
      <c r="AG767" s="10"/>
      <c r="AH767" s="13">
        <f t="shared" si="397"/>
        <v>0</v>
      </c>
      <c r="AI767" s="6"/>
      <c r="AJ767" s="6"/>
      <c r="AK767" s="6">
        <f t="shared" si="398"/>
        <v>0</v>
      </c>
    </row>
    <row r="768" spans="1:37" x14ac:dyDescent="0.35">
      <c r="A768" s="2">
        <v>43902</v>
      </c>
      <c r="B768" t="s">
        <v>10</v>
      </c>
      <c r="C768" s="3">
        <v>43916</v>
      </c>
      <c r="D768">
        <v>9941.4</v>
      </c>
      <c r="E768">
        <v>10034.9</v>
      </c>
      <c r="F768">
        <v>9412.85</v>
      </c>
      <c r="G768">
        <v>9546.6</v>
      </c>
      <c r="H768">
        <v>16218375</v>
      </c>
      <c r="I768">
        <v>-696300</v>
      </c>
      <c r="J768">
        <v>9590.15</v>
      </c>
      <c r="K768" s="51">
        <f t="shared" si="368"/>
        <v>-8.6515321866851629</v>
      </c>
      <c r="L768">
        <f t="shared" si="362"/>
        <v>9500</v>
      </c>
      <c r="M768">
        <f t="shared" si="363"/>
        <v>9900</v>
      </c>
      <c r="N768">
        <v>31.555</v>
      </c>
      <c r="O768">
        <f t="shared" si="407"/>
        <v>14</v>
      </c>
      <c r="P768" s="54">
        <f t="shared" si="369"/>
        <v>-9.0488676010652469</v>
      </c>
      <c r="Q768" s="54">
        <f t="shared" si="370"/>
        <v>30.67389547794177</v>
      </c>
      <c r="R768" s="53">
        <f t="shared" si="403"/>
        <v>10100</v>
      </c>
      <c r="S768" s="53">
        <f t="shared" si="404"/>
        <v>12200</v>
      </c>
      <c r="T768" s="53">
        <f t="shared" si="383"/>
        <v>1</v>
      </c>
      <c r="U768" s="16"/>
      <c r="V768" s="16">
        <f t="shared" si="405"/>
        <v>9950</v>
      </c>
      <c r="W768" s="16">
        <f t="shared" si="406"/>
        <v>12800</v>
      </c>
      <c r="X768" s="16">
        <f t="shared" si="382"/>
        <v>1</v>
      </c>
      <c r="Y768" s="10">
        <f t="shared" si="361"/>
        <v>622.04999999999927</v>
      </c>
      <c r="Z768" s="10">
        <f t="shared" si="365"/>
        <v>415.85000000000036</v>
      </c>
      <c r="AA768" s="10">
        <f t="shared" si="366"/>
        <v>1037.8999999999996</v>
      </c>
      <c r="AB768" s="10">
        <f t="shared" si="367"/>
        <v>1037.8999999999996</v>
      </c>
      <c r="AC768" s="11">
        <f t="shared" si="380"/>
        <v>332.55357142857144</v>
      </c>
      <c r="AD768" s="12">
        <f t="shared" si="379"/>
        <v>3.3451382242799955E-2</v>
      </c>
      <c r="AE768" s="12">
        <f t="shared" si="381"/>
        <v>48.839018074487932</v>
      </c>
      <c r="AF768" s="10"/>
      <c r="AG768" s="10"/>
      <c r="AH768" s="13">
        <f t="shared" si="397"/>
        <v>1</v>
      </c>
      <c r="AI768" s="6"/>
      <c r="AJ768" s="6"/>
      <c r="AK768" s="6">
        <f t="shared" si="398"/>
        <v>1</v>
      </c>
    </row>
    <row r="769" spans="1:37" x14ac:dyDescent="0.35">
      <c r="A769" s="2">
        <v>43903</v>
      </c>
      <c r="B769" t="s">
        <v>10</v>
      </c>
      <c r="C769" s="3">
        <v>43916</v>
      </c>
      <c r="D769">
        <v>8939.85</v>
      </c>
      <c r="E769">
        <v>10129.75</v>
      </c>
      <c r="F769">
        <v>8299</v>
      </c>
      <c r="G769">
        <v>9897.7000000000007</v>
      </c>
      <c r="H769">
        <v>15456750</v>
      </c>
      <c r="I769">
        <v>-761625</v>
      </c>
      <c r="J769">
        <v>9955.2000000000007</v>
      </c>
      <c r="K769" s="51">
        <f t="shared" si="368"/>
        <v>3.6777491462929248</v>
      </c>
      <c r="L769">
        <f t="shared" si="362"/>
        <v>9900</v>
      </c>
      <c r="M769">
        <f t="shared" si="363"/>
        <v>8900</v>
      </c>
      <c r="N769">
        <v>41.162500000000001</v>
      </c>
      <c r="O769">
        <f t="shared" si="407"/>
        <v>13</v>
      </c>
      <c r="P769" s="54">
        <f t="shared" si="369"/>
        <v>3.6117336757270024</v>
      </c>
      <c r="Q769" s="54">
        <f t="shared" si="370"/>
        <v>39.918329111871188</v>
      </c>
      <c r="R769" s="53">
        <f t="shared" si="403"/>
        <v>10100</v>
      </c>
      <c r="S769" s="53">
        <f t="shared" si="404"/>
        <v>12200</v>
      </c>
      <c r="T769" s="53">
        <f t="shared" si="383"/>
        <v>1</v>
      </c>
      <c r="U769" s="16"/>
      <c r="V769" s="16">
        <f t="shared" si="405"/>
        <v>9950</v>
      </c>
      <c r="W769" s="16">
        <f t="shared" si="406"/>
        <v>12800</v>
      </c>
      <c r="X769" s="16">
        <f t="shared" si="382"/>
        <v>1</v>
      </c>
      <c r="Y769" s="10">
        <f t="shared" si="361"/>
        <v>1830.75</v>
      </c>
      <c r="Z769" s="10">
        <f t="shared" si="365"/>
        <v>583.14999999999964</v>
      </c>
      <c r="AA769" s="10">
        <f t="shared" si="366"/>
        <v>1247.6000000000004</v>
      </c>
      <c r="AB769" s="10">
        <f t="shared" si="367"/>
        <v>1830.75</v>
      </c>
      <c r="AC769" s="11">
        <f t="shared" si="380"/>
        <v>456.32142857142856</v>
      </c>
      <c r="AD769" s="12">
        <f t="shared" si="379"/>
        <v>5.1043521823232886E-2</v>
      </c>
      <c r="AE769" s="12">
        <f t="shared" si="381"/>
        <v>74.523541861920009</v>
      </c>
      <c r="AF769" s="10"/>
      <c r="AG769" s="10"/>
      <c r="AH769" s="13">
        <f t="shared" si="397"/>
        <v>1</v>
      </c>
      <c r="AI769" s="6"/>
      <c r="AJ769" s="6"/>
      <c r="AK769" s="6">
        <f t="shared" si="398"/>
        <v>1</v>
      </c>
    </row>
    <row r="770" spans="1:37" x14ac:dyDescent="0.35">
      <c r="A770" s="2">
        <v>43906</v>
      </c>
      <c r="B770" t="s">
        <v>10</v>
      </c>
      <c r="C770" s="3">
        <v>43916</v>
      </c>
      <c r="D770">
        <v>9514.4</v>
      </c>
      <c r="E770">
        <v>9570.15</v>
      </c>
      <c r="F770">
        <v>9055</v>
      </c>
      <c r="G770">
        <v>9118.4500000000007</v>
      </c>
      <c r="H770">
        <v>16982700</v>
      </c>
      <c r="I770">
        <v>1525950</v>
      </c>
      <c r="J770">
        <v>9197.4</v>
      </c>
      <c r="K770" s="51">
        <f t="shared" si="368"/>
        <v>-7.8730412115946127</v>
      </c>
      <c r="L770">
        <f t="shared" si="362"/>
        <v>9100</v>
      </c>
      <c r="M770">
        <f t="shared" si="363"/>
        <v>9500</v>
      </c>
      <c r="N770">
        <v>51.472499999999997</v>
      </c>
      <c r="O770">
        <f t="shared" si="407"/>
        <v>10</v>
      </c>
      <c r="P770" s="54">
        <f t="shared" si="369"/>
        <v>-8.200257341529138</v>
      </c>
      <c r="Q770" s="54">
        <f t="shared" si="370"/>
        <v>49.944847723294117</v>
      </c>
      <c r="R770" s="53">
        <f t="shared" si="403"/>
        <v>10100</v>
      </c>
      <c r="S770" s="53">
        <f t="shared" si="404"/>
        <v>12200</v>
      </c>
      <c r="T770" s="53">
        <f t="shared" si="383"/>
        <v>1</v>
      </c>
      <c r="U770" s="16"/>
      <c r="V770" s="16">
        <f t="shared" si="405"/>
        <v>9950</v>
      </c>
      <c r="W770" s="16">
        <f t="shared" si="406"/>
        <v>12800</v>
      </c>
      <c r="X770" s="16">
        <f t="shared" si="382"/>
        <v>1</v>
      </c>
      <c r="Y770" s="10">
        <f t="shared" ref="Y770:Y833" si="408">E770-F770</f>
        <v>515.14999999999964</v>
      </c>
      <c r="Z770" s="10">
        <f t="shared" si="365"/>
        <v>327.55000000000109</v>
      </c>
      <c r="AA770" s="10">
        <f t="shared" si="366"/>
        <v>842.70000000000073</v>
      </c>
      <c r="AB770" s="10">
        <f t="shared" si="367"/>
        <v>842.70000000000073</v>
      </c>
      <c r="AC770" s="11">
        <f t="shared" si="380"/>
        <v>497.58928571428572</v>
      </c>
      <c r="AD770" s="12">
        <f t="shared" si="379"/>
        <v>5.2298545963411852E-2</v>
      </c>
      <c r="AE770" s="12">
        <f t="shared" si="381"/>
        <v>76.355877106581303</v>
      </c>
      <c r="AF770" s="10"/>
      <c r="AG770" s="10"/>
      <c r="AH770" s="13">
        <f t="shared" si="397"/>
        <v>1</v>
      </c>
      <c r="AI770" s="6"/>
      <c r="AJ770" s="6"/>
      <c r="AK770" s="6">
        <f t="shared" si="398"/>
        <v>1</v>
      </c>
    </row>
    <row r="771" spans="1:37" x14ac:dyDescent="0.35">
      <c r="A771" s="2">
        <v>43907</v>
      </c>
      <c r="B771" t="s">
        <v>10</v>
      </c>
      <c r="C771" s="3">
        <v>43916</v>
      </c>
      <c r="D771">
        <v>9224.9500000000007</v>
      </c>
      <c r="E771">
        <v>9357.7999999999993</v>
      </c>
      <c r="F771">
        <v>8851.2999999999993</v>
      </c>
      <c r="G771">
        <v>8915.6</v>
      </c>
      <c r="H771">
        <v>15864600</v>
      </c>
      <c r="I771">
        <v>-1118100</v>
      </c>
      <c r="J771">
        <v>8967.0499999999993</v>
      </c>
      <c r="K771" s="51">
        <f t="shared" si="368"/>
        <v>-2.2246105423619182</v>
      </c>
      <c r="L771">
        <f t="shared" ref="L771:L834" si="409">MROUND(G771,100)</f>
        <v>8900</v>
      </c>
      <c r="M771">
        <f t="shared" ref="M771:M834" si="410">MROUND(D771,100)</f>
        <v>9200</v>
      </c>
      <c r="N771">
        <v>58.875</v>
      </c>
      <c r="O771">
        <f t="shared" si="407"/>
        <v>9</v>
      </c>
      <c r="P771" s="54">
        <f t="shared" si="369"/>
        <v>-2.2497282151807241</v>
      </c>
      <c r="Q771" s="54">
        <f t="shared" si="370"/>
        <v>57.084090288998482</v>
      </c>
      <c r="R771" s="53">
        <f t="shared" si="403"/>
        <v>10100</v>
      </c>
      <c r="S771" s="53">
        <f t="shared" si="404"/>
        <v>12200</v>
      </c>
      <c r="T771" s="53">
        <f t="shared" si="383"/>
        <v>1</v>
      </c>
      <c r="U771" s="16"/>
      <c r="V771" s="16">
        <f t="shared" si="405"/>
        <v>9950</v>
      </c>
      <c r="W771" s="16">
        <f t="shared" si="406"/>
        <v>12800</v>
      </c>
      <c r="X771" s="16">
        <f t="shared" si="382"/>
        <v>1</v>
      </c>
      <c r="Y771" s="10">
        <f t="shared" si="408"/>
        <v>506.5</v>
      </c>
      <c r="Z771" s="10">
        <f t="shared" ref="Z771:Z834" si="411">ABS(G770-E771)</f>
        <v>239.34999999999854</v>
      </c>
      <c r="AA771" s="10">
        <f t="shared" ref="AA771:AA834" si="412">ABS(G770-F771)</f>
        <v>267.15000000000146</v>
      </c>
      <c r="AB771" s="10">
        <f t="shared" ref="AB771:AB834" si="413">MAX(Y771,Z771,AA771)</f>
        <v>506.5</v>
      </c>
      <c r="AC771" s="11">
        <f t="shared" si="380"/>
        <v>526.78928571428571</v>
      </c>
      <c r="AD771" s="12">
        <f t="shared" si="379"/>
        <v>5.7104839128047924E-2</v>
      </c>
      <c r="AE771" s="12">
        <f t="shared" si="381"/>
        <v>83.373065126949967</v>
      </c>
      <c r="AF771" s="10"/>
      <c r="AG771" s="10"/>
      <c r="AH771" s="13">
        <f t="shared" si="397"/>
        <v>1</v>
      </c>
      <c r="AI771" s="6"/>
      <c r="AJ771" s="6"/>
      <c r="AK771" s="6">
        <f t="shared" si="398"/>
        <v>1</v>
      </c>
    </row>
    <row r="772" spans="1:37" x14ac:dyDescent="0.35">
      <c r="A772" s="2">
        <v>43908</v>
      </c>
      <c r="B772" t="s">
        <v>10</v>
      </c>
      <c r="C772" s="3">
        <v>43916</v>
      </c>
      <c r="D772">
        <v>9040.7000000000007</v>
      </c>
      <c r="E772">
        <v>9070.9</v>
      </c>
      <c r="F772">
        <v>8380.0499999999993</v>
      </c>
      <c r="G772">
        <v>8433.7000000000007</v>
      </c>
      <c r="H772">
        <v>15173250</v>
      </c>
      <c r="I772">
        <v>-691350</v>
      </c>
      <c r="J772">
        <v>8468.7999999999993</v>
      </c>
      <c r="K772" s="51">
        <f t="shared" ref="K772:K835" si="414">((G772-G771)/G771)*100</f>
        <v>-5.4051325766072909</v>
      </c>
      <c r="L772">
        <f t="shared" si="409"/>
        <v>8400</v>
      </c>
      <c r="M772">
        <f t="shared" si="410"/>
        <v>9000</v>
      </c>
      <c r="N772">
        <v>62.924999999999997</v>
      </c>
      <c r="O772">
        <f t="shared" si="407"/>
        <v>8</v>
      </c>
      <c r="P772" s="54">
        <f t="shared" ref="P772:P835" si="415">(LN(G772)-LN(G771))*100</f>
        <v>-5.5566966968818576</v>
      </c>
      <c r="Q772" s="54">
        <f t="shared" ref="Q772:Q835" si="416">SQRT(0.94*(N772)^2+0.06*(P772)^2)</f>
        <v>61.023232462652025</v>
      </c>
      <c r="R772" s="53">
        <f t="shared" si="403"/>
        <v>10100</v>
      </c>
      <c r="S772" s="53">
        <f t="shared" si="404"/>
        <v>12200</v>
      </c>
      <c r="T772" s="53">
        <f t="shared" si="383"/>
        <v>1</v>
      </c>
      <c r="U772" s="16"/>
      <c r="V772" s="16">
        <f t="shared" si="405"/>
        <v>9950</v>
      </c>
      <c r="W772" s="16">
        <f t="shared" si="406"/>
        <v>12800</v>
      </c>
      <c r="X772" s="16">
        <f t="shared" si="382"/>
        <v>1</v>
      </c>
      <c r="Y772" s="10">
        <f t="shared" si="408"/>
        <v>690.85000000000036</v>
      </c>
      <c r="Z772" s="10">
        <f t="shared" si="411"/>
        <v>155.29999999999927</v>
      </c>
      <c r="AA772" s="10">
        <f t="shared" si="412"/>
        <v>535.55000000000109</v>
      </c>
      <c r="AB772" s="10">
        <f t="shared" si="413"/>
        <v>690.85000000000036</v>
      </c>
      <c r="AC772" s="11">
        <f t="shared" si="380"/>
        <v>563.18928571428569</v>
      </c>
      <c r="AD772" s="12">
        <f t="shared" si="379"/>
        <v>6.2294876028878919E-2</v>
      </c>
      <c r="AE772" s="12">
        <f t="shared" si="381"/>
        <v>90.950519002163219</v>
      </c>
      <c r="AF772" s="10"/>
      <c r="AG772" s="10"/>
      <c r="AH772" s="13">
        <f t="shared" si="397"/>
        <v>1</v>
      </c>
      <c r="AI772" s="6"/>
      <c r="AJ772" s="6"/>
      <c r="AK772" s="6">
        <f t="shared" si="398"/>
        <v>1</v>
      </c>
    </row>
    <row r="773" spans="1:37" x14ac:dyDescent="0.35">
      <c r="A773" s="2">
        <v>43909</v>
      </c>
      <c r="B773" t="s">
        <v>10</v>
      </c>
      <c r="C773" s="3">
        <v>43916</v>
      </c>
      <c r="D773">
        <v>8111.05</v>
      </c>
      <c r="E773">
        <v>8531</v>
      </c>
      <c r="F773">
        <v>7816.45</v>
      </c>
      <c r="G773">
        <v>8205.9</v>
      </c>
      <c r="H773">
        <v>14296050</v>
      </c>
      <c r="I773">
        <v>-877200</v>
      </c>
      <c r="J773">
        <v>8263.4500000000007</v>
      </c>
      <c r="K773" s="51">
        <f t="shared" si="414"/>
        <v>-2.7010683329973926</v>
      </c>
      <c r="L773">
        <f t="shared" si="409"/>
        <v>8200</v>
      </c>
      <c r="M773">
        <f t="shared" si="410"/>
        <v>8100</v>
      </c>
      <c r="N773">
        <v>63.954999999999998</v>
      </c>
      <c r="O773">
        <f t="shared" si="407"/>
        <v>7</v>
      </c>
      <c r="P773" s="54">
        <f t="shared" si="415"/>
        <v>-2.7382176640555755</v>
      </c>
      <c r="Q773" s="54">
        <f t="shared" si="416"/>
        <v>62.010300544817099</v>
      </c>
      <c r="R773" s="53">
        <f t="shared" si="403"/>
        <v>10100</v>
      </c>
      <c r="S773" s="53">
        <f t="shared" si="404"/>
        <v>12200</v>
      </c>
      <c r="T773" s="53">
        <f t="shared" si="383"/>
        <v>1</v>
      </c>
      <c r="U773" s="16"/>
      <c r="V773" s="16">
        <f t="shared" si="405"/>
        <v>9950</v>
      </c>
      <c r="W773" s="16">
        <f t="shared" si="406"/>
        <v>12800</v>
      </c>
      <c r="X773" s="16">
        <f t="shared" si="382"/>
        <v>1</v>
      </c>
      <c r="Y773" s="10">
        <f t="shared" si="408"/>
        <v>714.55000000000018</v>
      </c>
      <c r="Z773" s="10">
        <f t="shared" si="411"/>
        <v>97.299999999999272</v>
      </c>
      <c r="AA773" s="10">
        <f t="shared" si="412"/>
        <v>617.25000000000091</v>
      </c>
      <c r="AB773" s="10">
        <f t="shared" si="413"/>
        <v>714.55000000000018</v>
      </c>
      <c r="AC773" s="11">
        <f t="shared" si="380"/>
        <v>603.12142857142862</v>
      </c>
      <c r="AD773" s="12">
        <f t="shared" si="379"/>
        <v>7.4357996630698683E-2</v>
      </c>
      <c r="AE773" s="12">
        <f t="shared" si="381"/>
        <v>108.56267508082007</v>
      </c>
      <c r="AF773" s="10"/>
      <c r="AG773" s="10"/>
      <c r="AH773" s="13">
        <f t="shared" si="397"/>
        <v>1</v>
      </c>
      <c r="AI773" s="6"/>
      <c r="AJ773" s="6"/>
      <c r="AK773" s="7">
        <f t="shared" si="398"/>
        <v>1</v>
      </c>
    </row>
    <row r="774" spans="1:37" x14ac:dyDescent="0.35">
      <c r="A774" s="2">
        <v>43910</v>
      </c>
      <c r="B774" t="s">
        <v>10</v>
      </c>
      <c r="C774" s="3">
        <v>43916</v>
      </c>
      <c r="D774">
        <v>8234.9</v>
      </c>
      <c r="E774">
        <v>8854.6</v>
      </c>
      <c r="F774">
        <v>8130.1</v>
      </c>
      <c r="G774">
        <v>8723.1</v>
      </c>
      <c r="H774">
        <v>14411475</v>
      </c>
      <c r="I774">
        <v>115425</v>
      </c>
      <c r="J774">
        <v>8745.4500000000007</v>
      </c>
      <c r="K774" s="51">
        <f t="shared" si="414"/>
        <v>6.3027821445545378</v>
      </c>
      <c r="L774">
        <f t="shared" si="409"/>
        <v>8700</v>
      </c>
      <c r="M774">
        <f t="shared" si="410"/>
        <v>8200</v>
      </c>
      <c r="N774">
        <v>72.197500000000005</v>
      </c>
      <c r="O774">
        <f t="shared" si="407"/>
        <v>6</v>
      </c>
      <c r="P774" s="54">
        <f t="shared" si="415"/>
        <v>6.112127159073566</v>
      </c>
      <c r="Q774" s="54">
        <f t="shared" si="416"/>
        <v>70.014082524728707</v>
      </c>
      <c r="R774" s="53">
        <f t="shared" si="403"/>
        <v>10100</v>
      </c>
      <c r="S774" s="53">
        <f t="shared" si="404"/>
        <v>12200</v>
      </c>
      <c r="T774" s="53">
        <f t="shared" si="383"/>
        <v>1</v>
      </c>
      <c r="U774" s="16"/>
      <c r="V774" s="16">
        <f t="shared" si="405"/>
        <v>9950</v>
      </c>
      <c r="W774" s="16">
        <f t="shared" si="406"/>
        <v>12800</v>
      </c>
      <c r="X774" s="16">
        <f t="shared" si="382"/>
        <v>1</v>
      </c>
      <c r="Y774" s="10">
        <f t="shared" si="408"/>
        <v>724.5</v>
      </c>
      <c r="Z774" s="10">
        <f t="shared" si="411"/>
        <v>648.70000000000073</v>
      </c>
      <c r="AA774" s="10">
        <f t="shared" si="412"/>
        <v>75.799999999999272</v>
      </c>
      <c r="AB774" s="10">
        <f t="shared" si="413"/>
        <v>724.5</v>
      </c>
      <c r="AC774" s="11">
        <f t="shared" si="380"/>
        <v>618.0999999999998</v>
      </c>
      <c r="AD774" s="12">
        <f t="shared" si="379"/>
        <v>7.5058592089764273E-2</v>
      </c>
      <c r="AE774" s="12">
        <f t="shared" si="381"/>
        <v>109.58554445105584</v>
      </c>
      <c r="AF774" s="10"/>
      <c r="AG774" s="10"/>
      <c r="AH774" s="13">
        <f t="shared" si="397"/>
        <v>1</v>
      </c>
      <c r="AI774" s="6"/>
      <c r="AJ774" s="6"/>
      <c r="AK774" s="6">
        <f t="shared" si="398"/>
        <v>1</v>
      </c>
    </row>
    <row r="775" spans="1:37" x14ac:dyDescent="0.35">
      <c r="A775" s="2">
        <v>43913</v>
      </c>
      <c r="B775" t="s">
        <v>10</v>
      </c>
      <c r="C775" s="3">
        <v>43916</v>
      </c>
      <c r="D775">
        <v>7850.8</v>
      </c>
      <c r="E775">
        <v>8189</v>
      </c>
      <c r="F775">
        <v>7551</v>
      </c>
      <c r="G775">
        <v>7581.55</v>
      </c>
      <c r="H775">
        <v>11596800</v>
      </c>
      <c r="I775">
        <v>-2814675</v>
      </c>
      <c r="J775">
        <v>7610.25</v>
      </c>
      <c r="K775" s="51">
        <f t="shared" si="414"/>
        <v>-13.086517407802273</v>
      </c>
      <c r="L775">
        <f t="shared" si="409"/>
        <v>7600</v>
      </c>
      <c r="M775">
        <f t="shared" si="410"/>
        <v>7900</v>
      </c>
      <c r="N775">
        <v>67.099999999999994</v>
      </c>
      <c r="O775">
        <f t="shared" si="407"/>
        <v>3</v>
      </c>
      <c r="P775" s="54">
        <f t="shared" si="415"/>
        <v>-14.025701509316235</v>
      </c>
      <c r="Q775" s="54">
        <f t="shared" si="416"/>
        <v>65.146516546701903</v>
      </c>
      <c r="R775" s="53">
        <f t="shared" si="403"/>
        <v>10100</v>
      </c>
      <c r="S775" s="53">
        <f t="shared" si="404"/>
        <v>12200</v>
      </c>
      <c r="T775" s="53">
        <f t="shared" si="383"/>
        <v>1</v>
      </c>
      <c r="U775" s="16"/>
      <c r="V775" s="16">
        <f t="shared" si="405"/>
        <v>9950</v>
      </c>
      <c r="W775" s="16">
        <f t="shared" si="406"/>
        <v>12800</v>
      </c>
      <c r="X775" s="16">
        <f t="shared" si="382"/>
        <v>1</v>
      </c>
      <c r="Y775" s="10">
        <f t="shared" si="408"/>
        <v>638</v>
      </c>
      <c r="Z775" s="10">
        <f t="shared" si="411"/>
        <v>534.10000000000036</v>
      </c>
      <c r="AA775" s="10">
        <f t="shared" si="412"/>
        <v>1172.1000000000004</v>
      </c>
      <c r="AB775" s="10">
        <f t="shared" si="413"/>
        <v>1172.1000000000004</v>
      </c>
      <c r="AC775" s="11">
        <f t="shared" si="380"/>
        <v>673.67499999999995</v>
      </c>
      <c r="AD775" s="12">
        <f t="shared" si="379"/>
        <v>8.5809726397309827E-2</v>
      </c>
      <c r="AE775" s="12">
        <f t="shared" si="381"/>
        <v>125.28220054007235</v>
      </c>
      <c r="AF775" s="10"/>
      <c r="AG775" s="10"/>
      <c r="AH775" s="13">
        <f t="shared" si="397"/>
        <v>1</v>
      </c>
      <c r="AI775" s="6"/>
      <c r="AJ775" s="6"/>
      <c r="AK775" s="6">
        <f t="shared" si="398"/>
        <v>1</v>
      </c>
    </row>
    <row r="776" spans="1:37" x14ac:dyDescent="0.35">
      <c r="A776" s="2">
        <v>43914</v>
      </c>
      <c r="B776" t="s">
        <v>10</v>
      </c>
      <c r="C776" s="3">
        <v>43916</v>
      </c>
      <c r="D776">
        <v>7879.15</v>
      </c>
      <c r="E776">
        <v>8008.3</v>
      </c>
      <c r="F776">
        <v>7526</v>
      </c>
      <c r="G776">
        <v>7849.9</v>
      </c>
      <c r="H776">
        <v>9158925</v>
      </c>
      <c r="I776">
        <v>-2437875</v>
      </c>
      <c r="J776">
        <v>7801.05</v>
      </c>
      <c r="K776" s="51">
        <f t="shared" si="414"/>
        <v>3.5395136878342748</v>
      </c>
      <c r="L776">
        <f t="shared" si="409"/>
        <v>7800</v>
      </c>
      <c r="M776">
        <f t="shared" si="410"/>
        <v>7900</v>
      </c>
      <c r="N776">
        <v>71.984999999999999</v>
      </c>
      <c r="O776">
        <f t="shared" si="407"/>
        <v>2</v>
      </c>
      <c r="P776" s="54">
        <f t="shared" si="415"/>
        <v>3.4783128621574733</v>
      </c>
      <c r="Q776" s="54">
        <f t="shared" si="416"/>
        <v>69.797247303328675</v>
      </c>
      <c r="R776" s="53">
        <f t="shared" si="403"/>
        <v>10100</v>
      </c>
      <c r="S776" s="53">
        <f t="shared" si="404"/>
        <v>12200</v>
      </c>
      <c r="T776" s="53">
        <f t="shared" si="383"/>
        <v>1</v>
      </c>
      <c r="U776" s="16"/>
      <c r="V776" s="16">
        <f t="shared" si="405"/>
        <v>9950</v>
      </c>
      <c r="W776" s="16">
        <f t="shared" si="406"/>
        <v>12800</v>
      </c>
      <c r="X776" s="16">
        <f t="shared" si="382"/>
        <v>1</v>
      </c>
      <c r="Y776" s="10">
        <f t="shared" si="408"/>
        <v>482.30000000000018</v>
      </c>
      <c r="Z776" s="10">
        <f t="shared" si="411"/>
        <v>426.75</v>
      </c>
      <c r="AA776" s="10">
        <f t="shared" si="412"/>
        <v>55.550000000000182</v>
      </c>
      <c r="AB776" s="10">
        <f t="shared" si="413"/>
        <v>482.30000000000018</v>
      </c>
      <c r="AC776" s="11">
        <f t="shared" si="380"/>
        <v>693.36428571428564</v>
      </c>
      <c r="AD776" s="12">
        <f t="shared" si="379"/>
        <v>8.799988396137727E-2</v>
      </c>
      <c r="AE776" s="12">
        <f t="shared" si="381"/>
        <v>128.47983058361081</v>
      </c>
      <c r="AF776" s="10"/>
      <c r="AG776" s="10"/>
      <c r="AH776" s="13">
        <f t="shared" si="397"/>
        <v>1</v>
      </c>
      <c r="AI776" s="6"/>
      <c r="AJ776" s="6"/>
      <c r="AK776" s="6">
        <f t="shared" si="398"/>
        <v>1</v>
      </c>
    </row>
    <row r="777" spans="1:37" x14ac:dyDescent="0.35">
      <c r="A777" s="2">
        <v>43915</v>
      </c>
      <c r="B777" t="s">
        <v>10</v>
      </c>
      <c r="C777" s="3">
        <v>43916</v>
      </c>
      <c r="D777">
        <v>7741.9</v>
      </c>
      <c r="E777">
        <v>8423.5</v>
      </c>
      <c r="F777">
        <v>7681.35</v>
      </c>
      <c r="G777">
        <v>8362.2000000000007</v>
      </c>
      <c r="H777">
        <v>8715450</v>
      </c>
      <c r="I777">
        <v>-443475</v>
      </c>
      <c r="J777">
        <v>8317.85</v>
      </c>
      <c r="K777" s="51">
        <f t="shared" si="414"/>
        <v>6.5261977859590719</v>
      </c>
      <c r="L777">
        <f t="shared" si="409"/>
        <v>8400</v>
      </c>
      <c r="M777">
        <f t="shared" si="410"/>
        <v>7700</v>
      </c>
      <c r="N777">
        <v>83.607500000000002</v>
      </c>
      <c r="O777">
        <f t="shared" si="407"/>
        <v>1</v>
      </c>
      <c r="P777" s="54">
        <f t="shared" si="415"/>
        <v>6.3220757511707859</v>
      </c>
      <c r="Q777" s="54">
        <f t="shared" si="416"/>
        <v>81.075269542464127</v>
      </c>
      <c r="R777" s="53">
        <f t="shared" si="403"/>
        <v>10100</v>
      </c>
      <c r="S777" s="53">
        <f t="shared" si="404"/>
        <v>12200</v>
      </c>
      <c r="T777" s="53">
        <f t="shared" si="383"/>
        <v>1</v>
      </c>
      <c r="U777" s="16"/>
      <c r="V777" s="16">
        <f t="shared" si="405"/>
        <v>9950</v>
      </c>
      <c r="W777" s="16">
        <f t="shared" si="406"/>
        <v>12800</v>
      </c>
      <c r="X777" s="16">
        <f t="shared" si="382"/>
        <v>1</v>
      </c>
      <c r="Y777" s="10">
        <f t="shared" si="408"/>
        <v>742.14999999999964</v>
      </c>
      <c r="Z777" s="10">
        <f t="shared" si="411"/>
        <v>573.60000000000036</v>
      </c>
      <c r="AA777" s="10">
        <f t="shared" si="412"/>
        <v>168.54999999999927</v>
      </c>
      <c r="AB777" s="10">
        <f t="shared" si="413"/>
        <v>742.14999999999964</v>
      </c>
      <c r="AC777" s="11">
        <f t="shared" si="380"/>
        <v>726.61071428571438</v>
      </c>
      <c r="AD777" s="12">
        <f t="shared" si="379"/>
        <v>9.3854314094177715E-2</v>
      </c>
      <c r="AE777" s="12">
        <f t="shared" si="381"/>
        <v>137.02729857749947</v>
      </c>
      <c r="AF777" s="10"/>
      <c r="AG777" s="10"/>
      <c r="AH777" s="13">
        <f t="shared" si="397"/>
        <v>1</v>
      </c>
      <c r="AI777" s="6"/>
      <c r="AJ777" s="6"/>
      <c r="AK777" s="6">
        <f t="shared" si="398"/>
        <v>1</v>
      </c>
    </row>
    <row r="778" spans="1:37" x14ac:dyDescent="0.35">
      <c r="A778" s="2">
        <v>43916</v>
      </c>
      <c r="B778" t="s">
        <v>10</v>
      </c>
      <c r="C778" s="3">
        <v>43916</v>
      </c>
      <c r="D778">
        <v>8389.75</v>
      </c>
      <c r="E778">
        <v>8750.0499999999993</v>
      </c>
      <c r="F778">
        <v>8293.5</v>
      </c>
      <c r="G778">
        <v>8630.2999999999993</v>
      </c>
      <c r="H778">
        <v>7058100</v>
      </c>
      <c r="I778">
        <v>-1657350</v>
      </c>
      <c r="J778">
        <v>8641.4500000000007</v>
      </c>
      <c r="K778" s="51">
        <f t="shared" si="414"/>
        <v>3.2060940900719732</v>
      </c>
      <c r="L778">
        <f t="shared" si="409"/>
        <v>8600</v>
      </c>
      <c r="M778">
        <f t="shared" si="410"/>
        <v>8400</v>
      </c>
      <c r="N778">
        <v>77.625</v>
      </c>
      <c r="O778">
        <f t="shared" si="407"/>
        <v>0</v>
      </c>
      <c r="P778" s="54">
        <f t="shared" si="415"/>
        <v>3.1557716576301686</v>
      </c>
      <c r="Q778" s="54">
        <f t="shared" si="416"/>
        <v>75.264199465518175</v>
      </c>
      <c r="R778" s="53">
        <f t="shared" si="403"/>
        <v>10100</v>
      </c>
      <c r="S778" s="53">
        <f t="shared" si="404"/>
        <v>12200</v>
      </c>
      <c r="T778" s="53">
        <f t="shared" si="383"/>
        <v>1</v>
      </c>
      <c r="U778" s="16"/>
      <c r="V778" s="16">
        <f t="shared" si="405"/>
        <v>9950</v>
      </c>
      <c r="W778" s="16">
        <f t="shared" si="406"/>
        <v>12800</v>
      </c>
      <c r="X778" s="16">
        <f t="shared" si="382"/>
        <v>1</v>
      </c>
      <c r="Y778" s="10">
        <f t="shared" si="408"/>
        <v>456.54999999999927</v>
      </c>
      <c r="Z778" s="10">
        <f t="shared" si="411"/>
        <v>387.84999999999854</v>
      </c>
      <c r="AA778" s="10">
        <f t="shared" si="412"/>
        <v>68.700000000000728</v>
      </c>
      <c r="AB778" s="10">
        <f t="shared" si="413"/>
        <v>456.54999999999927</v>
      </c>
      <c r="AC778" s="11">
        <f t="shared" si="380"/>
        <v>748.4</v>
      </c>
      <c r="AD778" s="12">
        <f t="shared" si="379"/>
        <v>8.9204088322059658E-2</v>
      </c>
      <c r="AE778" s="12">
        <f t="shared" si="381"/>
        <v>130.23796895020709</v>
      </c>
      <c r="AF778" s="10"/>
      <c r="AG778" s="10"/>
      <c r="AH778" s="13">
        <f t="shared" si="397"/>
        <v>1</v>
      </c>
      <c r="AI778" s="6"/>
      <c r="AJ778" s="6"/>
      <c r="AK778" s="6">
        <f t="shared" si="398"/>
        <v>1</v>
      </c>
    </row>
    <row r="779" spans="1:37" x14ac:dyDescent="0.35">
      <c r="A779" s="2">
        <v>43917</v>
      </c>
      <c r="B779" t="s">
        <v>10</v>
      </c>
      <c r="C779" s="3">
        <v>43951</v>
      </c>
      <c r="D779">
        <v>8938.65</v>
      </c>
      <c r="E779">
        <v>9044.25</v>
      </c>
      <c r="F779">
        <v>8525</v>
      </c>
      <c r="G779">
        <v>8651.4</v>
      </c>
      <c r="H779">
        <v>9616500</v>
      </c>
      <c r="I779">
        <v>-385050</v>
      </c>
      <c r="J779">
        <v>8660.25</v>
      </c>
      <c r="K779" s="51">
        <f t="shared" si="414"/>
        <v>0.24448744539587691</v>
      </c>
      <c r="L779">
        <f t="shared" si="409"/>
        <v>8700</v>
      </c>
      <c r="M779">
        <f t="shared" si="410"/>
        <v>8900</v>
      </c>
      <c r="N779">
        <v>71.532499999999999</v>
      </c>
      <c r="O779">
        <f t="shared" si="407"/>
        <v>34</v>
      </c>
      <c r="P779" s="54">
        <f t="shared" si="415"/>
        <v>0.2441890610835884</v>
      </c>
      <c r="Q779" s="54">
        <f t="shared" si="416"/>
        <v>69.353357673387762</v>
      </c>
      <c r="R779" s="53">
        <f t="shared" si="386"/>
        <v>5000</v>
      </c>
      <c r="S779" s="53">
        <f>MROUND((G779+2*G779*Q779*SQRT(O779/365)/100),50)</f>
        <v>12300</v>
      </c>
      <c r="T779" s="53">
        <f t="shared" si="383"/>
        <v>0</v>
      </c>
      <c r="U779" s="17">
        <v>55.737783635952006</v>
      </c>
      <c r="V779" s="16">
        <f>MROUND((D779-2*D779*U779*SQRT(O779/365)/100),50)</f>
        <v>5900</v>
      </c>
      <c r="W779" s="16">
        <f>MROUND((D779+2*D779*U779*SQRT(O779/365)/100),50)</f>
        <v>12000</v>
      </c>
      <c r="X779" s="16">
        <f t="shared" si="382"/>
        <v>0</v>
      </c>
      <c r="Y779" s="10">
        <f t="shared" si="408"/>
        <v>519.25</v>
      </c>
      <c r="Z779" s="10">
        <f t="shared" si="411"/>
        <v>413.95000000000073</v>
      </c>
      <c r="AA779" s="10">
        <f t="shared" si="412"/>
        <v>105.29999999999927</v>
      </c>
      <c r="AB779" s="10">
        <f t="shared" si="413"/>
        <v>519.25</v>
      </c>
      <c r="AC779" s="11">
        <f t="shared" si="380"/>
        <v>755.11428571428576</v>
      </c>
      <c r="AD779" s="12">
        <f t="shared" si="379"/>
        <v>8.4477441863624353E-2</v>
      </c>
      <c r="AE779" s="12">
        <f t="shared" si="381"/>
        <v>123.33706512089155</v>
      </c>
      <c r="AF779" s="10">
        <f>MROUND((M779-2*M779*AE779*SQRT(O779/365)/100),50)</f>
        <v>2200</v>
      </c>
      <c r="AG779" s="10">
        <f>MROUND((M779+2*M779*AE779*SQRT(O779/365)/100),50)</f>
        <v>15600</v>
      </c>
      <c r="AH779" s="13">
        <f t="shared" ref="AH779:AH799" si="417">IF(AND(M779&gt;=2200,M779&lt;=15600),0,1)</f>
        <v>0</v>
      </c>
      <c r="AI779" s="6">
        <f>MROUND((M779-2*M779*N779*SQRT(O779/365)/100),50)</f>
        <v>5000</v>
      </c>
      <c r="AJ779" s="6">
        <f>MROUND((M779+2*M779*N779*SQRT(O779/365)/100),50)</f>
        <v>12800</v>
      </c>
      <c r="AK779" s="6">
        <f t="shared" ref="AK779:AK799" si="418">IF(AND(M779&gt;=5000,M779&lt;=12800),0,1)</f>
        <v>0</v>
      </c>
    </row>
    <row r="780" spans="1:37" x14ac:dyDescent="0.35">
      <c r="A780" s="2">
        <v>43920</v>
      </c>
      <c r="B780" t="s">
        <v>10</v>
      </c>
      <c r="C780" s="3">
        <v>43951</v>
      </c>
      <c r="D780">
        <v>8440</v>
      </c>
      <c r="E780">
        <v>8640</v>
      </c>
      <c r="F780">
        <v>8248.65</v>
      </c>
      <c r="G780">
        <v>8290.15</v>
      </c>
      <c r="H780">
        <v>10246950</v>
      </c>
      <c r="I780">
        <v>630450</v>
      </c>
      <c r="J780">
        <v>8281.1</v>
      </c>
      <c r="K780" s="51">
        <f t="shared" si="414"/>
        <v>-4.1756247543750149</v>
      </c>
      <c r="L780">
        <f t="shared" si="409"/>
        <v>8300</v>
      </c>
      <c r="M780">
        <f t="shared" si="410"/>
        <v>8400</v>
      </c>
      <c r="N780">
        <v>70.385000000000005</v>
      </c>
      <c r="O780">
        <f t="shared" si="407"/>
        <v>31</v>
      </c>
      <c r="P780" s="54">
        <f t="shared" si="415"/>
        <v>-4.2653094485746834</v>
      </c>
      <c r="Q780" s="54">
        <f t="shared" si="416"/>
        <v>68.248786827177568</v>
      </c>
      <c r="R780" s="53">
        <f t="shared" ref="R780:R797" si="419">R779</f>
        <v>5000</v>
      </c>
      <c r="S780" s="53">
        <f t="shared" ref="S780:S797" si="420">S779</f>
        <v>12300</v>
      </c>
      <c r="T780" s="53">
        <f t="shared" si="383"/>
        <v>0</v>
      </c>
      <c r="U780" s="16"/>
      <c r="V780" s="16">
        <f t="shared" ref="V780" si="421">V779</f>
        <v>5900</v>
      </c>
      <c r="W780" s="16">
        <f t="shared" ref="W780" si="422">W779</f>
        <v>12000</v>
      </c>
      <c r="X780" s="16">
        <f t="shared" si="382"/>
        <v>0</v>
      </c>
      <c r="Y780" s="10">
        <f t="shared" si="408"/>
        <v>391.35000000000036</v>
      </c>
      <c r="Z780" s="10">
        <f t="shared" si="411"/>
        <v>11.399999999999636</v>
      </c>
      <c r="AA780" s="10">
        <f t="shared" si="412"/>
        <v>402.75</v>
      </c>
      <c r="AB780" s="10">
        <f t="shared" si="413"/>
        <v>402.75</v>
      </c>
      <c r="AC780" s="11">
        <f t="shared" si="380"/>
        <v>735.74642857142862</v>
      </c>
      <c r="AD780" s="12">
        <f t="shared" si="379"/>
        <v>8.7173747461069748E-2</v>
      </c>
      <c r="AE780" s="12">
        <f t="shared" si="381"/>
        <v>127.27367129316183</v>
      </c>
      <c r="AF780" s="10"/>
      <c r="AG780" s="10"/>
      <c r="AH780" s="13">
        <f t="shared" si="417"/>
        <v>0</v>
      </c>
      <c r="AI780" s="6"/>
      <c r="AJ780" s="6"/>
      <c r="AK780" s="6">
        <f t="shared" si="418"/>
        <v>0</v>
      </c>
    </row>
    <row r="781" spans="1:37" x14ac:dyDescent="0.35">
      <c r="A781" s="2">
        <v>43921</v>
      </c>
      <c r="B781" t="s">
        <v>10</v>
      </c>
      <c r="C781" s="3">
        <v>43951</v>
      </c>
      <c r="D781">
        <v>8499.5</v>
      </c>
      <c r="E781">
        <v>8715</v>
      </c>
      <c r="F781">
        <v>8357</v>
      </c>
      <c r="G781">
        <v>8620.9500000000007</v>
      </c>
      <c r="H781">
        <v>9933750</v>
      </c>
      <c r="I781">
        <v>-313200</v>
      </c>
      <c r="J781">
        <v>8597.75</v>
      </c>
      <c r="K781" s="51">
        <f t="shared" si="414"/>
        <v>3.9902776186197002</v>
      </c>
      <c r="L781">
        <f t="shared" si="409"/>
        <v>8600</v>
      </c>
      <c r="M781">
        <f t="shared" si="410"/>
        <v>8500</v>
      </c>
      <c r="N781">
        <v>71.89</v>
      </c>
      <c r="O781">
        <f t="shared" si="407"/>
        <v>30</v>
      </c>
      <c r="P781" s="54">
        <f t="shared" si="415"/>
        <v>3.9127224346989564</v>
      </c>
      <c r="Q781" s="54">
        <f t="shared" si="416"/>
        <v>69.706530094468619</v>
      </c>
      <c r="R781" s="53">
        <f t="shared" si="419"/>
        <v>5000</v>
      </c>
      <c r="S781" s="53">
        <f t="shared" si="420"/>
        <v>12300</v>
      </c>
      <c r="T781" s="53">
        <f t="shared" si="383"/>
        <v>0</v>
      </c>
      <c r="U781" s="16"/>
      <c r="V781" s="16">
        <f t="shared" ref="V781:V799" si="423">V780</f>
        <v>5900</v>
      </c>
      <c r="W781" s="16">
        <f t="shared" ref="W781:W799" si="424">W780</f>
        <v>12000</v>
      </c>
      <c r="X781" s="16">
        <f t="shared" si="382"/>
        <v>0</v>
      </c>
      <c r="Y781" s="10">
        <f t="shared" si="408"/>
        <v>358</v>
      </c>
      <c r="Z781" s="10">
        <f t="shared" si="411"/>
        <v>424.85000000000036</v>
      </c>
      <c r="AA781" s="10">
        <f t="shared" si="412"/>
        <v>66.850000000000364</v>
      </c>
      <c r="AB781" s="10">
        <f t="shared" si="413"/>
        <v>424.85000000000036</v>
      </c>
      <c r="AC781" s="11">
        <f t="shared" si="380"/>
        <v>753.40714285714296</v>
      </c>
      <c r="AD781" s="12">
        <f t="shared" si="379"/>
        <v>8.8641348650760982E-2</v>
      </c>
      <c r="AE781" s="12">
        <f t="shared" si="381"/>
        <v>129.41636903011104</v>
      </c>
      <c r="AF781" s="10"/>
      <c r="AG781" s="10"/>
      <c r="AH781" s="13">
        <f t="shared" si="417"/>
        <v>0</v>
      </c>
      <c r="AI781" s="6"/>
      <c r="AJ781" s="6"/>
      <c r="AK781" s="6">
        <f t="shared" si="418"/>
        <v>0</v>
      </c>
    </row>
    <row r="782" spans="1:37" x14ac:dyDescent="0.35">
      <c r="A782" s="2">
        <v>43922</v>
      </c>
      <c r="B782" t="s">
        <v>10</v>
      </c>
      <c r="C782" s="3">
        <v>43951</v>
      </c>
      <c r="D782">
        <v>8558</v>
      </c>
      <c r="E782">
        <v>8569</v>
      </c>
      <c r="F782">
        <v>8181</v>
      </c>
      <c r="G782">
        <v>8257.2999999999993</v>
      </c>
      <c r="H782">
        <v>9658875</v>
      </c>
      <c r="I782">
        <v>-274875</v>
      </c>
      <c r="J782">
        <v>8253.7999999999993</v>
      </c>
      <c r="K782" s="51">
        <f t="shared" si="414"/>
        <v>-4.2182126099791954</v>
      </c>
      <c r="L782">
        <f t="shared" si="409"/>
        <v>8300</v>
      </c>
      <c r="M782">
        <f t="shared" si="410"/>
        <v>8600</v>
      </c>
      <c r="N782">
        <v>64.407499999999999</v>
      </c>
      <c r="O782">
        <f t="shared" si="407"/>
        <v>29</v>
      </c>
      <c r="P782" s="54">
        <f t="shared" si="415"/>
        <v>-4.3097629835964213</v>
      </c>
      <c r="Q782" s="54">
        <f t="shared" si="416"/>
        <v>62.454310790316839</v>
      </c>
      <c r="R782" s="53">
        <f t="shared" si="419"/>
        <v>5000</v>
      </c>
      <c r="S782" s="53">
        <f t="shared" si="420"/>
        <v>12300</v>
      </c>
      <c r="T782" s="53">
        <f t="shared" si="383"/>
        <v>0</v>
      </c>
      <c r="U782" s="16"/>
      <c r="V782" s="16">
        <f t="shared" si="423"/>
        <v>5900</v>
      </c>
      <c r="W782" s="16">
        <f t="shared" si="424"/>
        <v>12000</v>
      </c>
      <c r="X782" s="16">
        <f t="shared" si="382"/>
        <v>0</v>
      </c>
      <c r="Y782" s="10">
        <f t="shared" si="408"/>
        <v>388</v>
      </c>
      <c r="Z782" s="10">
        <f t="shared" si="411"/>
        <v>51.950000000000728</v>
      </c>
      <c r="AA782" s="10">
        <f t="shared" si="412"/>
        <v>439.95000000000073</v>
      </c>
      <c r="AB782" s="10">
        <f t="shared" si="413"/>
        <v>439.95000000000073</v>
      </c>
      <c r="AC782" s="11">
        <f t="shared" si="380"/>
        <v>710.69642857142867</v>
      </c>
      <c r="AD782" s="12">
        <f t="shared" si="379"/>
        <v>8.3044686675792082E-2</v>
      </c>
      <c r="AE782" s="12">
        <f t="shared" si="381"/>
        <v>121.24524254665644</v>
      </c>
      <c r="AF782" s="10"/>
      <c r="AG782" s="10"/>
      <c r="AH782" s="13">
        <f t="shared" si="417"/>
        <v>0</v>
      </c>
      <c r="AI782" s="6"/>
      <c r="AJ782" s="6"/>
      <c r="AK782" s="6">
        <f t="shared" si="418"/>
        <v>0</v>
      </c>
    </row>
    <row r="783" spans="1:37" x14ac:dyDescent="0.35">
      <c r="A783" s="2">
        <v>43924</v>
      </c>
      <c r="B783" t="s">
        <v>10</v>
      </c>
      <c r="C783" s="3">
        <v>43951</v>
      </c>
      <c r="D783">
        <v>8259.7000000000007</v>
      </c>
      <c r="E783">
        <v>8330</v>
      </c>
      <c r="F783">
        <v>8045</v>
      </c>
      <c r="G783">
        <v>8084.5</v>
      </c>
      <c r="H783">
        <v>9590325</v>
      </c>
      <c r="I783">
        <v>-68550</v>
      </c>
      <c r="J783">
        <v>8083.8</v>
      </c>
      <c r="K783" s="51">
        <f t="shared" si="414"/>
        <v>-2.0926937376624233</v>
      </c>
      <c r="L783">
        <f t="shared" si="409"/>
        <v>8100</v>
      </c>
      <c r="M783">
        <f t="shared" si="410"/>
        <v>8300</v>
      </c>
      <c r="N783">
        <v>60.052500000000002</v>
      </c>
      <c r="O783">
        <f t="shared" si="407"/>
        <v>27</v>
      </c>
      <c r="P783" s="54">
        <f t="shared" si="415"/>
        <v>-2.1149009386066453</v>
      </c>
      <c r="Q783" s="54">
        <f t="shared" si="416"/>
        <v>58.225363538872017</v>
      </c>
      <c r="R783" s="53">
        <f t="shared" si="419"/>
        <v>5000</v>
      </c>
      <c r="S783" s="53">
        <f t="shared" si="420"/>
        <v>12300</v>
      </c>
      <c r="T783" s="53">
        <f t="shared" si="383"/>
        <v>0</v>
      </c>
      <c r="U783" s="16"/>
      <c r="V783" s="16">
        <f t="shared" si="423"/>
        <v>5900</v>
      </c>
      <c r="W783" s="16">
        <f t="shared" si="424"/>
        <v>12000</v>
      </c>
      <c r="X783" s="16">
        <f t="shared" si="382"/>
        <v>0</v>
      </c>
      <c r="Y783" s="10">
        <f t="shared" si="408"/>
        <v>285</v>
      </c>
      <c r="Z783" s="10">
        <f t="shared" si="411"/>
        <v>72.700000000000728</v>
      </c>
      <c r="AA783" s="10">
        <f t="shared" si="412"/>
        <v>212.29999999999927</v>
      </c>
      <c r="AB783" s="10">
        <f t="shared" si="413"/>
        <v>285</v>
      </c>
      <c r="AC783" s="11">
        <f t="shared" si="380"/>
        <v>600.28571428571445</v>
      </c>
      <c r="AD783" s="12">
        <f t="shared" ref="AD783:AD846" si="425">AC783/D783</f>
        <v>7.2676454869512741E-2</v>
      </c>
      <c r="AE783" s="12">
        <f t="shared" si="381"/>
        <v>106.1076241094886</v>
      </c>
      <c r="AF783" s="10"/>
      <c r="AG783" s="10"/>
      <c r="AH783" s="13">
        <f t="shared" si="417"/>
        <v>0</v>
      </c>
      <c r="AI783" s="6"/>
      <c r="AJ783" s="6"/>
      <c r="AK783" s="6">
        <f t="shared" si="418"/>
        <v>0</v>
      </c>
    </row>
    <row r="784" spans="1:37" x14ac:dyDescent="0.35">
      <c r="A784" s="2">
        <v>43928</v>
      </c>
      <c r="B784" t="s">
        <v>10</v>
      </c>
      <c r="C784" s="3">
        <v>43951</v>
      </c>
      <c r="D784">
        <v>8450.85</v>
      </c>
      <c r="E784">
        <v>8892.9500000000007</v>
      </c>
      <c r="F784">
        <v>8372</v>
      </c>
      <c r="G784">
        <v>8875.85</v>
      </c>
      <c r="H784">
        <v>9551850</v>
      </c>
      <c r="I784">
        <v>-38475</v>
      </c>
      <c r="J784">
        <v>8792.2000000000007</v>
      </c>
      <c r="K784" s="51">
        <f t="shared" si="414"/>
        <v>9.7884841363102293</v>
      </c>
      <c r="L784">
        <f t="shared" si="409"/>
        <v>8900</v>
      </c>
      <c r="M784">
        <f t="shared" si="410"/>
        <v>8500</v>
      </c>
      <c r="N784">
        <v>55.302500000000002</v>
      </c>
      <c r="O784">
        <f t="shared" si="407"/>
        <v>23</v>
      </c>
      <c r="P784" s="54">
        <f t="shared" si="415"/>
        <v>9.3385457225537039</v>
      </c>
      <c r="Q784" s="54">
        <f t="shared" si="416"/>
        <v>53.666535401940507</v>
      </c>
      <c r="R784" s="53">
        <f t="shared" si="419"/>
        <v>5000</v>
      </c>
      <c r="S784" s="53">
        <f t="shared" si="420"/>
        <v>12300</v>
      </c>
      <c r="T784" s="53">
        <f t="shared" si="383"/>
        <v>0</v>
      </c>
      <c r="U784" s="16"/>
      <c r="V784" s="16">
        <f t="shared" si="423"/>
        <v>5900</v>
      </c>
      <c r="W784" s="16">
        <f t="shared" si="424"/>
        <v>12000</v>
      </c>
      <c r="X784" s="16">
        <f t="shared" si="382"/>
        <v>0</v>
      </c>
      <c r="Y784" s="10">
        <f t="shared" si="408"/>
        <v>520.95000000000073</v>
      </c>
      <c r="Z784" s="10">
        <f t="shared" si="411"/>
        <v>808.45000000000073</v>
      </c>
      <c r="AA784" s="10">
        <f t="shared" si="412"/>
        <v>287.5</v>
      </c>
      <c r="AB784" s="10">
        <f t="shared" si="413"/>
        <v>808.45000000000073</v>
      </c>
      <c r="AC784" s="11">
        <f t="shared" ref="AC784:AC847" si="426">AVERAGE(AB771:AB784)</f>
        <v>597.83928571428589</v>
      </c>
      <c r="AD784" s="12">
        <f t="shared" si="425"/>
        <v>7.0743095157799016E-2</v>
      </c>
      <c r="AE784" s="12">
        <f t="shared" ref="AE784:AE847" si="427">AD784*1460</f>
        <v>103.28491893038657</v>
      </c>
      <c r="AF784" s="10"/>
      <c r="AG784" s="10"/>
      <c r="AH784" s="13">
        <f t="shared" si="417"/>
        <v>0</v>
      </c>
      <c r="AI784" s="6"/>
      <c r="AJ784" s="6"/>
      <c r="AK784" s="6">
        <f t="shared" si="418"/>
        <v>0</v>
      </c>
    </row>
    <row r="785" spans="1:37" x14ac:dyDescent="0.35">
      <c r="A785" s="2">
        <v>43929</v>
      </c>
      <c r="B785" t="s">
        <v>10</v>
      </c>
      <c r="C785" s="3">
        <v>43951</v>
      </c>
      <c r="D785">
        <v>8748</v>
      </c>
      <c r="E785">
        <v>9144.7000000000007</v>
      </c>
      <c r="F785">
        <v>8685.75</v>
      </c>
      <c r="G785">
        <v>8750.5499999999993</v>
      </c>
      <c r="H785">
        <v>9316500</v>
      </c>
      <c r="I785">
        <v>-235350</v>
      </c>
      <c r="J785">
        <v>8748.75</v>
      </c>
      <c r="K785" s="51">
        <f t="shared" si="414"/>
        <v>-1.411695781249132</v>
      </c>
      <c r="L785">
        <f t="shared" si="409"/>
        <v>8800</v>
      </c>
      <c r="M785">
        <f t="shared" si="410"/>
        <v>8700</v>
      </c>
      <c r="N785">
        <v>51.8</v>
      </c>
      <c r="O785">
        <f t="shared" si="407"/>
        <v>22</v>
      </c>
      <c r="P785" s="54">
        <f t="shared" si="415"/>
        <v>-1.4217549886316405</v>
      </c>
      <c r="Q785" s="54">
        <f t="shared" si="416"/>
        <v>50.223170780376478</v>
      </c>
      <c r="R785" s="53">
        <f t="shared" si="419"/>
        <v>5000</v>
      </c>
      <c r="S785" s="53">
        <f t="shared" si="420"/>
        <v>12300</v>
      </c>
      <c r="T785" s="53">
        <f t="shared" si="383"/>
        <v>0</v>
      </c>
      <c r="U785" s="16"/>
      <c r="V785" s="16">
        <f t="shared" si="423"/>
        <v>5900</v>
      </c>
      <c r="W785" s="16">
        <f t="shared" si="424"/>
        <v>12000</v>
      </c>
      <c r="X785" s="16">
        <f t="shared" si="382"/>
        <v>0</v>
      </c>
      <c r="Y785" s="10">
        <f t="shared" si="408"/>
        <v>458.95000000000073</v>
      </c>
      <c r="Z785" s="10">
        <f t="shared" si="411"/>
        <v>268.85000000000036</v>
      </c>
      <c r="AA785" s="10">
        <f t="shared" si="412"/>
        <v>190.10000000000036</v>
      </c>
      <c r="AB785" s="10">
        <f t="shared" si="413"/>
        <v>458.95000000000073</v>
      </c>
      <c r="AC785" s="11">
        <f t="shared" si="426"/>
        <v>594.44285714285729</v>
      </c>
      <c r="AD785" s="12">
        <f t="shared" si="425"/>
        <v>6.7951858383957162E-2</v>
      </c>
      <c r="AE785" s="12">
        <f t="shared" si="427"/>
        <v>99.209713240577457</v>
      </c>
      <c r="AF785" s="10"/>
      <c r="AG785" s="10"/>
      <c r="AH785" s="13">
        <f t="shared" si="417"/>
        <v>0</v>
      </c>
      <c r="AI785" s="6"/>
      <c r="AJ785" s="6"/>
      <c r="AK785" s="6">
        <f t="shared" si="418"/>
        <v>0</v>
      </c>
    </row>
    <row r="786" spans="1:37" x14ac:dyDescent="0.35">
      <c r="A786" s="2">
        <v>43930</v>
      </c>
      <c r="B786" t="s">
        <v>10</v>
      </c>
      <c r="C786" s="3">
        <v>43951</v>
      </c>
      <c r="D786">
        <v>8910</v>
      </c>
      <c r="E786">
        <v>9111.6</v>
      </c>
      <c r="F786">
        <v>8891</v>
      </c>
      <c r="G786">
        <v>9086.7000000000007</v>
      </c>
      <c r="H786">
        <v>10029075</v>
      </c>
      <c r="I786">
        <v>712575</v>
      </c>
      <c r="J786">
        <v>9111.9</v>
      </c>
      <c r="K786" s="51">
        <f t="shared" si="414"/>
        <v>3.8414728217083667</v>
      </c>
      <c r="L786">
        <f t="shared" si="409"/>
        <v>9100</v>
      </c>
      <c r="M786">
        <f t="shared" si="410"/>
        <v>8900</v>
      </c>
      <c r="N786">
        <v>52.2425</v>
      </c>
      <c r="O786">
        <f t="shared" si="407"/>
        <v>21</v>
      </c>
      <c r="P786" s="54">
        <f t="shared" si="415"/>
        <v>3.7695250435172412</v>
      </c>
      <c r="Q786" s="54">
        <f t="shared" si="416"/>
        <v>50.659398308884619</v>
      </c>
      <c r="R786" s="53">
        <f t="shared" si="419"/>
        <v>5000</v>
      </c>
      <c r="S786" s="53">
        <f t="shared" si="420"/>
        <v>12300</v>
      </c>
      <c r="T786" s="53">
        <f t="shared" si="383"/>
        <v>0</v>
      </c>
      <c r="U786" s="16"/>
      <c r="V786" s="16">
        <f t="shared" si="423"/>
        <v>5900</v>
      </c>
      <c r="W786" s="16">
        <f t="shared" si="424"/>
        <v>12000</v>
      </c>
      <c r="X786" s="16">
        <f t="shared" si="382"/>
        <v>0</v>
      </c>
      <c r="Y786" s="10">
        <f t="shared" si="408"/>
        <v>220.60000000000036</v>
      </c>
      <c r="Z786" s="10">
        <f t="shared" si="411"/>
        <v>361.05000000000109</v>
      </c>
      <c r="AA786" s="10">
        <f t="shared" si="412"/>
        <v>140.45000000000073</v>
      </c>
      <c r="AB786" s="10">
        <f t="shared" si="413"/>
        <v>361.05000000000109</v>
      </c>
      <c r="AC786" s="11">
        <f t="shared" si="426"/>
        <v>570.88571428571447</v>
      </c>
      <c r="AD786" s="12">
        <f t="shared" si="425"/>
        <v>6.4072470739137424E-2</v>
      </c>
      <c r="AE786" s="12">
        <f t="shared" si="427"/>
        <v>93.545807279140647</v>
      </c>
      <c r="AF786" s="10"/>
      <c r="AG786" s="10"/>
      <c r="AH786" s="13">
        <f t="shared" si="417"/>
        <v>0</v>
      </c>
      <c r="AI786" s="6"/>
      <c r="AJ786" s="6"/>
      <c r="AK786" s="6">
        <f t="shared" si="418"/>
        <v>0</v>
      </c>
    </row>
    <row r="787" spans="1:37" x14ac:dyDescent="0.35">
      <c r="A787" s="2">
        <v>43934</v>
      </c>
      <c r="B787" t="s">
        <v>10</v>
      </c>
      <c r="C787" s="3">
        <v>43951</v>
      </c>
      <c r="D787">
        <v>9010</v>
      </c>
      <c r="E787">
        <v>9106.6</v>
      </c>
      <c r="F787">
        <v>8903</v>
      </c>
      <c r="G787">
        <v>9011.1</v>
      </c>
      <c r="H787">
        <v>9731175</v>
      </c>
      <c r="I787">
        <v>-297900</v>
      </c>
      <c r="J787">
        <v>8993.85</v>
      </c>
      <c r="K787" s="51">
        <f t="shared" si="414"/>
        <v>-0.83198520915184115</v>
      </c>
      <c r="L787">
        <f t="shared" si="409"/>
        <v>9000</v>
      </c>
      <c r="M787">
        <f t="shared" si="410"/>
        <v>9000</v>
      </c>
      <c r="N787">
        <v>49.744999999999997</v>
      </c>
      <c r="O787">
        <f t="shared" si="407"/>
        <v>17</v>
      </c>
      <c r="P787" s="54">
        <f t="shared" si="415"/>
        <v>-0.83546552333597646</v>
      </c>
      <c r="Q787" s="54">
        <f t="shared" si="416"/>
        <v>48.230001074626166</v>
      </c>
      <c r="R787" s="53">
        <f t="shared" si="419"/>
        <v>5000</v>
      </c>
      <c r="S787" s="53">
        <f t="shared" si="420"/>
        <v>12300</v>
      </c>
      <c r="T787" s="53">
        <f t="shared" si="383"/>
        <v>0</v>
      </c>
      <c r="U787" s="16"/>
      <c r="V787" s="16">
        <f t="shared" si="423"/>
        <v>5900</v>
      </c>
      <c r="W787" s="16">
        <f t="shared" si="424"/>
        <v>12000</v>
      </c>
      <c r="X787" s="16">
        <f t="shared" si="382"/>
        <v>0</v>
      </c>
      <c r="Y787" s="10">
        <f t="shared" si="408"/>
        <v>203.60000000000036</v>
      </c>
      <c r="Z787" s="10">
        <f t="shared" si="411"/>
        <v>19.899999999999636</v>
      </c>
      <c r="AA787" s="10">
        <f t="shared" si="412"/>
        <v>183.70000000000073</v>
      </c>
      <c r="AB787" s="10">
        <f t="shared" si="413"/>
        <v>203.60000000000036</v>
      </c>
      <c r="AC787" s="11">
        <f t="shared" si="426"/>
        <v>534.38928571428596</v>
      </c>
      <c r="AD787" s="12">
        <f t="shared" si="425"/>
        <v>5.9310686538766477E-2</v>
      </c>
      <c r="AE787" s="12">
        <f t="shared" si="427"/>
        <v>86.593602346599056</v>
      </c>
      <c r="AF787" s="10"/>
      <c r="AG787" s="10"/>
      <c r="AH787" s="13">
        <f t="shared" si="417"/>
        <v>0</v>
      </c>
      <c r="AI787" s="6"/>
      <c r="AJ787" s="6"/>
      <c r="AK787" s="6">
        <f t="shared" si="418"/>
        <v>0</v>
      </c>
    </row>
    <row r="788" spans="1:37" x14ac:dyDescent="0.35">
      <c r="A788" s="2">
        <v>43936</v>
      </c>
      <c r="B788" t="s">
        <v>10</v>
      </c>
      <c r="C788" s="3">
        <v>43951</v>
      </c>
      <c r="D788">
        <v>9189.9500000000007</v>
      </c>
      <c r="E788">
        <v>9282.35</v>
      </c>
      <c r="F788">
        <v>8846.7000000000007</v>
      </c>
      <c r="G788">
        <v>8930.2999999999993</v>
      </c>
      <c r="H788">
        <v>9121125</v>
      </c>
      <c r="I788">
        <v>-610050</v>
      </c>
      <c r="J788">
        <v>8925.2999999999993</v>
      </c>
      <c r="K788" s="51">
        <f t="shared" si="414"/>
        <v>-0.89667188245609408</v>
      </c>
      <c r="L788">
        <f t="shared" si="409"/>
        <v>8900</v>
      </c>
      <c r="M788">
        <f t="shared" si="410"/>
        <v>9200</v>
      </c>
      <c r="N788">
        <v>51.457500000000003</v>
      </c>
      <c r="O788">
        <f t="shared" si="407"/>
        <v>15</v>
      </c>
      <c r="P788" s="54">
        <f t="shared" si="415"/>
        <v>-0.90071617897837797</v>
      </c>
      <c r="Q788" s="54">
        <f t="shared" si="416"/>
        <v>49.890385098264225</v>
      </c>
      <c r="R788" s="53">
        <f t="shared" si="419"/>
        <v>5000</v>
      </c>
      <c r="S788" s="53">
        <f t="shared" si="420"/>
        <v>12300</v>
      </c>
      <c r="T788" s="53">
        <f t="shared" si="383"/>
        <v>0</v>
      </c>
      <c r="U788" s="16"/>
      <c r="V788" s="16">
        <f t="shared" si="423"/>
        <v>5900</v>
      </c>
      <c r="W788" s="16">
        <f t="shared" si="424"/>
        <v>12000</v>
      </c>
      <c r="X788" s="16">
        <f t="shared" ref="X788:X851" si="428">IF(AND(M788&gt;=V788,M788&lt;=W788),0,1)</f>
        <v>0</v>
      </c>
      <c r="Y788" s="10">
        <f t="shared" si="408"/>
        <v>435.64999999999964</v>
      </c>
      <c r="Z788" s="10">
        <f t="shared" si="411"/>
        <v>271.25</v>
      </c>
      <c r="AA788" s="10">
        <f t="shared" si="412"/>
        <v>164.39999999999964</v>
      </c>
      <c r="AB788" s="10">
        <f t="shared" si="413"/>
        <v>435.64999999999964</v>
      </c>
      <c r="AC788" s="11">
        <f t="shared" si="426"/>
        <v>513.75714285714309</v>
      </c>
      <c r="AD788" s="12">
        <f t="shared" si="425"/>
        <v>5.5904237004243011E-2</v>
      </c>
      <c r="AE788" s="12">
        <f t="shared" si="427"/>
        <v>81.620186026194801</v>
      </c>
      <c r="AF788" s="10"/>
      <c r="AG788" s="10"/>
      <c r="AH788" s="13">
        <f t="shared" si="417"/>
        <v>0</v>
      </c>
      <c r="AI788" s="6"/>
      <c r="AJ788" s="6"/>
      <c r="AK788" s="6">
        <f t="shared" si="418"/>
        <v>0</v>
      </c>
    </row>
    <row r="789" spans="1:37" x14ac:dyDescent="0.35">
      <c r="A789" s="2">
        <v>43937</v>
      </c>
      <c r="B789" t="s">
        <v>10</v>
      </c>
      <c r="C789" s="3">
        <v>43951</v>
      </c>
      <c r="D789">
        <v>8947.75</v>
      </c>
      <c r="E789">
        <v>9089</v>
      </c>
      <c r="F789">
        <v>8835.15</v>
      </c>
      <c r="G789">
        <v>9035.4500000000007</v>
      </c>
      <c r="H789">
        <v>9405375</v>
      </c>
      <c r="I789">
        <v>284250</v>
      </c>
      <c r="J789">
        <v>8992.7999999999993</v>
      </c>
      <c r="K789" s="51">
        <f t="shared" si="414"/>
        <v>1.1774520452840493</v>
      </c>
      <c r="L789">
        <f t="shared" si="409"/>
        <v>9000</v>
      </c>
      <c r="M789">
        <f t="shared" si="410"/>
        <v>8900</v>
      </c>
      <c r="N789">
        <v>49.734999999999999</v>
      </c>
      <c r="O789">
        <f t="shared" si="407"/>
        <v>14</v>
      </c>
      <c r="P789" s="54">
        <f t="shared" si="415"/>
        <v>1.1705740163717948</v>
      </c>
      <c r="Q789" s="54">
        <f t="shared" si="416"/>
        <v>48.220724031392024</v>
      </c>
      <c r="R789" s="53">
        <f t="shared" si="419"/>
        <v>5000</v>
      </c>
      <c r="S789" s="53">
        <f t="shared" si="420"/>
        <v>12300</v>
      </c>
      <c r="T789" s="53">
        <f t="shared" ref="T789:T852" si="429">IF(AND(M789&gt;=R789,M789&lt;=S789),0,1)</f>
        <v>0</v>
      </c>
      <c r="U789" s="16"/>
      <c r="V789" s="16">
        <f t="shared" si="423"/>
        <v>5900</v>
      </c>
      <c r="W789" s="16">
        <f t="shared" si="424"/>
        <v>12000</v>
      </c>
      <c r="X789" s="16">
        <f t="shared" si="428"/>
        <v>0</v>
      </c>
      <c r="Y789" s="10">
        <f t="shared" si="408"/>
        <v>253.85000000000036</v>
      </c>
      <c r="Z789" s="10">
        <f t="shared" si="411"/>
        <v>158.70000000000073</v>
      </c>
      <c r="AA789" s="10">
        <f t="shared" si="412"/>
        <v>95.149999999999636</v>
      </c>
      <c r="AB789" s="10">
        <f t="shared" si="413"/>
        <v>253.85000000000036</v>
      </c>
      <c r="AC789" s="11">
        <f t="shared" si="426"/>
        <v>448.16785714285737</v>
      </c>
      <c r="AD789" s="12">
        <f t="shared" si="425"/>
        <v>5.0087212667190899E-2</v>
      </c>
      <c r="AE789" s="12">
        <f t="shared" si="427"/>
        <v>73.127330494098715</v>
      </c>
      <c r="AF789" s="10"/>
      <c r="AG789" s="10"/>
      <c r="AH789" s="13">
        <f t="shared" si="417"/>
        <v>0</v>
      </c>
      <c r="AI789" s="6"/>
      <c r="AJ789" s="6"/>
      <c r="AK789" s="6">
        <f t="shared" si="418"/>
        <v>0</v>
      </c>
    </row>
    <row r="790" spans="1:37" x14ac:dyDescent="0.35">
      <c r="A790" s="2">
        <v>43938</v>
      </c>
      <c r="B790" t="s">
        <v>10</v>
      </c>
      <c r="C790" s="3">
        <v>43951</v>
      </c>
      <c r="D790">
        <v>9345</v>
      </c>
      <c r="E790">
        <v>9350</v>
      </c>
      <c r="F790">
        <v>9105</v>
      </c>
      <c r="G790">
        <v>9311.2999999999993</v>
      </c>
      <c r="H790">
        <v>9522150</v>
      </c>
      <c r="I790">
        <v>116775</v>
      </c>
      <c r="J790">
        <v>9266.75</v>
      </c>
      <c r="K790" s="51">
        <f t="shared" si="414"/>
        <v>3.052974671986437</v>
      </c>
      <c r="L790">
        <f t="shared" si="409"/>
        <v>9300</v>
      </c>
      <c r="M790">
        <f t="shared" si="410"/>
        <v>9300</v>
      </c>
      <c r="N790">
        <v>46.094999999999999</v>
      </c>
      <c r="O790">
        <f t="shared" si="407"/>
        <v>13</v>
      </c>
      <c r="P790" s="54">
        <f t="shared" si="415"/>
        <v>3.007298722953422</v>
      </c>
      <c r="Q790" s="54">
        <f t="shared" si="416"/>
        <v>44.696831143119581</v>
      </c>
      <c r="R790" s="53">
        <f t="shared" si="419"/>
        <v>5000</v>
      </c>
      <c r="S790" s="53">
        <f t="shared" si="420"/>
        <v>12300</v>
      </c>
      <c r="T790" s="53">
        <f t="shared" si="429"/>
        <v>0</v>
      </c>
      <c r="U790" s="16"/>
      <c r="V790" s="16">
        <f t="shared" si="423"/>
        <v>5900</v>
      </c>
      <c r="W790" s="16">
        <f t="shared" si="424"/>
        <v>12000</v>
      </c>
      <c r="X790" s="16">
        <f t="shared" si="428"/>
        <v>0</v>
      </c>
      <c r="Y790" s="10">
        <f t="shared" si="408"/>
        <v>245</v>
      </c>
      <c r="Z790" s="10">
        <f t="shared" si="411"/>
        <v>314.54999999999927</v>
      </c>
      <c r="AA790" s="10">
        <f t="shared" si="412"/>
        <v>69.549999999999272</v>
      </c>
      <c r="AB790" s="10">
        <f t="shared" si="413"/>
        <v>314.54999999999927</v>
      </c>
      <c r="AC790" s="11">
        <f t="shared" si="426"/>
        <v>436.18571428571443</v>
      </c>
      <c r="AD790" s="12">
        <f t="shared" si="425"/>
        <v>4.6675838874875808E-2</v>
      </c>
      <c r="AE790" s="12">
        <f t="shared" si="427"/>
        <v>68.14672475731868</v>
      </c>
      <c r="AF790" s="10"/>
      <c r="AG790" s="10"/>
      <c r="AH790" s="13">
        <f t="shared" si="417"/>
        <v>0</v>
      </c>
      <c r="AI790" s="6"/>
      <c r="AJ790" s="6"/>
      <c r="AK790" s="6">
        <f t="shared" si="418"/>
        <v>0</v>
      </c>
    </row>
    <row r="791" spans="1:37" x14ac:dyDescent="0.35">
      <c r="A791" s="2">
        <v>43941</v>
      </c>
      <c r="B791" t="s">
        <v>10</v>
      </c>
      <c r="C791" s="3">
        <v>43951</v>
      </c>
      <c r="D791">
        <v>9332.0499999999993</v>
      </c>
      <c r="E791">
        <v>9384.75</v>
      </c>
      <c r="F791">
        <v>9215</v>
      </c>
      <c r="G791">
        <v>9260.5</v>
      </c>
      <c r="H791">
        <v>9397725</v>
      </c>
      <c r="I791">
        <v>-124425</v>
      </c>
      <c r="J791">
        <v>9261.85</v>
      </c>
      <c r="K791" s="51">
        <f t="shared" si="414"/>
        <v>-0.54557365781361655</v>
      </c>
      <c r="L791">
        <f t="shared" si="409"/>
        <v>9300</v>
      </c>
      <c r="M791">
        <f t="shared" si="410"/>
        <v>9300</v>
      </c>
      <c r="N791">
        <v>42.592500000000001</v>
      </c>
      <c r="O791">
        <f t="shared" si="407"/>
        <v>10</v>
      </c>
      <c r="P791" s="54">
        <f t="shared" si="415"/>
        <v>-0.5470673461513087</v>
      </c>
      <c r="Q791" s="54">
        <f t="shared" si="416"/>
        <v>41.295178287977805</v>
      </c>
      <c r="R791" s="53">
        <f t="shared" si="419"/>
        <v>5000</v>
      </c>
      <c r="S791" s="53">
        <f t="shared" si="420"/>
        <v>12300</v>
      </c>
      <c r="T791" s="53">
        <f t="shared" si="429"/>
        <v>0</v>
      </c>
      <c r="U791" s="16"/>
      <c r="V791" s="16">
        <f t="shared" si="423"/>
        <v>5900</v>
      </c>
      <c r="W791" s="16">
        <f t="shared" si="424"/>
        <v>12000</v>
      </c>
      <c r="X791" s="16">
        <f t="shared" si="428"/>
        <v>0</v>
      </c>
      <c r="Y791" s="10">
        <f t="shared" si="408"/>
        <v>169.75</v>
      </c>
      <c r="Z791" s="10">
        <f t="shared" si="411"/>
        <v>73.450000000000728</v>
      </c>
      <c r="AA791" s="10">
        <f t="shared" si="412"/>
        <v>96.299999999999272</v>
      </c>
      <c r="AB791" s="10">
        <f t="shared" si="413"/>
        <v>169.75</v>
      </c>
      <c r="AC791" s="11">
        <f t="shared" si="426"/>
        <v>395.30000000000018</v>
      </c>
      <c r="AD791" s="12">
        <f t="shared" si="425"/>
        <v>4.2359395845500206E-2</v>
      </c>
      <c r="AE791" s="12">
        <f t="shared" si="427"/>
        <v>61.8447179344303</v>
      </c>
      <c r="AF791" s="10"/>
      <c r="AG791" s="10"/>
      <c r="AH791" s="13">
        <f t="shared" si="417"/>
        <v>0</v>
      </c>
      <c r="AI791" s="6"/>
      <c r="AJ791" s="6"/>
      <c r="AK791" s="6">
        <f t="shared" si="418"/>
        <v>0</v>
      </c>
    </row>
    <row r="792" spans="1:37" x14ac:dyDescent="0.35">
      <c r="A792" s="2">
        <v>43942</v>
      </c>
      <c r="B792" t="s">
        <v>10</v>
      </c>
      <c r="C792" s="3">
        <v>43951</v>
      </c>
      <c r="D792">
        <v>9031.0499999999993</v>
      </c>
      <c r="E792">
        <v>9066.9</v>
      </c>
      <c r="F792">
        <v>8909.4</v>
      </c>
      <c r="G792">
        <v>8971.6</v>
      </c>
      <c r="H792">
        <v>9561600</v>
      </c>
      <c r="I792">
        <v>163875</v>
      </c>
      <c r="J792">
        <v>8981.4500000000007</v>
      </c>
      <c r="K792" s="51">
        <f t="shared" si="414"/>
        <v>-3.1197019599373643</v>
      </c>
      <c r="L792">
        <f t="shared" si="409"/>
        <v>9000</v>
      </c>
      <c r="M792">
        <f t="shared" si="410"/>
        <v>9000</v>
      </c>
      <c r="N792">
        <v>43.454999999999998</v>
      </c>
      <c r="O792">
        <f t="shared" si="407"/>
        <v>9</v>
      </c>
      <c r="P792" s="54">
        <f t="shared" si="415"/>
        <v>-3.1694010364185843</v>
      </c>
      <c r="Q792" s="54">
        <f t="shared" si="416"/>
        <v>42.138337765932093</v>
      </c>
      <c r="R792" s="53">
        <f t="shared" si="419"/>
        <v>5000</v>
      </c>
      <c r="S792" s="53">
        <f t="shared" si="420"/>
        <v>12300</v>
      </c>
      <c r="T792" s="53">
        <f t="shared" si="429"/>
        <v>0</v>
      </c>
      <c r="U792" s="16"/>
      <c r="V792" s="16">
        <f t="shared" si="423"/>
        <v>5900</v>
      </c>
      <c r="W792" s="16">
        <f t="shared" si="424"/>
        <v>12000</v>
      </c>
      <c r="X792" s="16">
        <f t="shared" si="428"/>
        <v>0</v>
      </c>
      <c r="Y792" s="10">
        <f t="shared" si="408"/>
        <v>157.5</v>
      </c>
      <c r="Z792" s="10">
        <f t="shared" si="411"/>
        <v>193.60000000000036</v>
      </c>
      <c r="AA792" s="10">
        <f t="shared" si="412"/>
        <v>351.10000000000036</v>
      </c>
      <c r="AB792" s="10">
        <f t="shared" si="413"/>
        <v>351.10000000000036</v>
      </c>
      <c r="AC792" s="11">
        <f t="shared" si="426"/>
        <v>387.76785714285739</v>
      </c>
      <c r="AD792" s="12">
        <f t="shared" si="425"/>
        <v>4.2937184174914038E-2</v>
      </c>
      <c r="AE792" s="12">
        <f t="shared" si="427"/>
        <v>62.688288895374498</v>
      </c>
      <c r="AF792" s="10"/>
      <c r="AG792" s="10"/>
      <c r="AH792" s="13">
        <f t="shared" si="417"/>
        <v>0</v>
      </c>
      <c r="AI792" s="6"/>
      <c r="AJ792" s="6"/>
      <c r="AK792" s="6">
        <f t="shared" si="418"/>
        <v>0</v>
      </c>
    </row>
    <row r="793" spans="1:37" x14ac:dyDescent="0.35">
      <c r="A793" s="2">
        <v>43943</v>
      </c>
      <c r="B793" t="s">
        <v>10</v>
      </c>
      <c r="C793" s="3">
        <v>43951</v>
      </c>
      <c r="D793">
        <v>9001</v>
      </c>
      <c r="E793">
        <v>9219.9</v>
      </c>
      <c r="F793">
        <v>8933.25</v>
      </c>
      <c r="G793">
        <v>9188.2999999999993</v>
      </c>
      <c r="H793">
        <v>9405525</v>
      </c>
      <c r="I793">
        <v>-156075</v>
      </c>
      <c r="J793">
        <v>9187.2999999999993</v>
      </c>
      <c r="K793" s="51">
        <f t="shared" si="414"/>
        <v>2.4153997057380949</v>
      </c>
      <c r="L793">
        <f t="shared" si="409"/>
        <v>9200</v>
      </c>
      <c r="M793">
        <f t="shared" si="410"/>
        <v>9000</v>
      </c>
      <c r="N793">
        <v>45.197499999999998</v>
      </c>
      <c r="O793">
        <f t="shared" si="407"/>
        <v>8</v>
      </c>
      <c r="P793" s="54">
        <f t="shared" si="415"/>
        <v>2.3866903061559697</v>
      </c>
      <c r="Q793" s="54">
        <f t="shared" si="416"/>
        <v>43.824501632215394</v>
      </c>
      <c r="R793" s="53">
        <f t="shared" si="419"/>
        <v>5000</v>
      </c>
      <c r="S793" s="53">
        <f t="shared" si="420"/>
        <v>12300</v>
      </c>
      <c r="T793" s="53">
        <f t="shared" si="429"/>
        <v>0</v>
      </c>
      <c r="U793" s="16"/>
      <c r="V793" s="16">
        <f t="shared" si="423"/>
        <v>5900</v>
      </c>
      <c r="W793" s="16">
        <f t="shared" si="424"/>
        <v>12000</v>
      </c>
      <c r="X793" s="16">
        <f t="shared" si="428"/>
        <v>0</v>
      </c>
      <c r="Y793" s="10">
        <f t="shared" si="408"/>
        <v>286.64999999999964</v>
      </c>
      <c r="Z793" s="10">
        <f t="shared" si="411"/>
        <v>248.29999999999927</v>
      </c>
      <c r="AA793" s="10">
        <f t="shared" si="412"/>
        <v>38.350000000000364</v>
      </c>
      <c r="AB793" s="10">
        <f t="shared" si="413"/>
        <v>286.64999999999964</v>
      </c>
      <c r="AC793" s="11">
        <f t="shared" si="426"/>
        <v>371.15357142857164</v>
      </c>
      <c r="AD793" s="12">
        <f t="shared" si="425"/>
        <v>4.1234704080499014E-2</v>
      </c>
      <c r="AE793" s="12">
        <f t="shared" si="427"/>
        <v>60.202667957528561</v>
      </c>
      <c r="AF793" s="10"/>
      <c r="AG793" s="10"/>
      <c r="AH793" s="13">
        <f t="shared" si="417"/>
        <v>0</v>
      </c>
      <c r="AI793" s="6"/>
      <c r="AJ793" s="6"/>
      <c r="AK793" s="6">
        <f t="shared" si="418"/>
        <v>0</v>
      </c>
    </row>
    <row r="794" spans="1:37" x14ac:dyDescent="0.35">
      <c r="A794" s="2">
        <v>43944</v>
      </c>
      <c r="B794" t="s">
        <v>10</v>
      </c>
      <c r="C794" s="3">
        <v>43951</v>
      </c>
      <c r="D794">
        <v>9200</v>
      </c>
      <c r="E794">
        <v>9327.7999999999993</v>
      </c>
      <c r="F794">
        <v>9158.4500000000007</v>
      </c>
      <c r="G794">
        <v>9296.75</v>
      </c>
      <c r="H794">
        <v>9105825</v>
      </c>
      <c r="I794">
        <v>-299700</v>
      </c>
      <c r="J794">
        <v>9313.9</v>
      </c>
      <c r="K794" s="51">
        <f t="shared" si="414"/>
        <v>1.1803053883743535</v>
      </c>
      <c r="L794">
        <f t="shared" si="409"/>
        <v>9300</v>
      </c>
      <c r="M794">
        <f t="shared" si="410"/>
        <v>9200</v>
      </c>
      <c r="N794">
        <v>42.822499999999998</v>
      </c>
      <c r="O794">
        <f t="shared" si="407"/>
        <v>7</v>
      </c>
      <c r="P794" s="54">
        <f t="shared" si="415"/>
        <v>1.1733941139322468</v>
      </c>
      <c r="Q794" s="54">
        <f t="shared" si="416"/>
        <v>41.518949012466543</v>
      </c>
      <c r="R794" s="53">
        <f t="shared" si="419"/>
        <v>5000</v>
      </c>
      <c r="S794" s="53">
        <f t="shared" si="420"/>
        <v>12300</v>
      </c>
      <c r="T794" s="53">
        <f t="shared" si="429"/>
        <v>0</v>
      </c>
      <c r="U794" s="16"/>
      <c r="V794" s="16">
        <f t="shared" si="423"/>
        <v>5900</v>
      </c>
      <c r="W794" s="16">
        <f t="shared" si="424"/>
        <v>12000</v>
      </c>
      <c r="X794" s="16">
        <f t="shared" si="428"/>
        <v>0</v>
      </c>
      <c r="Y794" s="10">
        <f t="shared" si="408"/>
        <v>169.34999999999854</v>
      </c>
      <c r="Z794" s="10">
        <f t="shared" si="411"/>
        <v>139.5</v>
      </c>
      <c r="AA794" s="10">
        <f t="shared" si="412"/>
        <v>29.849999999998545</v>
      </c>
      <c r="AB794" s="10">
        <f t="shared" si="413"/>
        <v>169.34999999999854</v>
      </c>
      <c r="AC794" s="11">
        <f t="shared" si="426"/>
        <v>354.482142857143</v>
      </c>
      <c r="AD794" s="12">
        <f t="shared" si="425"/>
        <v>3.8530667701863371E-2</v>
      </c>
      <c r="AE794" s="12">
        <f t="shared" si="427"/>
        <v>56.254774844720522</v>
      </c>
      <c r="AF794" s="10"/>
      <c r="AG794" s="10"/>
      <c r="AH794" s="13">
        <f t="shared" si="417"/>
        <v>0</v>
      </c>
      <c r="AI794" s="6"/>
      <c r="AJ794" s="6"/>
      <c r="AK794" s="6">
        <f t="shared" si="418"/>
        <v>0</v>
      </c>
    </row>
    <row r="795" spans="1:37" x14ac:dyDescent="0.35">
      <c r="A795" s="2">
        <v>43945</v>
      </c>
      <c r="B795" t="s">
        <v>10</v>
      </c>
      <c r="C795" s="3">
        <v>43951</v>
      </c>
      <c r="D795">
        <v>9165</v>
      </c>
      <c r="E795">
        <v>9260</v>
      </c>
      <c r="F795">
        <v>9115</v>
      </c>
      <c r="G795">
        <v>9138.25</v>
      </c>
      <c r="H795">
        <v>8799300</v>
      </c>
      <c r="I795">
        <v>-306525</v>
      </c>
      <c r="J795">
        <v>9154.4</v>
      </c>
      <c r="K795" s="51">
        <f t="shared" si="414"/>
        <v>-1.7048968725629925</v>
      </c>
      <c r="L795">
        <f t="shared" si="409"/>
        <v>9100</v>
      </c>
      <c r="M795">
        <f t="shared" si="410"/>
        <v>9200</v>
      </c>
      <c r="N795">
        <v>39.229999999999997</v>
      </c>
      <c r="O795">
        <f t="shared" si="407"/>
        <v>6</v>
      </c>
      <c r="P795" s="54">
        <f t="shared" si="415"/>
        <v>-1.7195975666478347</v>
      </c>
      <c r="Q795" s="54">
        <f t="shared" si="416"/>
        <v>38.037228434094317</v>
      </c>
      <c r="R795" s="53">
        <f t="shared" si="419"/>
        <v>5000</v>
      </c>
      <c r="S795" s="53">
        <f t="shared" si="420"/>
        <v>12300</v>
      </c>
      <c r="T795" s="53">
        <f t="shared" si="429"/>
        <v>0</v>
      </c>
      <c r="U795" s="16"/>
      <c r="V795" s="16">
        <f t="shared" si="423"/>
        <v>5900</v>
      </c>
      <c r="W795" s="16">
        <f t="shared" si="424"/>
        <v>12000</v>
      </c>
      <c r="X795" s="16">
        <f t="shared" si="428"/>
        <v>0</v>
      </c>
      <c r="Y795" s="10">
        <f t="shared" si="408"/>
        <v>145</v>
      </c>
      <c r="Z795" s="10">
        <f t="shared" si="411"/>
        <v>36.75</v>
      </c>
      <c r="AA795" s="10">
        <f t="shared" si="412"/>
        <v>181.75</v>
      </c>
      <c r="AB795" s="10">
        <f t="shared" si="413"/>
        <v>181.75</v>
      </c>
      <c r="AC795" s="11">
        <f t="shared" si="426"/>
        <v>337.11785714285725</v>
      </c>
      <c r="AD795" s="12">
        <f t="shared" si="425"/>
        <v>3.6783181357649457E-2</v>
      </c>
      <c r="AE795" s="12">
        <f t="shared" si="427"/>
        <v>53.703444782168205</v>
      </c>
      <c r="AF795" s="10"/>
      <c r="AG795" s="10"/>
      <c r="AH795" s="13">
        <f t="shared" si="417"/>
        <v>0</v>
      </c>
      <c r="AI795" s="6"/>
      <c r="AJ795" s="6"/>
      <c r="AK795" s="6">
        <f t="shared" si="418"/>
        <v>0</v>
      </c>
    </row>
    <row r="796" spans="1:37" x14ac:dyDescent="0.35">
      <c r="A796" s="2">
        <v>43948</v>
      </c>
      <c r="B796" t="s">
        <v>10</v>
      </c>
      <c r="C796" s="3">
        <v>43951</v>
      </c>
      <c r="D796">
        <v>9230.5499999999993</v>
      </c>
      <c r="E796">
        <v>9373.75</v>
      </c>
      <c r="F796">
        <v>9230.5499999999993</v>
      </c>
      <c r="G796">
        <v>9295.15</v>
      </c>
      <c r="H796">
        <v>7084200</v>
      </c>
      <c r="I796">
        <v>-1715100</v>
      </c>
      <c r="J796">
        <v>9282.2999999999993</v>
      </c>
      <c r="K796" s="51">
        <f t="shared" si="414"/>
        <v>1.7169589363390105</v>
      </c>
      <c r="L796">
        <f t="shared" si="409"/>
        <v>9300</v>
      </c>
      <c r="M796">
        <f t="shared" si="410"/>
        <v>9200</v>
      </c>
      <c r="N796">
        <v>39.1175</v>
      </c>
      <c r="O796">
        <f t="shared" si="407"/>
        <v>3</v>
      </c>
      <c r="P796" s="54">
        <f t="shared" si="415"/>
        <v>1.702385770070336</v>
      </c>
      <c r="Q796" s="54">
        <f t="shared" si="416"/>
        <v>37.928115757490616</v>
      </c>
      <c r="R796" s="53">
        <f t="shared" si="419"/>
        <v>5000</v>
      </c>
      <c r="S796" s="53">
        <f t="shared" si="420"/>
        <v>12300</v>
      </c>
      <c r="T796" s="53">
        <f t="shared" si="429"/>
        <v>0</v>
      </c>
      <c r="U796" s="16"/>
      <c r="V796" s="16">
        <f t="shared" si="423"/>
        <v>5900</v>
      </c>
      <c r="W796" s="16">
        <f t="shared" si="424"/>
        <v>12000</v>
      </c>
      <c r="X796" s="16">
        <f t="shared" si="428"/>
        <v>0</v>
      </c>
      <c r="Y796" s="10">
        <f t="shared" si="408"/>
        <v>143.20000000000073</v>
      </c>
      <c r="Z796" s="10">
        <f t="shared" si="411"/>
        <v>235.5</v>
      </c>
      <c r="AA796" s="10">
        <f t="shared" si="412"/>
        <v>92.299999999999272</v>
      </c>
      <c r="AB796" s="10">
        <f t="shared" si="413"/>
        <v>235.5</v>
      </c>
      <c r="AC796" s="11">
        <f t="shared" si="426"/>
        <v>322.51428571428579</v>
      </c>
      <c r="AD796" s="12">
        <f t="shared" si="425"/>
        <v>3.4939877441136857E-2</v>
      </c>
      <c r="AE796" s="12">
        <f t="shared" si="427"/>
        <v>51.012221064059808</v>
      </c>
      <c r="AF796" s="10"/>
      <c r="AG796" s="10"/>
      <c r="AH796" s="13">
        <f t="shared" si="417"/>
        <v>0</v>
      </c>
      <c r="AI796" s="6"/>
      <c r="AJ796" s="6"/>
      <c r="AK796" s="6">
        <f t="shared" si="418"/>
        <v>0</v>
      </c>
    </row>
    <row r="797" spans="1:37" x14ac:dyDescent="0.35">
      <c r="A797" s="2">
        <v>43949</v>
      </c>
      <c r="B797" t="s">
        <v>10</v>
      </c>
      <c r="C797" s="3">
        <v>43951</v>
      </c>
      <c r="D797">
        <v>9379</v>
      </c>
      <c r="E797">
        <v>9421</v>
      </c>
      <c r="F797">
        <v>9257.15</v>
      </c>
      <c r="G797">
        <v>9397.75</v>
      </c>
      <c r="H797">
        <v>6136275</v>
      </c>
      <c r="I797">
        <v>-947925</v>
      </c>
      <c r="J797">
        <v>9380.9</v>
      </c>
      <c r="K797" s="51">
        <f t="shared" si="414"/>
        <v>1.103801444839517</v>
      </c>
      <c r="L797">
        <f t="shared" si="409"/>
        <v>9400</v>
      </c>
      <c r="M797">
        <f t="shared" si="410"/>
        <v>9400</v>
      </c>
      <c r="N797">
        <v>38.042499999999997</v>
      </c>
      <c r="O797">
        <f t="shared" si="407"/>
        <v>2</v>
      </c>
      <c r="P797" s="54">
        <f t="shared" si="415"/>
        <v>1.0977540170605593</v>
      </c>
      <c r="Q797" s="54">
        <f t="shared" si="416"/>
        <v>36.884552345228734</v>
      </c>
      <c r="R797" s="53">
        <f t="shared" si="419"/>
        <v>5000</v>
      </c>
      <c r="S797" s="53">
        <f t="shared" si="420"/>
        <v>12300</v>
      </c>
      <c r="T797" s="53">
        <f t="shared" si="429"/>
        <v>0</v>
      </c>
      <c r="U797" s="16"/>
      <c r="V797" s="16">
        <f t="shared" si="423"/>
        <v>5900</v>
      </c>
      <c r="W797" s="16">
        <f t="shared" si="424"/>
        <v>12000</v>
      </c>
      <c r="X797" s="16">
        <f t="shared" si="428"/>
        <v>0</v>
      </c>
      <c r="Y797" s="10">
        <f t="shared" si="408"/>
        <v>163.85000000000036</v>
      </c>
      <c r="Z797" s="10">
        <f t="shared" si="411"/>
        <v>125.85000000000036</v>
      </c>
      <c r="AA797" s="10">
        <f t="shared" si="412"/>
        <v>38</v>
      </c>
      <c r="AB797" s="10">
        <f t="shared" si="413"/>
        <v>163.85000000000036</v>
      </c>
      <c r="AC797" s="11">
        <f t="shared" si="426"/>
        <v>313.86071428571438</v>
      </c>
      <c r="AD797" s="12">
        <f t="shared" si="425"/>
        <v>3.3464198132606288E-2</v>
      </c>
      <c r="AE797" s="12">
        <f t="shared" si="427"/>
        <v>48.85772927360518</v>
      </c>
      <c r="AF797" s="10"/>
      <c r="AG797" s="10"/>
      <c r="AH797" s="13">
        <f t="shared" si="417"/>
        <v>0</v>
      </c>
      <c r="AI797" s="6"/>
      <c r="AJ797" s="6"/>
      <c r="AK797" s="6">
        <f t="shared" si="418"/>
        <v>0</v>
      </c>
    </row>
    <row r="798" spans="1:37" x14ac:dyDescent="0.35">
      <c r="A798" s="2">
        <v>43950</v>
      </c>
      <c r="B798" t="s">
        <v>10</v>
      </c>
      <c r="C798" s="3">
        <v>43951</v>
      </c>
      <c r="D798">
        <v>9425</v>
      </c>
      <c r="E798">
        <v>9595.2000000000007</v>
      </c>
      <c r="F798">
        <v>9399.5</v>
      </c>
      <c r="G798">
        <v>9549.15</v>
      </c>
      <c r="H798">
        <v>5063550</v>
      </c>
      <c r="I798">
        <v>-1072725</v>
      </c>
      <c r="J798">
        <v>9553.35</v>
      </c>
      <c r="K798" s="51">
        <f t="shared" si="414"/>
        <v>1.6110239152988708</v>
      </c>
      <c r="L798">
        <f t="shared" si="409"/>
        <v>9500</v>
      </c>
      <c r="M798">
        <f t="shared" si="410"/>
        <v>9400</v>
      </c>
      <c r="N798">
        <v>35.354999999999997</v>
      </c>
      <c r="O798">
        <f t="shared" si="407"/>
        <v>1</v>
      </c>
      <c r="P798" s="54">
        <f t="shared" si="415"/>
        <v>1.5981846373588127</v>
      </c>
      <c r="Q798" s="54">
        <f t="shared" si="416"/>
        <v>34.280179625376896</v>
      </c>
      <c r="R798" s="53">
        <f t="shared" ref="R798:R799" si="430">R797</f>
        <v>5000</v>
      </c>
      <c r="S798" s="53">
        <f t="shared" ref="S798:S799" si="431">S797</f>
        <v>12300</v>
      </c>
      <c r="T798" s="53">
        <f t="shared" si="429"/>
        <v>0</v>
      </c>
      <c r="U798" s="16"/>
      <c r="V798" s="16">
        <f t="shared" si="423"/>
        <v>5900</v>
      </c>
      <c r="W798" s="16">
        <f t="shared" si="424"/>
        <v>12000</v>
      </c>
      <c r="X798" s="16">
        <f t="shared" si="428"/>
        <v>0</v>
      </c>
      <c r="Y798" s="10">
        <f t="shared" si="408"/>
        <v>195.70000000000073</v>
      </c>
      <c r="Z798" s="10">
        <f t="shared" si="411"/>
        <v>197.45000000000073</v>
      </c>
      <c r="AA798" s="10">
        <f t="shared" si="412"/>
        <v>1.75</v>
      </c>
      <c r="AB798" s="10">
        <f t="shared" si="413"/>
        <v>197.45000000000073</v>
      </c>
      <c r="AC798" s="11">
        <f t="shared" si="426"/>
        <v>270.21785714285721</v>
      </c>
      <c r="AD798" s="12">
        <f t="shared" si="425"/>
        <v>2.8670329670329679E-2</v>
      </c>
      <c r="AE798" s="12">
        <f t="shared" si="427"/>
        <v>41.858681318681327</v>
      </c>
      <c r="AF798" s="10"/>
      <c r="AG798" s="10"/>
      <c r="AH798" s="13">
        <f t="shared" si="417"/>
        <v>0</v>
      </c>
      <c r="AI798" s="6"/>
      <c r="AJ798" s="6"/>
      <c r="AK798" s="6">
        <f t="shared" si="418"/>
        <v>0</v>
      </c>
    </row>
    <row r="799" spans="1:37" x14ac:dyDescent="0.35">
      <c r="A799" s="2">
        <v>43951</v>
      </c>
      <c r="B799" t="s">
        <v>10</v>
      </c>
      <c r="C799" s="3">
        <v>43951</v>
      </c>
      <c r="D799">
        <v>9705.35</v>
      </c>
      <c r="E799">
        <v>9877.9500000000007</v>
      </c>
      <c r="F799">
        <v>9693.65</v>
      </c>
      <c r="G799">
        <v>9842.4</v>
      </c>
      <c r="H799">
        <v>3869025</v>
      </c>
      <c r="I799">
        <v>-1194525</v>
      </c>
      <c r="K799" s="51">
        <f t="shared" si="414"/>
        <v>3.0709539592529178</v>
      </c>
      <c r="L799">
        <f t="shared" si="409"/>
        <v>9800</v>
      </c>
      <c r="M799">
        <f t="shared" si="410"/>
        <v>9700</v>
      </c>
      <c r="N799">
        <v>33.837499999999999</v>
      </c>
      <c r="O799">
        <f t="shared" si="407"/>
        <v>0</v>
      </c>
      <c r="P799" s="54">
        <f t="shared" si="415"/>
        <v>3.0247438467986498</v>
      </c>
      <c r="Q799" s="54">
        <f t="shared" si="416"/>
        <v>32.815038723050819</v>
      </c>
      <c r="R799" s="53">
        <f t="shared" si="430"/>
        <v>5000</v>
      </c>
      <c r="S799" s="53">
        <f t="shared" si="431"/>
        <v>12300</v>
      </c>
      <c r="T799" s="53">
        <f t="shared" si="429"/>
        <v>0</v>
      </c>
      <c r="U799" s="16"/>
      <c r="V799" s="16">
        <f t="shared" si="423"/>
        <v>5900</v>
      </c>
      <c r="W799" s="16">
        <f t="shared" si="424"/>
        <v>12000</v>
      </c>
      <c r="X799" s="16">
        <f t="shared" si="428"/>
        <v>0</v>
      </c>
      <c r="Y799" s="10">
        <f t="shared" si="408"/>
        <v>184.30000000000109</v>
      </c>
      <c r="Z799" s="10">
        <f t="shared" si="411"/>
        <v>328.80000000000109</v>
      </c>
      <c r="AA799" s="10">
        <f t="shared" si="412"/>
        <v>144.5</v>
      </c>
      <c r="AB799" s="10">
        <f t="shared" si="413"/>
        <v>328.80000000000109</v>
      </c>
      <c r="AC799" s="11">
        <f t="shared" si="426"/>
        <v>260.92142857142869</v>
      </c>
      <c r="AD799" s="12">
        <f t="shared" si="425"/>
        <v>2.6884288415299672E-2</v>
      </c>
      <c r="AE799" s="12">
        <f t="shared" si="427"/>
        <v>39.251061086337522</v>
      </c>
      <c r="AF799" s="10"/>
      <c r="AG799" s="10"/>
      <c r="AH799" s="13">
        <f t="shared" si="417"/>
        <v>0</v>
      </c>
      <c r="AI799" s="6"/>
      <c r="AJ799" s="6"/>
      <c r="AK799" s="6">
        <f t="shared" si="418"/>
        <v>0</v>
      </c>
    </row>
    <row r="800" spans="1:37" x14ac:dyDescent="0.35">
      <c r="A800" s="2">
        <v>43955</v>
      </c>
      <c r="B800" t="s">
        <v>10</v>
      </c>
      <c r="C800" s="3">
        <v>43979</v>
      </c>
      <c r="D800">
        <v>9418.5</v>
      </c>
      <c r="E800">
        <v>9477.5</v>
      </c>
      <c r="F800">
        <v>9245.2999999999993</v>
      </c>
      <c r="G800">
        <v>9285.9</v>
      </c>
      <c r="H800">
        <v>8901375</v>
      </c>
      <c r="I800">
        <v>-256875</v>
      </c>
      <c r="J800">
        <v>9293.5</v>
      </c>
      <c r="K800" s="51">
        <f t="shared" si="414"/>
        <v>-5.6541087539624479</v>
      </c>
      <c r="L800">
        <f t="shared" si="409"/>
        <v>9300</v>
      </c>
      <c r="M800">
        <f t="shared" si="410"/>
        <v>9400</v>
      </c>
      <c r="N800">
        <v>33.987499999999997</v>
      </c>
      <c r="O800">
        <f t="shared" si="407"/>
        <v>24</v>
      </c>
      <c r="P800" s="54">
        <f t="shared" si="415"/>
        <v>-5.8202463123494752</v>
      </c>
      <c r="Q800" s="54">
        <f t="shared" si="416"/>
        <v>32.982929871422655</v>
      </c>
      <c r="R800" s="53">
        <f t="shared" ref="R800:R838" si="432">MROUND((G800-2*G800*Q800*SQRT(O800/365)/100),50)</f>
        <v>7700</v>
      </c>
      <c r="S800" s="53">
        <f>MROUND((G800+2*G800*Q800*SQRT(O800/365)/100),50)</f>
        <v>10850</v>
      </c>
      <c r="T800" s="53">
        <f t="shared" si="429"/>
        <v>0</v>
      </c>
      <c r="U800" s="17">
        <v>34.307853894160175</v>
      </c>
      <c r="V800" s="16">
        <f>MROUND((D800-2*D800*U800*SQRT(O800/365)/100),50)</f>
        <v>7750</v>
      </c>
      <c r="W800" s="16">
        <f>MROUND((D800+2*D800*U800*SQRT(O800/365)/100),50)</f>
        <v>11100</v>
      </c>
      <c r="X800" s="16">
        <f t="shared" si="428"/>
        <v>0</v>
      </c>
      <c r="Y800" s="10">
        <f t="shared" si="408"/>
        <v>232.20000000000073</v>
      </c>
      <c r="Z800" s="10">
        <f t="shared" si="411"/>
        <v>364.89999999999964</v>
      </c>
      <c r="AA800" s="10">
        <f t="shared" si="412"/>
        <v>597.10000000000036</v>
      </c>
      <c r="AB800" s="10">
        <f t="shared" si="413"/>
        <v>597.10000000000036</v>
      </c>
      <c r="AC800" s="11">
        <f t="shared" si="426"/>
        <v>277.7821428571429</v>
      </c>
      <c r="AD800" s="12">
        <f t="shared" si="425"/>
        <v>2.9493246573991921E-2</v>
      </c>
      <c r="AE800" s="12">
        <f t="shared" si="427"/>
        <v>43.060139998028205</v>
      </c>
      <c r="AF800" s="10">
        <f>MROUND((M800-2*M800*AE800*SQRT(O800/365)/100),50)</f>
        <v>7300</v>
      </c>
      <c r="AG800" s="10">
        <f>MROUND((M800+2*M800*AE800*SQRT(O800/365)/100),50)</f>
        <v>11500</v>
      </c>
      <c r="AH800" s="13">
        <f t="shared" ref="AH800:AH817" si="433">IF(AND(M800&gt;=7300,M800&lt;=11500),0,1)</f>
        <v>0</v>
      </c>
      <c r="AI800" s="6">
        <f>MROUND((M800-2*M800*N800*SQRT(O800/365)/100),50)</f>
        <v>7750</v>
      </c>
      <c r="AJ800" s="6">
        <f>MROUND((M800+2*M800*N800*SQRT(O800/365)/100),50)</f>
        <v>11050</v>
      </c>
      <c r="AK800" s="6">
        <f t="shared" ref="AK800:AK817" si="434">IF(AND(M800&gt;=7750,M800&lt;=11050),0,1)</f>
        <v>0</v>
      </c>
    </row>
    <row r="801" spans="1:37" x14ac:dyDescent="0.35">
      <c r="A801" s="2">
        <v>43956</v>
      </c>
      <c r="B801" t="s">
        <v>10</v>
      </c>
      <c r="C801" s="3">
        <v>43979</v>
      </c>
      <c r="D801">
        <v>9411</v>
      </c>
      <c r="E801">
        <v>9420</v>
      </c>
      <c r="F801">
        <v>9190.0499999999993</v>
      </c>
      <c r="G801">
        <v>9208.6</v>
      </c>
      <c r="H801">
        <v>8345250</v>
      </c>
      <c r="I801">
        <v>-556125</v>
      </c>
      <c r="J801">
        <v>9205.6</v>
      </c>
      <c r="K801" s="51">
        <f t="shared" si="414"/>
        <v>-0.83244488956373941</v>
      </c>
      <c r="L801">
        <f t="shared" si="409"/>
        <v>9200</v>
      </c>
      <c r="M801">
        <f t="shared" si="410"/>
        <v>9400</v>
      </c>
      <c r="N801">
        <v>43.67</v>
      </c>
      <c r="O801">
        <f t="shared" si="407"/>
        <v>23</v>
      </c>
      <c r="P801" s="54">
        <f t="shared" si="415"/>
        <v>-0.83592906138125755</v>
      </c>
      <c r="Q801" s="54">
        <f t="shared" si="416"/>
        <v>42.340130994645492</v>
      </c>
      <c r="R801" s="53">
        <f t="shared" ref="R801" si="435">R800</f>
        <v>7700</v>
      </c>
      <c r="S801" s="53">
        <f t="shared" ref="S801" si="436">S800</f>
        <v>10850</v>
      </c>
      <c r="T801" s="53">
        <f t="shared" si="429"/>
        <v>0</v>
      </c>
      <c r="U801" s="16"/>
      <c r="V801" s="16">
        <f t="shared" ref="V801" si="437">V800</f>
        <v>7750</v>
      </c>
      <c r="W801" s="16">
        <f t="shared" ref="W801" si="438">W800</f>
        <v>11100</v>
      </c>
      <c r="X801" s="16">
        <f t="shared" si="428"/>
        <v>0</v>
      </c>
      <c r="Y801" s="10">
        <f t="shared" si="408"/>
        <v>229.95000000000073</v>
      </c>
      <c r="Z801" s="10">
        <f t="shared" si="411"/>
        <v>134.10000000000036</v>
      </c>
      <c r="AA801" s="10">
        <f t="shared" si="412"/>
        <v>95.850000000000364</v>
      </c>
      <c r="AB801" s="10">
        <f t="shared" si="413"/>
        <v>229.95000000000073</v>
      </c>
      <c r="AC801" s="11">
        <f t="shared" si="426"/>
        <v>279.66428571428577</v>
      </c>
      <c r="AD801" s="12">
        <f t="shared" si="425"/>
        <v>2.9716744842661329E-2</v>
      </c>
      <c r="AE801" s="12">
        <f t="shared" si="427"/>
        <v>43.386447470285539</v>
      </c>
      <c r="AF801" s="10"/>
      <c r="AG801" s="10"/>
      <c r="AH801" s="13">
        <f t="shared" si="433"/>
        <v>0</v>
      </c>
      <c r="AI801" s="6"/>
      <c r="AJ801" s="6"/>
      <c r="AK801" s="6">
        <f t="shared" si="434"/>
        <v>0</v>
      </c>
    </row>
    <row r="802" spans="1:37" x14ac:dyDescent="0.35">
      <c r="A802" s="2">
        <v>43957</v>
      </c>
      <c r="B802" t="s">
        <v>10</v>
      </c>
      <c r="C802" s="3">
        <v>43979</v>
      </c>
      <c r="D802">
        <v>9214.9500000000007</v>
      </c>
      <c r="E802">
        <v>9373</v>
      </c>
      <c r="F802">
        <v>9125</v>
      </c>
      <c r="G802">
        <v>9280.7000000000007</v>
      </c>
      <c r="H802">
        <v>7820625</v>
      </c>
      <c r="I802">
        <v>-524625</v>
      </c>
      <c r="J802">
        <v>9270.9</v>
      </c>
      <c r="K802" s="51">
        <f t="shared" si="414"/>
        <v>0.78296375127598505</v>
      </c>
      <c r="L802">
        <f t="shared" si="409"/>
        <v>9300</v>
      </c>
      <c r="M802">
        <f t="shared" si="410"/>
        <v>9200</v>
      </c>
      <c r="N802">
        <v>43.607500000000002</v>
      </c>
      <c r="O802">
        <f t="shared" si="407"/>
        <v>22</v>
      </c>
      <c r="P802" s="54">
        <f t="shared" si="415"/>
        <v>0.77991449613001862</v>
      </c>
      <c r="Q802" s="54">
        <f t="shared" si="416"/>
        <v>42.279471482887253</v>
      </c>
      <c r="R802" s="53">
        <f t="shared" ref="R802:R811" si="439">R801</f>
        <v>7700</v>
      </c>
      <c r="S802" s="53">
        <f t="shared" ref="S802:S811" si="440">S801</f>
        <v>10850</v>
      </c>
      <c r="T802" s="53">
        <f t="shared" si="429"/>
        <v>0</v>
      </c>
      <c r="U802" s="16"/>
      <c r="V802" s="16">
        <f t="shared" ref="V802:V817" si="441">V801</f>
        <v>7750</v>
      </c>
      <c r="W802" s="16">
        <f t="shared" ref="W802:W817" si="442">W801</f>
        <v>11100</v>
      </c>
      <c r="X802" s="16">
        <f t="shared" si="428"/>
        <v>0</v>
      </c>
      <c r="Y802" s="10">
        <f t="shared" si="408"/>
        <v>248</v>
      </c>
      <c r="Z802" s="10">
        <f t="shared" si="411"/>
        <v>164.39999999999964</v>
      </c>
      <c r="AA802" s="10">
        <f t="shared" si="412"/>
        <v>83.600000000000364</v>
      </c>
      <c r="AB802" s="10">
        <f t="shared" si="413"/>
        <v>248</v>
      </c>
      <c r="AC802" s="11">
        <f t="shared" si="426"/>
        <v>266.26071428571441</v>
      </c>
      <c r="AD802" s="12">
        <f t="shared" si="425"/>
        <v>2.8894428541198204E-2</v>
      </c>
      <c r="AE802" s="12">
        <f t="shared" si="427"/>
        <v>42.185865670149376</v>
      </c>
      <c r="AF802" s="10"/>
      <c r="AG802" s="10"/>
      <c r="AH802" s="13">
        <f t="shared" si="433"/>
        <v>0</v>
      </c>
      <c r="AI802" s="6"/>
      <c r="AJ802" s="6"/>
      <c r="AK802" s="6">
        <f t="shared" si="434"/>
        <v>0</v>
      </c>
    </row>
    <row r="803" spans="1:37" x14ac:dyDescent="0.35">
      <c r="A803" s="2">
        <v>43958</v>
      </c>
      <c r="B803" t="s">
        <v>10</v>
      </c>
      <c r="C803" s="3">
        <v>43979</v>
      </c>
      <c r="D803">
        <v>9157.4</v>
      </c>
      <c r="E803">
        <v>9264.4</v>
      </c>
      <c r="F803">
        <v>9152.85</v>
      </c>
      <c r="G803">
        <v>9204.25</v>
      </c>
      <c r="H803">
        <v>7961475</v>
      </c>
      <c r="I803">
        <v>140850</v>
      </c>
      <c r="J803">
        <v>9199.0499999999993</v>
      </c>
      <c r="K803" s="51">
        <f t="shared" si="414"/>
        <v>-0.82375251866778076</v>
      </c>
      <c r="L803">
        <f t="shared" si="409"/>
        <v>9200</v>
      </c>
      <c r="M803">
        <f t="shared" si="410"/>
        <v>9200</v>
      </c>
      <c r="N803">
        <v>41.247500000000002</v>
      </c>
      <c r="O803">
        <f t="shared" si="407"/>
        <v>21</v>
      </c>
      <c r="P803" s="54">
        <f t="shared" si="415"/>
        <v>-0.82716410801442208</v>
      </c>
      <c r="Q803" s="54">
        <f t="shared" si="416"/>
        <v>39.991448247127728</v>
      </c>
      <c r="R803" s="53">
        <f t="shared" si="439"/>
        <v>7700</v>
      </c>
      <c r="S803" s="53">
        <f t="shared" si="440"/>
        <v>10850</v>
      </c>
      <c r="T803" s="53">
        <f t="shared" si="429"/>
        <v>0</v>
      </c>
      <c r="U803" s="16"/>
      <c r="V803" s="16">
        <f t="shared" si="441"/>
        <v>7750</v>
      </c>
      <c r="W803" s="16">
        <f t="shared" si="442"/>
        <v>11100</v>
      </c>
      <c r="X803" s="16">
        <f t="shared" si="428"/>
        <v>0</v>
      </c>
      <c r="Y803" s="10">
        <f t="shared" si="408"/>
        <v>111.54999999999927</v>
      </c>
      <c r="Z803" s="10">
        <f t="shared" si="411"/>
        <v>16.300000000001091</v>
      </c>
      <c r="AA803" s="10">
        <f t="shared" si="412"/>
        <v>127.85000000000036</v>
      </c>
      <c r="AB803" s="10">
        <f t="shared" si="413"/>
        <v>127.85000000000036</v>
      </c>
      <c r="AC803" s="11">
        <f t="shared" si="426"/>
        <v>257.26071428571441</v>
      </c>
      <c r="AD803" s="12">
        <f t="shared" si="425"/>
        <v>2.8093204871002076E-2</v>
      </c>
      <c r="AE803" s="12">
        <f t="shared" si="427"/>
        <v>41.016079111663032</v>
      </c>
      <c r="AF803" s="10"/>
      <c r="AG803" s="10"/>
      <c r="AH803" s="13">
        <f t="shared" si="433"/>
        <v>0</v>
      </c>
      <c r="AI803" s="6"/>
      <c r="AJ803" s="6"/>
      <c r="AK803" s="6">
        <f t="shared" si="434"/>
        <v>0</v>
      </c>
    </row>
    <row r="804" spans="1:37" x14ac:dyDescent="0.35">
      <c r="A804" s="2">
        <v>43959</v>
      </c>
      <c r="B804" t="s">
        <v>10</v>
      </c>
      <c r="C804" s="3">
        <v>43979</v>
      </c>
      <c r="D804">
        <v>9348.9</v>
      </c>
      <c r="E804">
        <v>9369</v>
      </c>
      <c r="F804">
        <v>9215</v>
      </c>
      <c r="G804">
        <v>9236.65</v>
      </c>
      <c r="H804">
        <v>8021550</v>
      </c>
      <c r="I804">
        <v>60075</v>
      </c>
      <c r="J804">
        <v>9251.5</v>
      </c>
      <c r="K804" s="51">
        <f t="shared" si="414"/>
        <v>0.35201129912811618</v>
      </c>
      <c r="L804">
        <f t="shared" si="409"/>
        <v>9200</v>
      </c>
      <c r="M804">
        <f t="shared" si="410"/>
        <v>9300</v>
      </c>
      <c r="N804">
        <v>39.93</v>
      </c>
      <c r="O804">
        <f t="shared" si="407"/>
        <v>20</v>
      </c>
      <c r="P804" s="54">
        <f t="shared" si="415"/>
        <v>0.35139318947372544</v>
      </c>
      <c r="Q804" s="54">
        <f t="shared" si="416"/>
        <v>38.713667026392841</v>
      </c>
      <c r="R804" s="53">
        <f t="shared" si="439"/>
        <v>7700</v>
      </c>
      <c r="S804" s="53">
        <f t="shared" si="440"/>
        <v>10850</v>
      </c>
      <c r="T804" s="53">
        <f t="shared" si="429"/>
        <v>0</v>
      </c>
      <c r="U804" s="16"/>
      <c r="V804" s="16">
        <f t="shared" si="441"/>
        <v>7750</v>
      </c>
      <c r="W804" s="16">
        <f t="shared" si="442"/>
        <v>11100</v>
      </c>
      <c r="X804" s="16">
        <f t="shared" si="428"/>
        <v>0</v>
      </c>
      <c r="Y804" s="10">
        <f t="shared" si="408"/>
        <v>154</v>
      </c>
      <c r="Z804" s="10">
        <f t="shared" si="411"/>
        <v>164.75</v>
      </c>
      <c r="AA804" s="10">
        <f t="shared" si="412"/>
        <v>10.75</v>
      </c>
      <c r="AB804" s="10">
        <f t="shared" si="413"/>
        <v>164.75</v>
      </c>
      <c r="AC804" s="11">
        <f t="shared" si="426"/>
        <v>246.56071428571445</v>
      </c>
      <c r="AD804" s="12">
        <f t="shared" si="425"/>
        <v>2.6373232603377345E-2</v>
      </c>
      <c r="AE804" s="12">
        <f t="shared" si="427"/>
        <v>38.504919600930926</v>
      </c>
      <c r="AF804" s="10"/>
      <c r="AG804" s="10"/>
      <c r="AH804" s="13">
        <f t="shared" si="433"/>
        <v>0</v>
      </c>
      <c r="AI804" s="6"/>
      <c r="AJ804" s="6"/>
      <c r="AK804" s="6">
        <f t="shared" si="434"/>
        <v>0</v>
      </c>
    </row>
    <row r="805" spans="1:37" x14ac:dyDescent="0.35">
      <c r="A805" s="2">
        <v>43962</v>
      </c>
      <c r="B805" t="s">
        <v>10</v>
      </c>
      <c r="C805" s="3">
        <v>43979</v>
      </c>
      <c r="D805">
        <v>9335.85</v>
      </c>
      <c r="E805">
        <v>9442.7000000000007</v>
      </c>
      <c r="F805">
        <v>9202.1</v>
      </c>
      <c r="G805">
        <v>9225.15</v>
      </c>
      <c r="H805">
        <v>7422825</v>
      </c>
      <c r="I805">
        <v>-598725</v>
      </c>
      <c r="J805">
        <v>9239.2000000000007</v>
      </c>
      <c r="K805" s="51">
        <f t="shared" si="414"/>
        <v>-0.12450401390114382</v>
      </c>
      <c r="L805">
        <f t="shared" si="409"/>
        <v>9200</v>
      </c>
      <c r="M805">
        <f t="shared" si="410"/>
        <v>9300</v>
      </c>
      <c r="N805">
        <v>38.407499999999999</v>
      </c>
      <c r="O805">
        <f t="shared" si="407"/>
        <v>17</v>
      </c>
      <c r="P805" s="54">
        <f t="shared" si="415"/>
        <v>-0.12458158454098367</v>
      </c>
      <c r="Q805" s="54">
        <f t="shared" si="416"/>
        <v>37.237465328742132</v>
      </c>
      <c r="R805" s="53">
        <f t="shared" si="439"/>
        <v>7700</v>
      </c>
      <c r="S805" s="53">
        <f t="shared" si="440"/>
        <v>10850</v>
      </c>
      <c r="T805" s="53">
        <f t="shared" si="429"/>
        <v>0</v>
      </c>
      <c r="U805" s="16"/>
      <c r="V805" s="16">
        <f t="shared" si="441"/>
        <v>7750</v>
      </c>
      <c r="W805" s="16">
        <f t="shared" si="442"/>
        <v>11100</v>
      </c>
      <c r="X805" s="16">
        <f t="shared" si="428"/>
        <v>0</v>
      </c>
      <c r="Y805" s="10">
        <f t="shared" si="408"/>
        <v>240.60000000000036</v>
      </c>
      <c r="Z805" s="10">
        <f t="shared" si="411"/>
        <v>206.05000000000109</v>
      </c>
      <c r="AA805" s="10">
        <f t="shared" si="412"/>
        <v>34.549999999999272</v>
      </c>
      <c r="AB805" s="10">
        <f t="shared" si="413"/>
        <v>240.60000000000036</v>
      </c>
      <c r="AC805" s="11">
        <f t="shared" si="426"/>
        <v>251.62142857142877</v>
      </c>
      <c r="AD805" s="12">
        <f t="shared" si="425"/>
        <v>2.6952171315030634E-2</v>
      </c>
      <c r="AE805" s="12">
        <f t="shared" si="427"/>
        <v>39.350170119944728</v>
      </c>
      <c r="AF805" s="10"/>
      <c r="AG805" s="10"/>
      <c r="AH805" s="13">
        <f t="shared" si="433"/>
        <v>0</v>
      </c>
      <c r="AI805" s="6"/>
      <c r="AJ805" s="6"/>
      <c r="AK805" s="6">
        <f t="shared" si="434"/>
        <v>0</v>
      </c>
    </row>
    <row r="806" spans="1:37" x14ac:dyDescent="0.35">
      <c r="A806" s="2">
        <v>43963</v>
      </c>
      <c r="B806" t="s">
        <v>10</v>
      </c>
      <c r="C806" s="3">
        <v>43979</v>
      </c>
      <c r="D806">
        <v>9138</v>
      </c>
      <c r="E806">
        <v>9264.4500000000007</v>
      </c>
      <c r="F806">
        <v>9037.35</v>
      </c>
      <c r="G806">
        <v>9212.35</v>
      </c>
      <c r="H806">
        <v>7393350</v>
      </c>
      <c r="I806">
        <v>-29475</v>
      </c>
      <c r="J806">
        <v>9196.5499999999993</v>
      </c>
      <c r="K806" s="51">
        <f t="shared" si="414"/>
        <v>-0.13875113141790943</v>
      </c>
      <c r="L806">
        <f t="shared" si="409"/>
        <v>9200</v>
      </c>
      <c r="M806">
        <f t="shared" si="410"/>
        <v>9100</v>
      </c>
      <c r="N806">
        <v>38.037500000000001</v>
      </c>
      <c r="O806">
        <f t="shared" si="407"/>
        <v>16</v>
      </c>
      <c r="P806" s="54">
        <f t="shared" si="415"/>
        <v>-0.13884747993362367</v>
      </c>
      <c r="Q806" s="54">
        <f t="shared" si="416"/>
        <v>36.878740198010576</v>
      </c>
      <c r="R806" s="53">
        <f t="shared" si="439"/>
        <v>7700</v>
      </c>
      <c r="S806" s="53">
        <f t="shared" si="440"/>
        <v>10850</v>
      </c>
      <c r="T806" s="53">
        <f t="shared" si="429"/>
        <v>0</v>
      </c>
      <c r="U806" s="16"/>
      <c r="V806" s="16">
        <f t="shared" si="441"/>
        <v>7750</v>
      </c>
      <c r="W806" s="16">
        <f t="shared" si="442"/>
        <v>11100</v>
      </c>
      <c r="X806" s="16">
        <f t="shared" si="428"/>
        <v>0</v>
      </c>
      <c r="Y806" s="10">
        <f t="shared" si="408"/>
        <v>227.10000000000036</v>
      </c>
      <c r="Z806" s="10">
        <f t="shared" si="411"/>
        <v>39.300000000001091</v>
      </c>
      <c r="AA806" s="10">
        <f t="shared" si="412"/>
        <v>187.79999999999927</v>
      </c>
      <c r="AB806" s="10">
        <f t="shared" si="413"/>
        <v>227.10000000000036</v>
      </c>
      <c r="AC806" s="11">
        <f t="shared" si="426"/>
        <v>242.7642857142859</v>
      </c>
      <c r="AD806" s="12">
        <f t="shared" si="425"/>
        <v>2.6566457180377097E-2</v>
      </c>
      <c r="AE806" s="12">
        <f t="shared" si="427"/>
        <v>38.787027483350563</v>
      </c>
      <c r="AF806" s="10"/>
      <c r="AG806" s="10"/>
      <c r="AH806" s="13">
        <f t="shared" si="433"/>
        <v>0</v>
      </c>
      <c r="AI806" s="6"/>
      <c r="AJ806" s="6"/>
      <c r="AK806" s="6">
        <f t="shared" si="434"/>
        <v>0</v>
      </c>
    </row>
    <row r="807" spans="1:37" x14ac:dyDescent="0.35">
      <c r="A807" s="2">
        <v>43964</v>
      </c>
      <c r="B807" t="s">
        <v>10</v>
      </c>
      <c r="C807" s="3">
        <v>43979</v>
      </c>
      <c r="D807">
        <v>9530.9</v>
      </c>
      <c r="E807">
        <v>9557</v>
      </c>
      <c r="F807">
        <v>9356.6</v>
      </c>
      <c r="G807">
        <v>9393.5499999999993</v>
      </c>
      <c r="H807">
        <v>7460925</v>
      </c>
      <c r="I807">
        <v>67575</v>
      </c>
      <c r="J807">
        <v>9383.5499999999993</v>
      </c>
      <c r="K807" s="51">
        <f t="shared" si="414"/>
        <v>1.9669248345970236</v>
      </c>
      <c r="L807">
        <f t="shared" si="409"/>
        <v>9400</v>
      </c>
      <c r="M807">
        <f t="shared" si="410"/>
        <v>9500</v>
      </c>
      <c r="N807">
        <v>38.204999999999998</v>
      </c>
      <c r="O807">
        <f t="shared" si="407"/>
        <v>15</v>
      </c>
      <c r="P807" s="54">
        <f t="shared" si="415"/>
        <v>1.9478308383005682</v>
      </c>
      <c r="Q807" s="54">
        <f t="shared" si="416"/>
        <v>37.044194500602629</v>
      </c>
      <c r="R807" s="53">
        <f t="shared" si="439"/>
        <v>7700</v>
      </c>
      <c r="S807" s="53">
        <f t="shared" si="440"/>
        <v>10850</v>
      </c>
      <c r="T807" s="53">
        <f t="shared" si="429"/>
        <v>0</v>
      </c>
      <c r="U807" s="16"/>
      <c r="V807" s="16">
        <f t="shared" si="441"/>
        <v>7750</v>
      </c>
      <c r="W807" s="16">
        <f t="shared" si="442"/>
        <v>11100</v>
      </c>
      <c r="X807" s="16">
        <f t="shared" si="428"/>
        <v>0</v>
      </c>
      <c r="Y807" s="10">
        <f t="shared" si="408"/>
        <v>200.39999999999964</v>
      </c>
      <c r="Z807" s="10">
        <f t="shared" si="411"/>
        <v>344.64999999999964</v>
      </c>
      <c r="AA807" s="10">
        <f t="shared" si="412"/>
        <v>144.25</v>
      </c>
      <c r="AB807" s="10">
        <f t="shared" si="413"/>
        <v>344.64999999999964</v>
      </c>
      <c r="AC807" s="11">
        <f t="shared" si="426"/>
        <v>246.90714285714304</v>
      </c>
      <c r="AD807" s="12">
        <f t="shared" si="425"/>
        <v>2.5905963010538675E-2</v>
      </c>
      <c r="AE807" s="12">
        <f t="shared" si="427"/>
        <v>37.822705995386464</v>
      </c>
      <c r="AF807" s="10"/>
      <c r="AG807" s="10"/>
      <c r="AH807" s="13">
        <f t="shared" si="433"/>
        <v>0</v>
      </c>
      <c r="AI807" s="6"/>
      <c r="AJ807" s="6"/>
      <c r="AK807" s="6">
        <f t="shared" si="434"/>
        <v>0</v>
      </c>
    </row>
    <row r="808" spans="1:37" x14ac:dyDescent="0.35">
      <c r="A808" s="2">
        <v>43965</v>
      </c>
      <c r="B808" t="s">
        <v>10</v>
      </c>
      <c r="C808" s="3">
        <v>43979</v>
      </c>
      <c r="D808">
        <v>9242.4</v>
      </c>
      <c r="E808">
        <v>9282.5499999999993</v>
      </c>
      <c r="F808">
        <v>9110</v>
      </c>
      <c r="G808">
        <v>9143.9</v>
      </c>
      <c r="H808">
        <v>7516350</v>
      </c>
      <c r="I808">
        <v>55425</v>
      </c>
      <c r="J808">
        <v>9142.75</v>
      </c>
      <c r="K808" s="51">
        <f t="shared" si="414"/>
        <v>-2.6576746810311294</v>
      </c>
      <c r="L808">
        <f t="shared" si="409"/>
        <v>9100</v>
      </c>
      <c r="M808">
        <f t="shared" si="410"/>
        <v>9200</v>
      </c>
      <c r="N808">
        <v>38.835000000000001</v>
      </c>
      <c r="O808">
        <f t="shared" si="407"/>
        <v>14</v>
      </c>
      <c r="P808" s="54">
        <f t="shared" si="415"/>
        <v>-2.6936293240940046</v>
      </c>
      <c r="Q808" s="54">
        <f t="shared" si="416"/>
        <v>37.657710098147724</v>
      </c>
      <c r="R808" s="53">
        <f t="shared" si="439"/>
        <v>7700</v>
      </c>
      <c r="S808" s="53">
        <f t="shared" si="440"/>
        <v>10850</v>
      </c>
      <c r="T808" s="53">
        <f t="shared" si="429"/>
        <v>0</v>
      </c>
      <c r="U808" s="16"/>
      <c r="V808" s="16">
        <f t="shared" si="441"/>
        <v>7750</v>
      </c>
      <c r="W808" s="16">
        <f t="shared" si="442"/>
        <v>11100</v>
      </c>
      <c r="X808" s="16">
        <f t="shared" si="428"/>
        <v>0</v>
      </c>
      <c r="Y808" s="10">
        <f t="shared" si="408"/>
        <v>172.54999999999927</v>
      </c>
      <c r="Z808" s="10">
        <f t="shared" si="411"/>
        <v>111</v>
      </c>
      <c r="AA808" s="10">
        <f t="shared" si="412"/>
        <v>283.54999999999927</v>
      </c>
      <c r="AB808" s="10">
        <f t="shared" si="413"/>
        <v>283.54999999999927</v>
      </c>
      <c r="AC808" s="11">
        <f t="shared" si="426"/>
        <v>255.06428571428594</v>
      </c>
      <c r="AD808" s="12">
        <f t="shared" si="425"/>
        <v>2.759719182401605E-2</v>
      </c>
      <c r="AE808" s="12">
        <f t="shared" si="427"/>
        <v>40.29190006306343</v>
      </c>
      <c r="AF808" s="10"/>
      <c r="AG808" s="10"/>
      <c r="AH808" s="13">
        <f t="shared" si="433"/>
        <v>0</v>
      </c>
      <c r="AI808" s="6"/>
      <c r="AJ808" s="6"/>
      <c r="AK808" s="6">
        <f t="shared" si="434"/>
        <v>0</v>
      </c>
    </row>
    <row r="809" spans="1:37" x14ac:dyDescent="0.35">
      <c r="A809" s="2">
        <v>43966</v>
      </c>
      <c r="B809" t="s">
        <v>10</v>
      </c>
      <c r="C809" s="3">
        <v>43979</v>
      </c>
      <c r="D809">
        <v>9163.9500000000007</v>
      </c>
      <c r="E809">
        <v>9180</v>
      </c>
      <c r="F809">
        <v>9051</v>
      </c>
      <c r="G809">
        <v>9137.1</v>
      </c>
      <c r="H809">
        <v>7678350</v>
      </c>
      <c r="I809">
        <v>162000</v>
      </c>
      <c r="J809">
        <v>9136.85</v>
      </c>
      <c r="K809" s="51">
        <f t="shared" si="414"/>
        <v>-7.436651756908183E-2</v>
      </c>
      <c r="L809">
        <f t="shared" si="409"/>
        <v>9100</v>
      </c>
      <c r="M809">
        <f t="shared" si="410"/>
        <v>9200</v>
      </c>
      <c r="N809">
        <v>38.182499999999997</v>
      </c>
      <c r="O809">
        <f t="shared" si="407"/>
        <v>13</v>
      </c>
      <c r="P809" s="54">
        <f t="shared" si="415"/>
        <v>-7.439418318071489E-2</v>
      </c>
      <c r="Q809" s="54">
        <f t="shared" si="416"/>
        <v>37.019311716247088</v>
      </c>
      <c r="R809" s="53">
        <f t="shared" si="439"/>
        <v>7700</v>
      </c>
      <c r="S809" s="53">
        <f t="shared" si="440"/>
        <v>10850</v>
      </c>
      <c r="T809" s="53">
        <f t="shared" si="429"/>
        <v>0</v>
      </c>
      <c r="U809" s="16"/>
      <c r="V809" s="16">
        <f t="shared" si="441"/>
        <v>7750</v>
      </c>
      <c r="W809" s="16">
        <f t="shared" si="442"/>
        <v>11100</v>
      </c>
      <c r="X809" s="16">
        <f t="shared" si="428"/>
        <v>0</v>
      </c>
      <c r="Y809" s="10">
        <f t="shared" si="408"/>
        <v>129</v>
      </c>
      <c r="Z809" s="10">
        <f t="shared" si="411"/>
        <v>36.100000000000364</v>
      </c>
      <c r="AA809" s="10">
        <f t="shared" si="412"/>
        <v>92.899999999999636</v>
      </c>
      <c r="AB809" s="10">
        <f t="shared" si="413"/>
        <v>129</v>
      </c>
      <c r="AC809" s="11">
        <f t="shared" si="426"/>
        <v>251.29642857142881</v>
      </c>
      <c r="AD809" s="12">
        <f t="shared" si="425"/>
        <v>2.7422282811607308E-2</v>
      </c>
      <c r="AE809" s="12">
        <f t="shared" si="427"/>
        <v>40.036532904946668</v>
      </c>
      <c r="AF809" s="10"/>
      <c r="AG809" s="10"/>
      <c r="AH809" s="13">
        <f t="shared" si="433"/>
        <v>0</v>
      </c>
      <c r="AI809" s="6"/>
      <c r="AJ809" s="6"/>
      <c r="AK809" s="6">
        <f t="shared" si="434"/>
        <v>0</v>
      </c>
    </row>
    <row r="810" spans="1:37" x14ac:dyDescent="0.35">
      <c r="A810" s="2">
        <v>43969</v>
      </c>
      <c r="B810" t="s">
        <v>10</v>
      </c>
      <c r="C810" s="3">
        <v>43979</v>
      </c>
      <c r="D810">
        <v>9108</v>
      </c>
      <c r="E810">
        <v>9138.7000000000007</v>
      </c>
      <c r="F810">
        <v>8811.0499999999993</v>
      </c>
      <c r="G810">
        <v>8825.85</v>
      </c>
      <c r="H810">
        <v>7851750</v>
      </c>
      <c r="I810">
        <v>173400</v>
      </c>
      <c r="J810">
        <v>8823.25</v>
      </c>
      <c r="K810" s="51">
        <f t="shared" si="414"/>
        <v>-3.4064418688643001</v>
      </c>
      <c r="L810">
        <f t="shared" si="409"/>
        <v>8800</v>
      </c>
      <c r="M810">
        <f t="shared" si="410"/>
        <v>9100</v>
      </c>
      <c r="N810">
        <v>38.017499999999998</v>
      </c>
      <c r="O810">
        <f t="shared" si="407"/>
        <v>10</v>
      </c>
      <c r="P810" s="54">
        <f t="shared" si="415"/>
        <v>-3.4658133006317371</v>
      </c>
      <c r="Q810" s="54">
        <f t="shared" si="416"/>
        <v>36.869109015340875</v>
      </c>
      <c r="R810" s="53">
        <f t="shared" si="439"/>
        <v>7700</v>
      </c>
      <c r="S810" s="53">
        <f t="shared" si="440"/>
        <v>10850</v>
      </c>
      <c r="T810" s="53">
        <f t="shared" si="429"/>
        <v>0</v>
      </c>
      <c r="U810" s="16"/>
      <c r="V810" s="16">
        <f t="shared" si="441"/>
        <v>7750</v>
      </c>
      <c r="W810" s="16">
        <f t="shared" si="442"/>
        <v>11100</v>
      </c>
      <c r="X810" s="16">
        <f t="shared" si="428"/>
        <v>0</v>
      </c>
      <c r="Y810" s="10">
        <f t="shared" si="408"/>
        <v>327.65000000000146</v>
      </c>
      <c r="Z810" s="10">
        <f t="shared" si="411"/>
        <v>1.6000000000003638</v>
      </c>
      <c r="AA810" s="10">
        <f t="shared" si="412"/>
        <v>326.05000000000109</v>
      </c>
      <c r="AB810" s="10">
        <f t="shared" si="413"/>
        <v>327.65000000000146</v>
      </c>
      <c r="AC810" s="11">
        <f t="shared" si="426"/>
        <v>257.87857142857177</v>
      </c>
      <c r="AD810" s="12">
        <f t="shared" si="425"/>
        <v>2.8313413639500636E-2</v>
      </c>
      <c r="AE810" s="12">
        <f t="shared" si="427"/>
        <v>41.337583913670926</v>
      </c>
      <c r="AF810" s="10"/>
      <c r="AG810" s="10"/>
      <c r="AH810" s="13">
        <f t="shared" si="433"/>
        <v>0</v>
      </c>
      <c r="AI810" s="6"/>
      <c r="AJ810" s="6"/>
      <c r="AK810" s="6">
        <f t="shared" si="434"/>
        <v>0</v>
      </c>
    </row>
    <row r="811" spans="1:37" x14ac:dyDescent="0.35">
      <c r="A811" s="2">
        <v>43970</v>
      </c>
      <c r="B811" t="s">
        <v>10</v>
      </c>
      <c r="C811" s="3">
        <v>43979</v>
      </c>
      <c r="D811">
        <v>8971</v>
      </c>
      <c r="E811">
        <v>9034.7999999999993</v>
      </c>
      <c r="F811">
        <v>8852.6</v>
      </c>
      <c r="G811">
        <v>8884.1</v>
      </c>
      <c r="H811">
        <v>7889175</v>
      </c>
      <c r="I811">
        <v>37425</v>
      </c>
      <c r="J811">
        <v>8879.1</v>
      </c>
      <c r="K811" s="51">
        <f t="shared" si="414"/>
        <v>0.65999308848439531</v>
      </c>
      <c r="L811">
        <f t="shared" si="409"/>
        <v>8900</v>
      </c>
      <c r="M811">
        <f t="shared" si="410"/>
        <v>9000</v>
      </c>
      <c r="N811">
        <v>40.914999999999999</v>
      </c>
      <c r="O811">
        <f t="shared" si="407"/>
        <v>9</v>
      </c>
      <c r="P811" s="54">
        <f t="shared" si="415"/>
        <v>0.65782466981332277</v>
      </c>
      <c r="Q811" s="54">
        <f t="shared" si="416"/>
        <v>39.66889153351493</v>
      </c>
      <c r="R811" s="53">
        <f t="shared" si="439"/>
        <v>7700</v>
      </c>
      <c r="S811" s="53">
        <f t="shared" si="440"/>
        <v>10850</v>
      </c>
      <c r="T811" s="53">
        <f t="shared" si="429"/>
        <v>0</v>
      </c>
      <c r="U811" s="16"/>
      <c r="V811" s="16">
        <f t="shared" si="441"/>
        <v>7750</v>
      </c>
      <c r="W811" s="16">
        <f t="shared" si="442"/>
        <v>11100</v>
      </c>
      <c r="X811" s="16">
        <f t="shared" si="428"/>
        <v>0</v>
      </c>
      <c r="Y811" s="10">
        <f t="shared" si="408"/>
        <v>182.19999999999891</v>
      </c>
      <c r="Z811" s="10">
        <f t="shared" si="411"/>
        <v>208.94999999999891</v>
      </c>
      <c r="AA811" s="10">
        <f t="shared" si="412"/>
        <v>26.75</v>
      </c>
      <c r="AB811" s="10">
        <f t="shared" si="413"/>
        <v>208.94999999999891</v>
      </c>
      <c r="AC811" s="11">
        <f t="shared" si="426"/>
        <v>261.10000000000025</v>
      </c>
      <c r="AD811" s="12">
        <f t="shared" si="425"/>
        <v>2.9104893545870054E-2</v>
      </c>
      <c r="AE811" s="12">
        <f t="shared" si="427"/>
        <v>42.49314457697028</v>
      </c>
      <c r="AF811" s="10"/>
      <c r="AG811" s="10"/>
      <c r="AH811" s="13">
        <f t="shared" si="433"/>
        <v>0</v>
      </c>
      <c r="AI811" s="6"/>
      <c r="AJ811" s="6"/>
      <c r="AK811" s="6">
        <f t="shared" si="434"/>
        <v>0</v>
      </c>
    </row>
    <row r="812" spans="1:37" x14ac:dyDescent="0.35">
      <c r="A812" s="2">
        <v>43971</v>
      </c>
      <c r="B812" t="s">
        <v>10</v>
      </c>
      <c r="C812" s="3">
        <v>43979</v>
      </c>
      <c r="D812">
        <v>8903.15</v>
      </c>
      <c r="E812">
        <v>9097.7000000000007</v>
      </c>
      <c r="F812">
        <v>8879</v>
      </c>
      <c r="G812">
        <v>9066.65</v>
      </c>
      <c r="H812">
        <v>7764150</v>
      </c>
      <c r="I812">
        <v>-125025</v>
      </c>
      <c r="J812">
        <v>9066.5499999999993</v>
      </c>
      <c r="K812" s="51">
        <f t="shared" si="414"/>
        <v>2.0547945205479365</v>
      </c>
      <c r="L812">
        <f t="shared" si="409"/>
        <v>9100</v>
      </c>
      <c r="M812">
        <f t="shared" si="410"/>
        <v>8900</v>
      </c>
      <c r="N812">
        <v>39.452500000000001</v>
      </c>
      <c r="O812">
        <f t="shared" si="407"/>
        <v>8</v>
      </c>
      <c r="P812" s="54">
        <f t="shared" si="415"/>
        <v>2.0339684237121958</v>
      </c>
      <c r="Q812" s="54">
        <f t="shared" si="416"/>
        <v>38.253862452410203</v>
      </c>
      <c r="R812" s="53">
        <f t="shared" ref="R812:R817" si="443">R811</f>
        <v>7700</v>
      </c>
      <c r="S812" s="53">
        <f t="shared" ref="S812:S817" si="444">S811</f>
        <v>10850</v>
      </c>
      <c r="T812" s="53">
        <f t="shared" si="429"/>
        <v>0</v>
      </c>
      <c r="U812" s="16"/>
      <c r="V812" s="16">
        <f t="shared" si="441"/>
        <v>7750</v>
      </c>
      <c r="W812" s="16">
        <f t="shared" si="442"/>
        <v>11100</v>
      </c>
      <c r="X812" s="16">
        <f t="shared" si="428"/>
        <v>0</v>
      </c>
      <c r="Y812" s="10">
        <f t="shared" si="408"/>
        <v>218.70000000000073</v>
      </c>
      <c r="Z812" s="10">
        <f t="shared" si="411"/>
        <v>213.60000000000036</v>
      </c>
      <c r="AA812" s="10">
        <f t="shared" si="412"/>
        <v>5.1000000000003638</v>
      </c>
      <c r="AB812" s="10">
        <f t="shared" si="413"/>
        <v>218.70000000000073</v>
      </c>
      <c r="AC812" s="11">
        <f t="shared" si="426"/>
        <v>262.61785714285736</v>
      </c>
      <c r="AD812" s="12">
        <f t="shared" si="425"/>
        <v>2.9497184383376375E-2</v>
      </c>
      <c r="AE812" s="12">
        <f t="shared" si="427"/>
        <v>43.065889199729504</v>
      </c>
      <c r="AF812" s="10"/>
      <c r="AG812" s="10"/>
      <c r="AH812" s="13">
        <f t="shared" si="433"/>
        <v>0</v>
      </c>
      <c r="AI812" s="6"/>
      <c r="AJ812" s="6"/>
      <c r="AK812" s="6">
        <f t="shared" si="434"/>
        <v>0</v>
      </c>
    </row>
    <row r="813" spans="1:37" x14ac:dyDescent="0.35">
      <c r="A813" s="2">
        <v>43972</v>
      </c>
      <c r="B813" t="s">
        <v>10</v>
      </c>
      <c r="C813" s="3">
        <v>43979</v>
      </c>
      <c r="D813">
        <v>9068.9</v>
      </c>
      <c r="E813">
        <v>9169.7000000000007</v>
      </c>
      <c r="F813">
        <v>9046.15</v>
      </c>
      <c r="G813">
        <v>9075.1</v>
      </c>
      <c r="H813">
        <v>7511325</v>
      </c>
      <c r="I813">
        <v>-252825</v>
      </c>
      <c r="J813">
        <v>9106.25</v>
      </c>
      <c r="K813" s="51">
        <f t="shared" si="414"/>
        <v>9.3198700732913781E-2</v>
      </c>
      <c r="L813">
        <f t="shared" si="409"/>
        <v>9100</v>
      </c>
      <c r="M813">
        <f t="shared" si="410"/>
        <v>9100</v>
      </c>
      <c r="N813">
        <v>35.81</v>
      </c>
      <c r="O813">
        <f t="shared" si="407"/>
        <v>7</v>
      </c>
      <c r="P813" s="54">
        <f t="shared" si="415"/>
        <v>9.3155297709124341E-2</v>
      </c>
      <c r="Q813" s="54">
        <f t="shared" si="416"/>
        <v>34.719090637206641</v>
      </c>
      <c r="R813" s="53">
        <f t="shared" si="443"/>
        <v>7700</v>
      </c>
      <c r="S813" s="53">
        <f t="shared" si="444"/>
        <v>10850</v>
      </c>
      <c r="T813" s="53">
        <f t="shared" si="429"/>
        <v>0</v>
      </c>
      <c r="U813" s="16"/>
      <c r="V813" s="16">
        <f t="shared" si="441"/>
        <v>7750</v>
      </c>
      <c r="W813" s="16">
        <f t="shared" si="442"/>
        <v>11100</v>
      </c>
      <c r="X813" s="16">
        <f t="shared" si="428"/>
        <v>0</v>
      </c>
      <c r="Y813" s="10">
        <f t="shared" si="408"/>
        <v>123.55000000000109</v>
      </c>
      <c r="Z813" s="10">
        <f t="shared" si="411"/>
        <v>103.05000000000109</v>
      </c>
      <c r="AA813" s="10">
        <f t="shared" si="412"/>
        <v>20.5</v>
      </c>
      <c r="AB813" s="10">
        <f t="shared" si="413"/>
        <v>123.55000000000109</v>
      </c>
      <c r="AC813" s="11">
        <f t="shared" si="426"/>
        <v>247.95714285714308</v>
      </c>
      <c r="AD813" s="12">
        <f t="shared" si="425"/>
        <v>2.7341479436000297E-2</v>
      </c>
      <c r="AE813" s="12">
        <f t="shared" si="427"/>
        <v>39.918559976560431</v>
      </c>
      <c r="AF813" s="10"/>
      <c r="AG813" s="10"/>
      <c r="AH813" s="13">
        <f t="shared" si="433"/>
        <v>0</v>
      </c>
      <c r="AI813" s="6"/>
      <c r="AJ813" s="6"/>
      <c r="AK813" s="6">
        <f t="shared" si="434"/>
        <v>0</v>
      </c>
    </row>
    <row r="814" spans="1:37" x14ac:dyDescent="0.35">
      <c r="A814" s="2">
        <v>43973</v>
      </c>
      <c r="B814" t="s">
        <v>10</v>
      </c>
      <c r="C814" s="3">
        <v>43979</v>
      </c>
      <c r="D814">
        <v>9001.4</v>
      </c>
      <c r="E814">
        <v>9123.6</v>
      </c>
      <c r="F814">
        <v>8940</v>
      </c>
      <c r="G814">
        <v>9027.7999999999993</v>
      </c>
      <c r="H814">
        <v>7361100</v>
      </c>
      <c r="I814">
        <v>-150225</v>
      </c>
      <c r="J814">
        <v>9039.25</v>
      </c>
      <c r="K814" s="51">
        <f t="shared" si="414"/>
        <v>-0.52120637789116475</v>
      </c>
      <c r="L814">
        <f t="shared" si="409"/>
        <v>9000</v>
      </c>
      <c r="M814">
        <f t="shared" si="410"/>
        <v>9000</v>
      </c>
      <c r="N814">
        <v>32.984999999999999</v>
      </c>
      <c r="O814">
        <f t="shared" si="407"/>
        <v>6</v>
      </c>
      <c r="P814" s="54">
        <f t="shared" si="415"/>
        <v>-0.52256939648902545</v>
      </c>
      <c r="Q814" s="54">
        <f t="shared" si="416"/>
        <v>31.98040018865381</v>
      </c>
      <c r="R814" s="53">
        <f t="shared" si="443"/>
        <v>7700</v>
      </c>
      <c r="S814" s="53">
        <f t="shared" si="444"/>
        <v>10850</v>
      </c>
      <c r="T814" s="53">
        <f t="shared" si="429"/>
        <v>0</v>
      </c>
      <c r="U814" s="16"/>
      <c r="V814" s="16">
        <f t="shared" si="441"/>
        <v>7750</v>
      </c>
      <c r="W814" s="16">
        <f t="shared" si="442"/>
        <v>11100</v>
      </c>
      <c r="X814" s="16">
        <f t="shared" si="428"/>
        <v>0</v>
      </c>
      <c r="Y814" s="10">
        <f t="shared" si="408"/>
        <v>183.60000000000036</v>
      </c>
      <c r="Z814" s="10">
        <f t="shared" si="411"/>
        <v>48.5</v>
      </c>
      <c r="AA814" s="10">
        <f t="shared" si="412"/>
        <v>135.10000000000036</v>
      </c>
      <c r="AB814" s="10">
        <f t="shared" si="413"/>
        <v>183.60000000000036</v>
      </c>
      <c r="AC814" s="11">
        <f t="shared" si="426"/>
        <v>218.42142857142881</v>
      </c>
      <c r="AD814" s="12">
        <f t="shared" si="425"/>
        <v>2.4265273021022153E-2</v>
      </c>
      <c r="AE814" s="12">
        <f t="shared" si="427"/>
        <v>35.427298610692347</v>
      </c>
      <c r="AF814" s="10"/>
      <c r="AG814" s="10"/>
      <c r="AH814" s="13">
        <f t="shared" si="433"/>
        <v>0</v>
      </c>
      <c r="AI814" s="6"/>
      <c r="AJ814" s="6"/>
      <c r="AK814" s="6">
        <f t="shared" si="434"/>
        <v>0</v>
      </c>
    </row>
    <row r="815" spans="1:37" x14ac:dyDescent="0.35">
      <c r="A815" s="2">
        <v>43977</v>
      </c>
      <c r="B815" t="s">
        <v>10</v>
      </c>
      <c r="C815" s="3">
        <v>43979</v>
      </c>
      <c r="D815">
        <v>9122.65</v>
      </c>
      <c r="E815">
        <v>9162.5499999999993</v>
      </c>
      <c r="F815">
        <v>8976.2999999999993</v>
      </c>
      <c r="G815">
        <v>9034</v>
      </c>
      <c r="H815">
        <v>6181575</v>
      </c>
      <c r="I815">
        <v>-1179525</v>
      </c>
      <c r="J815">
        <v>9029.0499999999993</v>
      </c>
      <c r="K815" s="51">
        <f t="shared" si="414"/>
        <v>6.8676754026459702E-2</v>
      </c>
      <c r="L815">
        <f t="shared" si="409"/>
        <v>9000</v>
      </c>
      <c r="M815">
        <f t="shared" si="410"/>
        <v>9100</v>
      </c>
      <c r="N815">
        <v>32.377499999999998</v>
      </c>
      <c r="O815">
        <f t="shared" si="407"/>
        <v>2</v>
      </c>
      <c r="P815" s="54">
        <f t="shared" si="415"/>
        <v>6.8653182335332019E-2</v>
      </c>
      <c r="Q815" s="54">
        <f t="shared" si="416"/>
        <v>31.391155421082647</v>
      </c>
      <c r="R815" s="53">
        <f t="shared" si="443"/>
        <v>7700</v>
      </c>
      <c r="S815" s="53">
        <f t="shared" si="444"/>
        <v>10850</v>
      </c>
      <c r="T815" s="53">
        <f t="shared" si="429"/>
        <v>0</v>
      </c>
      <c r="U815" s="16"/>
      <c r="V815" s="16">
        <f t="shared" si="441"/>
        <v>7750</v>
      </c>
      <c r="W815" s="16">
        <f t="shared" si="442"/>
        <v>11100</v>
      </c>
      <c r="X815" s="16">
        <f t="shared" si="428"/>
        <v>0</v>
      </c>
      <c r="Y815" s="10">
        <f t="shared" si="408"/>
        <v>186.25</v>
      </c>
      <c r="Z815" s="10">
        <f t="shared" si="411"/>
        <v>134.75</v>
      </c>
      <c r="AA815" s="10">
        <f t="shared" si="412"/>
        <v>51.5</v>
      </c>
      <c r="AB815" s="10">
        <f t="shared" si="413"/>
        <v>186.25</v>
      </c>
      <c r="AC815" s="11">
        <f t="shared" si="426"/>
        <v>215.30000000000018</v>
      </c>
      <c r="AD815" s="12">
        <f t="shared" si="425"/>
        <v>2.3600598510301305E-2</v>
      </c>
      <c r="AE815" s="12">
        <f t="shared" si="427"/>
        <v>34.456873825039906</v>
      </c>
      <c r="AF815" s="10"/>
      <c r="AG815" s="10"/>
      <c r="AH815" s="13">
        <f t="shared" si="433"/>
        <v>0</v>
      </c>
      <c r="AI815" s="6"/>
      <c r="AJ815" s="6"/>
      <c r="AK815" s="6">
        <f t="shared" si="434"/>
        <v>0</v>
      </c>
    </row>
    <row r="816" spans="1:37" x14ac:dyDescent="0.35">
      <c r="A816" s="2">
        <v>43978</v>
      </c>
      <c r="B816" t="s">
        <v>10</v>
      </c>
      <c r="C816" s="3">
        <v>43979</v>
      </c>
      <c r="D816">
        <v>9078.9500000000007</v>
      </c>
      <c r="E816">
        <v>9341.1</v>
      </c>
      <c r="F816">
        <v>8988</v>
      </c>
      <c r="G816">
        <v>9309.4</v>
      </c>
      <c r="H816">
        <v>5047875</v>
      </c>
      <c r="I816">
        <v>-1133700</v>
      </c>
      <c r="J816">
        <v>9314.9500000000007</v>
      </c>
      <c r="K816" s="51">
        <f t="shared" si="414"/>
        <v>3.0484835067522651</v>
      </c>
      <c r="L816">
        <f t="shared" si="409"/>
        <v>9300</v>
      </c>
      <c r="M816">
        <f t="shared" si="410"/>
        <v>9100</v>
      </c>
      <c r="N816">
        <v>31.47</v>
      </c>
      <c r="O816">
        <f t="shared" si="407"/>
        <v>1</v>
      </c>
      <c r="P816" s="54">
        <f t="shared" si="415"/>
        <v>3.0029405148413346</v>
      </c>
      <c r="Q816" s="54">
        <f t="shared" si="416"/>
        <v>30.520162271916909</v>
      </c>
      <c r="R816" s="53">
        <f t="shared" si="443"/>
        <v>7700</v>
      </c>
      <c r="S816" s="53">
        <f t="shared" si="444"/>
        <v>10850</v>
      </c>
      <c r="T816" s="53">
        <f t="shared" si="429"/>
        <v>0</v>
      </c>
      <c r="U816" s="16"/>
      <c r="V816" s="16">
        <f t="shared" si="441"/>
        <v>7750</v>
      </c>
      <c r="W816" s="16">
        <f t="shared" si="442"/>
        <v>11100</v>
      </c>
      <c r="X816" s="16">
        <f t="shared" si="428"/>
        <v>0</v>
      </c>
      <c r="Y816" s="10">
        <f t="shared" si="408"/>
        <v>353.10000000000036</v>
      </c>
      <c r="Z816" s="10">
        <f t="shared" si="411"/>
        <v>307.10000000000036</v>
      </c>
      <c r="AA816" s="10">
        <f t="shared" si="412"/>
        <v>46</v>
      </c>
      <c r="AB816" s="10">
        <f t="shared" si="413"/>
        <v>353.10000000000036</v>
      </c>
      <c r="AC816" s="11">
        <f t="shared" si="426"/>
        <v>222.80714285714308</v>
      </c>
      <c r="AD816" s="12">
        <f t="shared" si="425"/>
        <v>2.4541069491201412E-2</v>
      </c>
      <c r="AE816" s="12">
        <f t="shared" si="427"/>
        <v>35.829961457154063</v>
      </c>
      <c r="AF816" s="10"/>
      <c r="AG816" s="10"/>
      <c r="AH816" s="13">
        <f t="shared" si="433"/>
        <v>0</v>
      </c>
      <c r="AI816" s="6"/>
      <c r="AJ816" s="6"/>
      <c r="AK816" s="6">
        <f t="shared" si="434"/>
        <v>0</v>
      </c>
    </row>
    <row r="817" spans="1:37" x14ac:dyDescent="0.35">
      <c r="A817" s="2">
        <v>43979</v>
      </c>
      <c r="B817" t="s">
        <v>10</v>
      </c>
      <c r="C817" s="3">
        <v>43979</v>
      </c>
      <c r="D817">
        <v>9328.2999999999993</v>
      </c>
      <c r="E817">
        <v>9495</v>
      </c>
      <c r="F817">
        <v>9319.5</v>
      </c>
      <c r="G817">
        <v>9483.9500000000007</v>
      </c>
      <c r="H817">
        <v>3240150</v>
      </c>
      <c r="I817">
        <v>-1807725</v>
      </c>
      <c r="J817">
        <v>9490.1</v>
      </c>
      <c r="K817" s="51">
        <f t="shared" si="414"/>
        <v>1.8749865727114647</v>
      </c>
      <c r="L817">
        <f t="shared" si="409"/>
        <v>9500</v>
      </c>
      <c r="M817">
        <f t="shared" si="410"/>
        <v>9300</v>
      </c>
      <c r="N817">
        <v>31.272500000000001</v>
      </c>
      <c r="O817">
        <f t="shared" si="407"/>
        <v>0</v>
      </c>
      <c r="P817" s="54">
        <f t="shared" si="415"/>
        <v>1.857625377132166</v>
      </c>
      <c r="Q817" s="54">
        <f t="shared" si="416"/>
        <v>30.323227849249591</v>
      </c>
      <c r="R817" s="53">
        <f t="shared" si="443"/>
        <v>7700</v>
      </c>
      <c r="S817" s="53">
        <f t="shared" si="444"/>
        <v>10850</v>
      </c>
      <c r="T817" s="53">
        <f t="shared" si="429"/>
        <v>0</v>
      </c>
      <c r="U817" s="16"/>
      <c r="V817" s="16">
        <f t="shared" si="441"/>
        <v>7750</v>
      </c>
      <c r="W817" s="16">
        <f t="shared" si="442"/>
        <v>11100</v>
      </c>
      <c r="X817" s="16">
        <f t="shared" si="428"/>
        <v>0</v>
      </c>
      <c r="Y817" s="10">
        <f t="shared" si="408"/>
        <v>175.5</v>
      </c>
      <c r="Z817" s="10">
        <f t="shared" si="411"/>
        <v>185.60000000000036</v>
      </c>
      <c r="AA817" s="10">
        <f t="shared" si="412"/>
        <v>10.100000000000364</v>
      </c>
      <c r="AB817" s="10">
        <f t="shared" si="413"/>
        <v>185.60000000000036</v>
      </c>
      <c r="AC817" s="11">
        <f t="shared" si="426"/>
        <v>226.93214285714308</v>
      </c>
      <c r="AD817" s="12">
        <f t="shared" si="425"/>
        <v>2.4327277516497443E-2</v>
      </c>
      <c r="AE817" s="12">
        <f t="shared" si="427"/>
        <v>35.517825174086269</v>
      </c>
      <c r="AF817" s="10"/>
      <c r="AG817" s="10"/>
      <c r="AH817" s="13">
        <f t="shared" si="433"/>
        <v>0</v>
      </c>
      <c r="AI817" s="6"/>
      <c r="AJ817" s="6"/>
      <c r="AK817" s="6">
        <f t="shared" si="434"/>
        <v>0</v>
      </c>
    </row>
    <row r="818" spans="1:37" x14ac:dyDescent="0.35">
      <c r="A818" s="2">
        <v>43980</v>
      </c>
      <c r="B818" t="s">
        <v>10</v>
      </c>
      <c r="C818" s="3">
        <v>44007</v>
      </c>
      <c r="D818">
        <v>9398.7000000000007</v>
      </c>
      <c r="E818">
        <v>9509</v>
      </c>
      <c r="F818">
        <v>9361.0499999999993</v>
      </c>
      <c r="G818">
        <v>9494.1</v>
      </c>
      <c r="H818">
        <v>9894075</v>
      </c>
      <c r="I818">
        <v>326100</v>
      </c>
      <c r="J818">
        <v>9580.2999999999993</v>
      </c>
      <c r="K818" s="51">
        <f t="shared" si="414"/>
        <v>0.10702291766615847</v>
      </c>
      <c r="L818">
        <f t="shared" si="409"/>
        <v>9500</v>
      </c>
      <c r="M818">
        <f t="shared" si="410"/>
        <v>9400</v>
      </c>
      <c r="N818">
        <v>30.017499999999998</v>
      </c>
      <c r="O818">
        <f t="shared" si="407"/>
        <v>27</v>
      </c>
      <c r="P818" s="54">
        <f t="shared" si="415"/>
        <v>0.10696568896992886</v>
      </c>
      <c r="Q818" s="54">
        <f t="shared" si="416"/>
        <v>29.103057818286327</v>
      </c>
      <c r="R818" s="53">
        <f t="shared" si="432"/>
        <v>8000</v>
      </c>
      <c r="S818" s="53">
        <f>MROUND((G818+2*G818*Q818*SQRT(O818/365)/100),50)</f>
        <v>11000</v>
      </c>
      <c r="T818" s="53">
        <f t="shared" si="429"/>
        <v>0</v>
      </c>
      <c r="U818" s="17">
        <v>21.364914682259446</v>
      </c>
      <c r="V818" s="16">
        <f>MROUND((D818-2*D818*U818*SQRT(O818/365)/100),50)</f>
        <v>8300</v>
      </c>
      <c r="W818" s="16">
        <f>MROUND((D818+2*D818*U818*SQRT(O818/365)/100),50)</f>
        <v>10500</v>
      </c>
      <c r="X818" s="16">
        <f t="shared" si="428"/>
        <v>0</v>
      </c>
      <c r="Y818" s="10">
        <f t="shared" si="408"/>
        <v>147.95000000000073</v>
      </c>
      <c r="Z818" s="10">
        <f t="shared" si="411"/>
        <v>25.049999999999272</v>
      </c>
      <c r="AA818" s="10">
        <f t="shared" si="412"/>
        <v>122.90000000000146</v>
      </c>
      <c r="AB818" s="10">
        <f t="shared" si="413"/>
        <v>147.95000000000073</v>
      </c>
      <c r="AC818" s="11">
        <f t="shared" si="426"/>
        <v>225.73214285714312</v>
      </c>
      <c r="AD818" s="12">
        <f t="shared" si="425"/>
        <v>2.4017379303216731E-2</v>
      </c>
      <c r="AE818" s="12">
        <f t="shared" si="427"/>
        <v>35.065373782696426</v>
      </c>
      <c r="AF818" s="10">
        <f>MROUND((M818-2*M818*AE818*SQRT(O818/365)/100),50)</f>
        <v>7600</v>
      </c>
      <c r="AG818" s="10">
        <f>MROUND((M818+2*M818*AE818*SQRT(O818/365)/100),50)</f>
        <v>11200</v>
      </c>
      <c r="AH818" s="13">
        <f t="shared" ref="AH818:AH837" si="445">IF(AND(M818&gt;=7600,M818&lt;=11200),0,1)</f>
        <v>0</v>
      </c>
      <c r="AI818" s="6">
        <f>MROUND((M818-2*M818*N818*SQRT(O818/365)/100),50)</f>
        <v>7850</v>
      </c>
      <c r="AJ818" s="6">
        <f>MROUND((M818+2*M818*N818*SQRT(O818/365)/100),50)</f>
        <v>10950</v>
      </c>
      <c r="AK818" s="6">
        <f t="shared" ref="AK818:AK837" si="446">IF(AND(M818&gt;=7850,M818&lt;=10950),0,1)</f>
        <v>0</v>
      </c>
    </row>
    <row r="819" spans="1:37" x14ac:dyDescent="0.35">
      <c r="A819" s="2">
        <v>43983</v>
      </c>
      <c r="B819" t="s">
        <v>10</v>
      </c>
      <c r="C819" s="3">
        <v>44007</v>
      </c>
      <c r="D819">
        <v>9660.15</v>
      </c>
      <c r="E819">
        <v>9911.65</v>
      </c>
      <c r="F819">
        <v>9640.5</v>
      </c>
      <c r="G819">
        <v>9791</v>
      </c>
      <c r="H819">
        <v>9994425</v>
      </c>
      <c r="I819">
        <v>100350</v>
      </c>
      <c r="J819">
        <v>9826.15</v>
      </c>
      <c r="K819" s="51">
        <f t="shared" si="414"/>
        <v>3.1272053169863345</v>
      </c>
      <c r="L819">
        <f t="shared" si="409"/>
        <v>9800</v>
      </c>
      <c r="M819">
        <f t="shared" si="410"/>
        <v>9700</v>
      </c>
      <c r="N819">
        <v>30.22</v>
      </c>
      <c r="O819">
        <f t="shared" si="407"/>
        <v>24</v>
      </c>
      <c r="P819" s="54">
        <f t="shared" si="415"/>
        <v>3.0793043330088921</v>
      </c>
      <c r="Q819" s="54">
        <f t="shared" si="416"/>
        <v>29.309084306926362</v>
      </c>
      <c r="R819" s="53">
        <f t="shared" ref="R819:R835" si="447">R818</f>
        <v>8000</v>
      </c>
      <c r="S819" s="53">
        <f t="shared" ref="S819:S835" si="448">S818</f>
        <v>11000</v>
      </c>
      <c r="T819" s="53">
        <f t="shared" si="429"/>
        <v>0</v>
      </c>
      <c r="U819" s="16"/>
      <c r="V819" s="16">
        <f t="shared" ref="V819" si="449">V818</f>
        <v>8300</v>
      </c>
      <c r="W819" s="16">
        <f t="shared" ref="W819" si="450">W818</f>
        <v>10500</v>
      </c>
      <c r="X819" s="16">
        <f t="shared" si="428"/>
        <v>0</v>
      </c>
      <c r="Y819" s="10">
        <f t="shared" si="408"/>
        <v>271.14999999999964</v>
      </c>
      <c r="Z819" s="10">
        <f t="shared" si="411"/>
        <v>417.54999999999927</v>
      </c>
      <c r="AA819" s="10">
        <f t="shared" si="412"/>
        <v>146.39999999999964</v>
      </c>
      <c r="AB819" s="10">
        <f t="shared" si="413"/>
        <v>417.54999999999927</v>
      </c>
      <c r="AC819" s="11">
        <f t="shared" si="426"/>
        <v>238.37142857142877</v>
      </c>
      <c r="AD819" s="12">
        <f t="shared" si="425"/>
        <v>2.4675748158302799E-2</v>
      </c>
      <c r="AE819" s="12">
        <f t="shared" si="427"/>
        <v>36.026592311122087</v>
      </c>
      <c r="AF819" s="10"/>
      <c r="AG819" s="10"/>
      <c r="AH819" s="13">
        <f t="shared" si="445"/>
        <v>0</v>
      </c>
      <c r="AI819" s="6"/>
      <c r="AJ819" s="6"/>
      <c r="AK819" s="6">
        <f t="shared" si="446"/>
        <v>0</v>
      </c>
    </row>
    <row r="820" spans="1:37" x14ac:dyDescent="0.35">
      <c r="A820" s="2">
        <v>43984</v>
      </c>
      <c r="B820" t="s">
        <v>10</v>
      </c>
      <c r="C820" s="3">
        <v>44007</v>
      </c>
      <c r="D820">
        <v>9830.85</v>
      </c>
      <c r="E820">
        <v>9987.9</v>
      </c>
      <c r="F820">
        <v>9780</v>
      </c>
      <c r="G820">
        <v>9962.9500000000007</v>
      </c>
      <c r="H820">
        <v>10725975</v>
      </c>
      <c r="I820">
        <v>731550</v>
      </c>
      <c r="J820">
        <v>9979.1</v>
      </c>
      <c r="K820" s="51">
        <f t="shared" si="414"/>
        <v>1.756204677765302</v>
      </c>
      <c r="L820">
        <f t="shared" si="409"/>
        <v>10000</v>
      </c>
      <c r="M820">
        <f t="shared" si="410"/>
        <v>9800</v>
      </c>
      <c r="N820">
        <v>30.7425</v>
      </c>
      <c r="O820">
        <f t="shared" si="407"/>
        <v>23</v>
      </c>
      <c r="P820" s="54">
        <f t="shared" si="415"/>
        <v>1.7409616109487658</v>
      </c>
      <c r="Q820" s="54">
        <f t="shared" si="416"/>
        <v>29.809010126383729</v>
      </c>
      <c r="R820" s="53">
        <f t="shared" si="447"/>
        <v>8000</v>
      </c>
      <c r="S820" s="53">
        <f t="shared" si="448"/>
        <v>11000</v>
      </c>
      <c r="T820" s="53">
        <f t="shared" si="429"/>
        <v>0</v>
      </c>
      <c r="U820" s="16"/>
      <c r="V820" s="16">
        <f t="shared" ref="V820:V837" si="451">V819</f>
        <v>8300</v>
      </c>
      <c r="W820" s="16">
        <f t="shared" ref="W820:W837" si="452">W819</f>
        <v>10500</v>
      </c>
      <c r="X820" s="16">
        <f t="shared" si="428"/>
        <v>0</v>
      </c>
      <c r="Y820" s="10">
        <f t="shared" si="408"/>
        <v>207.89999999999964</v>
      </c>
      <c r="Z820" s="10">
        <f t="shared" si="411"/>
        <v>196.89999999999964</v>
      </c>
      <c r="AA820" s="10">
        <f t="shared" si="412"/>
        <v>11</v>
      </c>
      <c r="AB820" s="10">
        <f t="shared" si="413"/>
        <v>207.89999999999964</v>
      </c>
      <c r="AC820" s="11">
        <f t="shared" si="426"/>
        <v>237.00000000000014</v>
      </c>
      <c r="AD820" s="12">
        <f t="shared" si="425"/>
        <v>2.4107783152016369E-2</v>
      </c>
      <c r="AE820" s="12">
        <f t="shared" si="427"/>
        <v>35.197363401943896</v>
      </c>
      <c r="AF820" s="10"/>
      <c r="AG820" s="10"/>
      <c r="AH820" s="13">
        <f t="shared" si="445"/>
        <v>0</v>
      </c>
      <c r="AI820" s="6"/>
      <c r="AJ820" s="6"/>
      <c r="AK820" s="6">
        <f t="shared" si="446"/>
        <v>0</v>
      </c>
    </row>
    <row r="821" spans="1:37" x14ac:dyDescent="0.35">
      <c r="A821" s="2">
        <v>43985</v>
      </c>
      <c r="B821" t="s">
        <v>10</v>
      </c>
      <c r="C821" s="3">
        <v>44007</v>
      </c>
      <c r="D821">
        <v>10080.85</v>
      </c>
      <c r="E821">
        <v>10193.15</v>
      </c>
      <c r="F821">
        <v>10036.6</v>
      </c>
      <c r="G821">
        <v>10071.799999999999</v>
      </c>
      <c r="H821">
        <v>10430775</v>
      </c>
      <c r="I821">
        <v>-295200</v>
      </c>
      <c r="K821" s="51">
        <f t="shared" si="414"/>
        <v>1.0925478899321841</v>
      </c>
      <c r="L821">
        <f t="shared" si="409"/>
        <v>10100</v>
      </c>
      <c r="M821">
        <f t="shared" si="410"/>
        <v>10100</v>
      </c>
      <c r="N821">
        <v>30.114999999999998</v>
      </c>
      <c r="O821">
        <f t="shared" si="407"/>
        <v>22</v>
      </c>
      <c r="P821" s="54">
        <f t="shared" si="415"/>
        <v>1.0866227034080467</v>
      </c>
      <c r="Q821" s="54">
        <f t="shared" si="416"/>
        <v>29.198788954920264</v>
      </c>
      <c r="R821" s="53">
        <f t="shared" si="447"/>
        <v>8000</v>
      </c>
      <c r="S821" s="53">
        <f t="shared" si="448"/>
        <v>11000</v>
      </c>
      <c r="T821" s="53">
        <f t="shared" si="429"/>
        <v>0</v>
      </c>
      <c r="U821" s="16"/>
      <c r="V821" s="16">
        <f t="shared" si="451"/>
        <v>8300</v>
      </c>
      <c r="W821" s="16">
        <f t="shared" si="452"/>
        <v>10500</v>
      </c>
      <c r="X821" s="16">
        <f t="shared" si="428"/>
        <v>0</v>
      </c>
      <c r="Y821" s="10">
        <f t="shared" si="408"/>
        <v>156.54999999999927</v>
      </c>
      <c r="Z821" s="10">
        <f t="shared" si="411"/>
        <v>230.19999999999891</v>
      </c>
      <c r="AA821" s="10">
        <f t="shared" si="412"/>
        <v>73.649999999999636</v>
      </c>
      <c r="AB821" s="10">
        <f t="shared" si="413"/>
        <v>230.19999999999891</v>
      </c>
      <c r="AC821" s="11">
        <f t="shared" si="426"/>
        <v>228.82500000000007</v>
      </c>
      <c r="AD821" s="12">
        <f t="shared" si="425"/>
        <v>2.269897875675167E-2</v>
      </c>
      <c r="AE821" s="12">
        <f t="shared" si="427"/>
        <v>33.140508984857441</v>
      </c>
      <c r="AF821" s="10"/>
      <c r="AG821" s="10"/>
      <c r="AH821" s="13">
        <f t="shared" si="445"/>
        <v>0</v>
      </c>
      <c r="AI821" s="6"/>
      <c r="AJ821" s="6"/>
      <c r="AK821" s="6">
        <f t="shared" si="446"/>
        <v>0</v>
      </c>
    </row>
    <row r="822" spans="1:37" x14ac:dyDescent="0.35">
      <c r="A822" s="2">
        <v>43986</v>
      </c>
      <c r="B822" t="s">
        <v>10</v>
      </c>
      <c r="C822" s="3">
        <v>44007</v>
      </c>
      <c r="D822">
        <v>10060.200000000001</v>
      </c>
      <c r="E822">
        <v>10110</v>
      </c>
      <c r="F822">
        <v>9932.2999999999993</v>
      </c>
      <c r="G822">
        <v>10017.65</v>
      </c>
      <c r="H822">
        <v>10050300</v>
      </c>
      <c r="I822">
        <v>-380475</v>
      </c>
      <c r="K822" s="51">
        <f t="shared" si="414"/>
        <v>-0.53763974661927005</v>
      </c>
      <c r="L822">
        <f t="shared" si="409"/>
        <v>10000</v>
      </c>
      <c r="M822">
        <f t="shared" si="410"/>
        <v>10100</v>
      </c>
      <c r="N822">
        <v>30.0425</v>
      </c>
      <c r="O822">
        <f t="shared" si="407"/>
        <v>21</v>
      </c>
      <c r="P822" s="54">
        <f t="shared" si="415"/>
        <v>-0.53909023035902948</v>
      </c>
      <c r="Q822" s="54">
        <f t="shared" si="416"/>
        <v>29.127583747568007</v>
      </c>
      <c r="R822" s="53">
        <f t="shared" si="447"/>
        <v>8000</v>
      </c>
      <c r="S822" s="53">
        <f t="shared" si="448"/>
        <v>11000</v>
      </c>
      <c r="T822" s="53">
        <f t="shared" si="429"/>
        <v>0</v>
      </c>
      <c r="U822" s="16"/>
      <c r="V822" s="16">
        <f t="shared" si="451"/>
        <v>8300</v>
      </c>
      <c r="W822" s="16">
        <f t="shared" si="452"/>
        <v>10500</v>
      </c>
      <c r="X822" s="16">
        <f t="shared" si="428"/>
        <v>0</v>
      </c>
      <c r="Y822" s="10">
        <f t="shared" si="408"/>
        <v>177.70000000000073</v>
      </c>
      <c r="Z822" s="10">
        <f t="shared" si="411"/>
        <v>38.200000000000728</v>
      </c>
      <c r="AA822" s="10">
        <f t="shared" si="412"/>
        <v>139.5</v>
      </c>
      <c r="AB822" s="10">
        <f t="shared" si="413"/>
        <v>177.70000000000073</v>
      </c>
      <c r="AC822" s="11">
        <f t="shared" si="426"/>
        <v>221.2642857142859</v>
      </c>
      <c r="AD822" s="12">
        <f t="shared" si="425"/>
        <v>2.1994024543675661E-2</v>
      </c>
      <c r="AE822" s="12">
        <f t="shared" si="427"/>
        <v>32.111275833766463</v>
      </c>
      <c r="AF822" s="10"/>
      <c r="AG822" s="10"/>
      <c r="AH822" s="13">
        <f t="shared" si="445"/>
        <v>0</v>
      </c>
      <c r="AI822" s="6"/>
      <c r="AJ822" s="6"/>
      <c r="AK822" s="6">
        <f t="shared" si="446"/>
        <v>0</v>
      </c>
    </row>
    <row r="823" spans="1:37" x14ac:dyDescent="0.35">
      <c r="A823" s="2">
        <v>43987</v>
      </c>
      <c r="B823" t="s">
        <v>10</v>
      </c>
      <c r="C823" s="3">
        <v>44007</v>
      </c>
      <c r="D823">
        <v>10066.65</v>
      </c>
      <c r="E823">
        <v>10184</v>
      </c>
      <c r="F823">
        <v>10040</v>
      </c>
      <c r="G823">
        <v>10145.5</v>
      </c>
      <c r="H823">
        <v>10329825</v>
      </c>
      <c r="I823">
        <v>279525</v>
      </c>
      <c r="K823" s="51">
        <f t="shared" si="414"/>
        <v>1.2762474232978831</v>
      </c>
      <c r="L823">
        <f t="shared" si="409"/>
        <v>10100</v>
      </c>
      <c r="M823">
        <f t="shared" si="410"/>
        <v>10100</v>
      </c>
      <c r="N823">
        <v>29.69</v>
      </c>
      <c r="O823">
        <f t="shared" si="407"/>
        <v>20</v>
      </c>
      <c r="P823" s="54">
        <f t="shared" si="415"/>
        <v>1.2681720213629788</v>
      </c>
      <c r="Q823" s="54">
        <f t="shared" si="416"/>
        <v>28.787199058202003</v>
      </c>
      <c r="R823" s="53">
        <f t="shared" si="447"/>
        <v>8000</v>
      </c>
      <c r="S823" s="53">
        <f t="shared" si="448"/>
        <v>11000</v>
      </c>
      <c r="T823" s="53">
        <f t="shared" si="429"/>
        <v>0</v>
      </c>
      <c r="U823" s="16"/>
      <c r="V823" s="16">
        <f t="shared" si="451"/>
        <v>8300</v>
      </c>
      <c r="W823" s="16">
        <f t="shared" si="452"/>
        <v>10500</v>
      </c>
      <c r="X823" s="16">
        <f t="shared" si="428"/>
        <v>0</v>
      </c>
      <c r="Y823" s="10">
        <f t="shared" si="408"/>
        <v>144</v>
      </c>
      <c r="Z823" s="10">
        <f t="shared" si="411"/>
        <v>166.35000000000036</v>
      </c>
      <c r="AA823" s="10">
        <f t="shared" si="412"/>
        <v>22.350000000000364</v>
      </c>
      <c r="AB823" s="10">
        <f t="shared" si="413"/>
        <v>166.35000000000036</v>
      </c>
      <c r="AC823" s="11">
        <f t="shared" si="426"/>
        <v>223.93214285714308</v>
      </c>
      <c r="AD823" s="12">
        <f t="shared" si="425"/>
        <v>2.2244951682748787E-2</v>
      </c>
      <c r="AE823" s="12">
        <f t="shared" si="427"/>
        <v>32.477629456813226</v>
      </c>
      <c r="AF823" s="10"/>
      <c r="AG823" s="10"/>
      <c r="AH823" s="13">
        <f t="shared" si="445"/>
        <v>0</v>
      </c>
      <c r="AI823" s="6"/>
      <c r="AJ823" s="6"/>
      <c r="AK823" s="6">
        <f t="shared" si="446"/>
        <v>0</v>
      </c>
    </row>
    <row r="824" spans="1:37" x14ac:dyDescent="0.35">
      <c r="A824" s="2">
        <v>43990</v>
      </c>
      <c r="B824" t="s">
        <v>10</v>
      </c>
      <c r="C824" s="3">
        <v>44007</v>
      </c>
      <c r="D824">
        <v>10293.9</v>
      </c>
      <c r="E824">
        <v>10318.700000000001</v>
      </c>
      <c r="F824">
        <v>10113</v>
      </c>
      <c r="G824">
        <v>10165.35</v>
      </c>
      <c r="H824">
        <v>10512525</v>
      </c>
      <c r="I824">
        <v>182700</v>
      </c>
      <c r="K824" s="51">
        <f t="shared" si="414"/>
        <v>0.19565324528116271</v>
      </c>
      <c r="L824">
        <f t="shared" si="409"/>
        <v>10200</v>
      </c>
      <c r="M824">
        <f t="shared" si="410"/>
        <v>10300</v>
      </c>
      <c r="N824">
        <v>28.68</v>
      </c>
      <c r="O824">
        <f t="shared" si="407"/>
        <v>17</v>
      </c>
      <c r="P824" s="54">
        <f t="shared" si="415"/>
        <v>0.19546209360807865</v>
      </c>
      <c r="Q824" s="54">
        <f t="shared" si="416"/>
        <v>27.806332881662087</v>
      </c>
      <c r="R824" s="53">
        <f t="shared" si="447"/>
        <v>8000</v>
      </c>
      <c r="S824" s="53">
        <f t="shared" si="448"/>
        <v>11000</v>
      </c>
      <c r="T824" s="53">
        <f t="shared" si="429"/>
        <v>0</v>
      </c>
      <c r="U824" s="16"/>
      <c r="V824" s="16">
        <f t="shared" si="451"/>
        <v>8300</v>
      </c>
      <c r="W824" s="16">
        <f t="shared" si="452"/>
        <v>10500</v>
      </c>
      <c r="X824" s="16">
        <f t="shared" si="428"/>
        <v>0</v>
      </c>
      <c r="Y824" s="10">
        <f t="shared" si="408"/>
        <v>205.70000000000073</v>
      </c>
      <c r="Z824" s="10">
        <f t="shared" si="411"/>
        <v>173.20000000000073</v>
      </c>
      <c r="AA824" s="10">
        <f t="shared" si="412"/>
        <v>32.5</v>
      </c>
      <c r="AB824" s="10">
        <f t="shared" si="413"/>
        <v>205.70000000000073</v>
      </c>
      <c r="AC824" s="11">
        <f t="shared" si="426"/>
        <v>215.22142857142873</v>
      </c>
      <c r="AD824" s="12">
        <f t="shared" si="425"/>
        <v>2.0907666537602728E-2</v>
      </c>
      <c r="AE824" s="12">
        <f t="shared" si="427"/>
        <v>30.525193144899983</v>
      </c>
      <c r="AF824" s="10"/>
      <c r="AG824" s="10"/>
      <c r="AH824" s="13">
        <f t="shared" si="445"/>
        <v>0</v>
      </c>
      <c r="AI824" s="6"/>
      <c r="AJ824" s="6"/>
      <c r="AK824" s="6">
        <f t="shared" si="446"/>
        <v>0</v>
      </c>
    </row>
    <row r="825" spans="1:37" x14ac:dyDescent="0.35">
      <c r="A825" s="2">
        <v>43991</v>
      </c>
      <c r="B825" t="s">
        <v>10</v>
      </c>
      <c r="C825" s="3">
        <v>44007</v>
      </c>
      <c r="D825">
        <v>10192.15</v>
      </c>
      <c r="E825">
        <v>10295</v>
      </c>
      <c r="F825">
        <v>10006.25</v>
      </c>
      <c r="G825">
        <v>10034</v>
      </c>
      <c r="H825">
        <v>10478625</v>
      </c>
      <c r="I825">
        <v>-33900</v>
      </c>
      <c r="K825" s="51">
        <f t="shared" si="414"/>
        <v>-1.292134555130914</v>
      </c>
      <c r="L825">
        <f t="shared" si="409"/>
        <v>10000</v>
      </c>
      <c r="M825">
        <f t="shared" si="410"/>
        <v>10200</v>
      </c>
      <c r="N825">
        <v>29.647500000000001</v>
      </c>
      <c r="O825">
        <f t="shared" si="407"/>
        <v>16</v>
      </c>
      <c r="P825" s="54">
        <f t="shared" si="415"/>
        <v>-1.300555229956224</v>
      </c>
      <c r="Q825" s="54">
        <f t="shared" si="416"/>
        <v>28.746082994198879</v>
      </c>
      <c r="R825" s="53">
        <f t="shared" si="447"/>
        <v>8000</v>
      </c>
      <c r="S825" s="53">
        <f t="shared" si="448"/>
        <v>11000</v>
      </c>
      <c r="T825" s="53">
        <f t="shared" si="429"/>
        <v>0</v>
      </c>
      <c r="U825" s="16"/>
      <c r="V825" s="16">
        <f t="shared" si="451"/>
        <v>8300</v>
      </c>
      <c r="W825" s="16">
        <f t="shared" si="452"/>
        <v>10500</v>
      </c>
      <c r="X825" s="16">
        <f t="shared" si="428"/>
        <v>0</v>
      </c>
      <c r="Y825" s="10">
        <f t="shared" si="408"/>
        <v>288.75</v>
      </c>
      <c r="Z825" s="10">
        <f t="shared" si="411"/>
        <v>129.64999999999964</v>
      </c>
      <c r="AA825" s="10">
        <f t="shared" si="412"/>
        <v>159.10000000000036</v>
      </c>
      <c r="AB825" s="10">
        <f t="shared" si="413"/>
        <v>288.75</v>
      </c>
      <c r="AC825" s="11">
        <f t="shared" si="426"/>
        <v>220.92142857142881</v>
      </c>
      <c r="AD825" s="12">
        <f t="shared" si="425"/>
        <v>2.1675645332086834E-2</v>
      </c>
      <c r="AE825" s="12">
        <f t="shared" si="427"/>
        <v>31.646442184846777</v>
      </c>
      <c r="AF825" s="10"/>
      <c r="AG825" s="10"/>
      <c r="AH825" s="13">
        <f t="shared" si="445"/>
        <v>0</v>
      </c>
      <c r="AI825" s="6"/>
      <c r="AJ825" s="6"/>
      <c r="AK825" s="6">
        <f t="shared" si="446"/>
        <v>0</v>
      </c>
    </row>
    <row r="826" spans="1:37" x14ac:dyDescent="0.35">
      <c r="A826" s="2">
        <v>43992</v>
      </c>
      <c r="B826" t="s">
        <v>10</v>
      </c>
      <c r="C826" s="3">
        <v>44007</v>
      </c>
      <c r="D826">
        <v>10076.549999999999</v>
      </c>
      <c r="E826">
        <v>10153.75</v>
      </c>
      <c r="F826">
        <v>10037.450000000001</v>
      </c>
      <c r="G826">
        <v>10118.700000000001</v>
      </c>
      <c r="H826">
        <v>10464675</v>
      </c>
      <c r="I826">
        <v>-13950</v>
      </c>
      <c r="K826" s="51">
        <f t="shared" si="414"/>
        <v>0.84412995814232339</v>
      </c>
      <c r="L826">
        <f t="shared" si="409"/>
        <v>10100</v>
      </c>
      <c r="M826">
        <f t="shared" si="410"/>
        <v>10100</v>
      </c>
      <c r="N826">
        <v>30.204999999999998</v>
      </c>
      <c r="O826">
        <f t="shared" si="407"/>
        <v>15</v>
      </c>
      <c r="P826" s="54">
        <f t="shared" si="415"/>
        <v>0.84058710477350473</v>
      </c>
      <c r="Q826" s="54">
        <f t="shared" si="416"/>
        <v>29.285557851965915</v>
      </c>
      <c r="R826" s="53">
        <f t="shared" si="447"/>
        <v>8000</v>
      </c>
      <c r="S826" s="53">
        <f t="shared" si="448"/>
        <v>11000</v>
      </c>
      <c r="T826" s="53">
        <f t="shared" si="429"/>
        <v>0</v>
      </c>
      <c r="U826" s="16"/>
      <c r="V826" s="16">
        <f t="shared" si="451"/>
        <v>8300</v>
      </c>
      <c r="W826" s="16">
        <f t="shared" si="452"/>
        <v>10500</v>
      </c>
      <c r="X826" s="16">
        <f t="shared" si="428"/>
        <v>0</v>
      </c>
      <c r="Y826" s="10">
        <f t="shared" si="408"/>
        <v>116.29999999999927</v>
      </c>
      <c r="Z826" s="10">
        <f t="shared" si="411"/>
        <v>119.75</v>
      </c>
      <c r="AA826" s="10">
        <f t="shared" si="412"/>
        <v>3.4500000000007276</v>
      </c>
      <c r="AB826" s="10">
        <f t="shared" si="413"/>
        <v>119.75</v>
      </c>
      <c r="AC826" s="11">
        <f t="shared" si="426"/>
        <v>213.8535714285716</v>
      </c>
      <c r="AD826" s="12">
        <f t="shared" si="425"/>
        <v>2.1222895874934537E-2</v>
      </c>
      <c r="AE826" s="12">
        <f t="shared" si="427"/>
        <v>30.985427977404424</v>
      </c>
      <c r="AF826" s="10"/>
      <c r="AG826" s="10"/>
      <c r="AH826" s="13">
        <f t="shared" si="445"/>
        <v>0</v>
      </c>
      <c r="AI826" s="6"/>
      <c r="AJ826" s="6"/>
      <c r="AK826" s="6">
        <f t="shared" si="446"/>
        <v>0</v>
      </c>
    </row>
    <row r="827" spans="1:37" x14ac:dyDescent="0.35">
      <c r="A827" s="2">
        <v>43993</v>
      </c>
      <c r="B827" t="s">
        <v>10</v>
      </c>
      <c r="C827" s="3">
        <v>44007</v>
      </c>
      <c r="D827">
        <v>10061.9</v>
      </c>
      <c r="E827">
        <v>10099</v>
      </c>
      <c r="F827">
        <v>9876.2999999999993</v>
      </c>
      <c r="G827">
        <v>9894.5499999999993</v>
      </c>
      <c r="H827">
        <v>10898175</v>
      </c>
      <c r="I827">
        <v>433500</v>
      </c>
      <c r="K827" s="51">
        <f t="shared" si="414"/>
        <v>-2.2152055105893189</v>
      </c>
      <c r="L827">
        <f t="shared" si="409"/>
        <v>9900</v>
      </c>
      <c r="M827">
        <f t="shared" si="410"/>
        <v>10100</v>
      </c>
      <c r="N827">
        <v>29.4375</v>
      </c>
      <c r="O827">
        <f t="shared" si="407"/>
        <v>14</v>
      </c>
      <c r="P827" s="54">
        <f t="shared" si="415"/>
        <v>-2.2401096603296367</v>
      </c>
      <c r="Q827" s="54">
        <f t="shared" si="416"/>
        <v>28.545989339177194</v>
      </c>
      <c r="R827" s="53">
        <f t="shared" si="447"/>
        <v>8000</v>
      </c>
      <c r="S827" s="53">
        <f t="shared" si="448"/>
        <v>11000</v>
      </c>
      <c r="T827" s="53">
        <f t="shared" si="429"/>
        <v>0</v>
      </c>
      <c r="U827" s="16"/>
      <c r="V827" s="16">
        <f t="shared" si="451"/>
        <v>8300</v>
      </c>
      <c r="W827" s="16">
        <f t="shared" si="452"/>
        <v>10500</v>
      </c>
      <c r="X827" s="16">
        <f t="shared" si="428"/>
        <v>0</v>
      </c>
      <c r="Y827" s="10">
        <f t="shared" si="408"/>
        <v>222.70000000000073</v>
      </c>
      <c r="Z827" s="10">
        <f t="shared" si="411"/>
        <v>19.700000000000728</v>
      </c>
      <c r="AA827" s="10">
        <f t="shared" si="412"/>
        <v>242.40000000000146</v>
      </c>
      <c r="AB827" s="10">
        <f t="shared" si="413"/>
        <v>242.40000000000146</v>
      </c>
      <c r="AC827" s="11">
        <f t="shared" si="426"/>
        <v>222.34285714285735</v>
      </c>
      <c r="AD827" s="12">
        <f t="shared" si="425"/>
        <v>2.2097502175817428E-2</v>
      </c>
      <c r="AE827" s="12">
        <f t="shared" si="427"/>
        <v>32.262353176693445</v>
      </c>
      <c r="AF827" s="10"/>
      <c r="AG827" s="10"/>
      <c r="AH827" s="13">
        <f t="shared" si="445"/>
        <v>0</v>
      </c>
      <c r="AI827" s="6"/>
      <c r="AJ827" s="6"/>
      <c r="AK827" s="6">
        <f t="shared" si="446"/>
        <v>0</v>
      </c>
    </row>
    <row r="828" spans="1:37" x14ac:dyDescent="0.35">
      <c r="A828" s="2">
        <v>43994</v>
      </c>
      <c r="B828" t="s">
        <v>10</v>
      </c>
      <c r="C828" s="3">
        <v>44007</v>
      </c>
      <c r="D828">
        <v>9599.4</v>
      </c>
      <c r="E828">
        <v>9982.15</v>
      </c>
      <c r="F828">
        <v>9581.9500000000007</v>
      </c>
      <c r="G828">
        <v>9955.35</v>
      </c>
      <c r="H828">
        <v>10699200</v>
      </c>
      <c r="I828">
        <v>-198975</v>
      </c>
      <c r="K828" s="51">
        <f t="shared" si="414"/>
        <v>0.61447968831327437</v>
      </c>
      <c r="L828">
        <f t="shared" si="409"/>
        <v>10000</v>
      </c>
      <c r="M828">
        <f t="shared" si="410"/>
        <v>9600</v>
      </c>
      <c r="N828">
        <v>29.66</v>
      </c>
      <c r="O828">
        <f t="shared" si="407"/>
        <v>13</v>
      </c>
      <c r="P828" s="54">
        <f t="shared" si="415"/>
        <v>0.61259946035772117</v>
      </c>
      <c r="Q828" s="54">
        <f t="shared" si="416"/>
        <v>28.756828418410986</v>
      </c>
      <c r="R828" s="53">
        <f t="shared" si="447"/>
        <v>8000</v>
      </c>
      <c r="S828" s="53">
        <f t="shared" si="448"/>
        <v>11000</v>
      </c>
      <c r="T828" s="53">
        <f t="shared" si="429"/>
        <v>0</v>
      </c>
      <c r="U828" s="16"/>
      <c r="V828" s="16">
        <f t="shared" si="451"/>
        <v>8300</v>
      </c>
      <c r="W828" s="16">
        <f t="shared" si="452"/>
        <v>10500</v>
      </c>
      <c r="X828" s="16">
        <f t="shared" si="428"/>
        <v>0</v>
      </c>
      <c r="Y828" s="10">
        <f t="shared" si="408"/>
        <v>400.19999999999891</v>
      </c>
      <c r="Z828" s="10">
        <f t="shared" si="411"/>
        <v>87.600000000000364</v>
      </c>
      <c r="AA828" s="10">
        <f t="shared" si="412"/>
        <v>312.59999999999854</v>
      </c>
      <c r="AB828" s="10">
        <f t="shared" si="413"/>
        <v>400.19999999999891</v>
      </c>
      <c r="AC828" s="11">
        <f t="shared" si="426"/>
        <v>237.81428571428583</v>
      </c>
      <c r="AD828" s="12">
        <f t="shared" si="425"/>
        <v>2.4773869795433657E-2</v>
      </c>
      <c r="AE828" s="12">
        <f t="shared" si="427"/>
        <v>36.169849901333137</v>
      </c>
      <c r="AF828" s="10"/>
      <c r="AG828" s="10"/>
      <c r="AH828" s="13">
        <f t="shared" si="445"/>
        <v>0</v>
      </c>
      <c r="AI828" s="6"/>
      <c r="AJ828" s="6"/>
      <c r="AK828" s="6">
        <f t="shared" si="446"/>
        <v>0</v>
      </c>
    </row>
    <row r="829" spans="1:37" x14ac:dyDescent="0.35">
      <c r="A829" s="2">
        <v>43997</v>
      </c>
      <c r="B829" t="s">
        <v>10</v>
      </c>
      <c r="C829" s="3">
        <v>44007</v>
      </c>
      <c r="D829">
        <v>9875.9</v>
      </c>
      <c r="E829">
        <v>9904.9500000000007</v>
      </c>
      <c r="F829">
        <v>9682.25</v>
      </c>
      <c r="G829">
        <v>9813.75</v>
      </c>
      <c r="H829">
        <v>9890400</v>
      </c>
      <c r="I829">
        <v>-808800</v>
      </c>
      <c r="K829" s="51">
        <f t="shared" si="414"/>
        <v>-1.4223507963055075</v>
      </c>
      <c r="L829">
        <f t="shared" si="409"/>
        <v>9800</v>
      </c>
      <c r="M829">
        <f t="shared" si="410"/>
        <v>9900</v>
      </c>
      <c r="N829">
        <v>30.822500000000002</v>
      </c>
      <c r="O829">
        <f t="shared" si="407"/>
        <v>10</v>
      </c>
      <c r="P829" s="54">
        <f t="shared" si="415"/>
        <v>-1.4325631579749754</v>
      </c>
      <c r="Q829" s="54">
        <f t="shared" si="416"/>
        <v>29.885582646271015</v>
      </c>
      <c r="R829" s="53">
        <f t="shared" si="447"/>
        <v>8000</v>
      </c>
      <c r="S829" s="53">
        <f t="shared" si="448"/>
        <v>11000</v>
      </c>
      <c r="T829" s="53">
        <f t="shared" si="429"/>
        <v>0</v>
      </c>
      <c r="U829" s="16"/>
      <c r="V829" s="16">
        <f t="shared" si="451"/>
        <v>8300</v>
      </c>
      <c r="W829" s="16">
        <f t="shared" si="452"/>
        <v>10500</v>
      </c>
      <c r="X829" s="16">
        <f t="shared" si="428"/>
        <v>0</v>
      </c>
      <c r="Y829" s="10">
        <f t="shared" si="408"/>
        <v>222.70000000000073</v>
      </c>
      <c r="Z829" s="10">
        <f t="shared" si="411"/>
        <v>50.399999999999636</v>
      </c>
      <c r="AA829" s="10">
        <f t="shared" si="412"/>
        <v>273.10000000000036</v>
      </c>
      <c r="AB829" s="10">
        <f t="shared" si="413"/>
        <v>273.10000000000036</v>
      </c>
      <c r="AC829" s="11">
        <f t="shared" si="426"/>
        <v>244.01785714285728</v>
      </c>
      <c r="AD829" s="12">
        <f t="shared" si="425"/>
        <v>2.4708417171382589E-2</v>
      </c>
      <c r="AE829" s="12">
        <f t="shared" si="427"/>
        <v>36.074289070218576</v>
      </c>
      <c r="AF829" s="10"/>
      <c r="AG829" s="10"/>
      <c r="AH829" s="13">
        <f t="shared" si="445"/>
        <v>0</v>
      </c>
      <c r="AI829" s="6"/>
      <c r="AJ829" s="6"/>
      <c r="AK829" s="6">
        <f t="shared" si="446"/>
        <v>0</v>
      </c>
    </row>
    <row r="830" spans="1:37" x14ac:dyDescent="0.35">
      <c r="A830" s="2">
        <v>43998</v>
      </c>
      <c r="B830" t="s">
        <v>10</v>
      </c>
      <c r="C830" s="3">
        <v>44007</v>
      </c>
      <c r="D830">
        <v>10018.15</v>
      </c>
      <c r="E830">
        <v>10044.700000000001</v>
      </c>
      <c r="F830">
        <v>9703.9</v>
      </c>
      <c r="G830">
        <v>9897.85</v>
      </c>
      <c r="H830">
        <v>9516825</v>
      </c>
      <c r="I830">
        <v>-373575</v>
      </c>
      <c r="K830" s="51">
        <f t="shared" si="414"/>
        <v>0.85696089670106079</v>
      </c>
      <c r="L830">
        <f t="shared" si="409"/>
        <v>9900</v>
      </c>
      <c r="M830">
        <f t="shared" si="410"/>
        <v>10000</v>
      </c>
      <c r="N830">
        <v>32.577500000000001</v>
      </c>
      <c r="O830">
        <f t="shared" ref="O830:O893" si="453">C830-A830</f>
        <v>9</v>
      </c>
      <c r="P830" s="54">
        <f t="shared" si="415"/>
        <v>0.8533098307852427</v>
      </c>
      <c r="Q830" s="54">
        <f t="shared" si="416"/>
        <v>31.58574970037974</v>
      </c>
      <c r="R830" s="53">
        <f t="shared" si="447"/>
        <v>8000</v>
      </c>
      <c r="S830" s="53">
        <f t="shared" si="448"/>
        <v>11000</v>
      </c>
      <c r="T830" s="53">
        <f t="shared" si="429"/>
        <v>0</v>
      </c>
      <c r="U830" s="16"/>
      <c r="V830" s="16">
        <f t="shared" si="451"/>
        <v>8300</v>
      </c>
      <c r="W830" s="16">
        <f t="shared" si="452"/>
        <v>10500</v>
      </c>
      <c r="X830" s="16">
        <f t="shared" si="428"/>
        <v>0</v>
      </c>
      <c r="Y830" s="10">
        <f t="shared" si="408"/>
        <v>340.80000000000109</v>
      </c>
      <c r="Z830" s="10">
        <f t="shared" si="411"/>
        <v>230.95000000000073</v>
      </c>
      <c r="AA830" s="10">
        <f t="shared" si="412"/>
        <v>109.85000000000036</v>
      </c>
      <c r="AB830" s="10">
        <f t="shared" si="413"/>
        <v>340.80000000000109</v>
      </c>
      <c r="AC830" s="11">
        <f t="shared" si="426"/>
        <v>243.1392857142859</v>
      </c>
      <c r="AD830" s="12">
        <f t="shared" si="425"/>
        <v>2.4269878741512745E-2</v>
      </c>
      <c r="AE830" s="12">
        <f t="shared" si="427"/>
        <v>35.434022962608609</v>
      </c>
      <c r="AF830" s="10"/>
      <c r="AG830" s="10"/>
      <c r="AH830" s="13">
        <f t="shared" si="445"/>
        <v>0</v>
      </c>
      <c r="AI830" s="6"/>
      <c r="AJ830" s="6"/>
      <c r="AK830" s="6">
        <f t="shared" si="446"/>
        <v>0</v>
      </c>
    </row>
    <row r="831" spans="1:37" x14ac:dyDescent="0.35">
      <c r="A831" s="2">
        <v>43999</v>
      </c>
      <c r="B831" t="s">
        <v>10</v>
      </c>
      <c r="C831" s="3">
        <v>44007</v>
      </c>
      <c r="D831">
        <v>9867.65</v>
      </c>
      <c r="E831">
        <v>9988.9500000000007</v>
      </c>
      <c r="F831">
        <v>9810.0499999999993</v>
      </c>
      <c r="G831">
        <v>9854.5499999999993</v>
      </c>
      <c r="H831">
        <v>9508875</v>
      </c>
      <c r="I831">
        <v>-7950</v>
      </c>
      <c r="K831" s="51">
        <f t="shared" si="414"/>
        <v>-0.4374687432119207</v>
      </c>
      <c r="L831">
        <f t="shared" si="409"/>
        <v>9900</v>
      </c>
      <c r="M831">
        <f t="shared" si="410"/>
        <v>9900</v>
      </c>
      <c r="N831">
        <v>32.965000000000003</v>
      </c>
      <c r="O831">
        <f t="shared" si="453"/>
        <v>8</v>
      </c>
      <c r="P831" s="54">
        <f t="shared" si="415"/>
        <v>-0.43842843764991812</v>
      </c>
      <c r="Q831" s="54">
        <f t="shared" si="416"/>
        <v>31.960933726499555</v>
      </c>
      <c r="R831" s="53">
        <f t="shared" si="447"/>
        <v>8000</v>
      </c>
      <c r="S831" s="53">
        <f t="shared" si="448"/>
        <v>11000</v>
      </c>
      <c r="T831" s="53">
        <f t="shared" si="429"/>
        <v>0</v>
      </c>
      <c r="U831" s="16"/>
      <c r="V831" s="16">
        <f t="shared" si="451"/>
        <v>8300</v>
      </c>
      <c r="W831" s="16">
        <f t="shared" si="452"/>
        <v>10500</v>
      </c>
      <c r="X831" s="16">
        <f t="shared" si="428"/>
        <v>0</v>
      </c>
      <c r="Y831" s="10">
        <f t="shared" si="408"/>
        <v>178.90000000000146</v>
      </c>
      <c r="Z831" s="10">
        <f t="shared" si="411"/>
        <v>91.100000000000364</v>
      </c>
      <c r="AA831" s="10">
        <f t="shared" si="412"/>
        <v>87.800000000001091</v>
      </c>
      <c r="AB831" s="10">
        <f t="shared" si="413"/>
        <v>178.90000000000146</v>
      </c>
      <c r="AC831" s="11">
        <f t="shared" si="426"/>
        <v>242.66071428571453</v>
      </c>
      <c r="AD831" s="12">
        <f t="shared" si="425"/>
        <v>2.4591540466647535E-2</v>
      </c>
      <c r="AE831" s="12">
        <f t="shared" si="427"/>
        <v>35.903649081305403</v>
      </c>
      <c r="AF831" s="10"/>
      <c r="AG831" s="10"/>
      <c r="AH831" s="13">
        <f t="shared" si="445"/>
        <v>0</v>
      </c>
      <c r="AI831" s="6"/>
      <c r="AJ831" s="6"/>
      <c r="AK831" s="6">
        <f t="shared" si="446"/>
        <v>0</v>
      </c>
    </row>
    <row r="832" spans="1:37" x14ac:dyDescent="0.35">
      <c r="A832" s="2">
        <v>44000</v>
      </c>
      <c r="B832" t="s">
        <v>10</v>
      </c>
      <c r="C832" s="3">
        <v>44007</v>
      </c>
      <c r="D832">
        <v>9845.65</v>
      </c>
      <c r="E832">
        <v>10103.9</v>
      </c>
      <c r="F832">
        <v>9825</v>
      </c>
      <c r="G832">
        <v>10071.9</v>
      </c>
      <c r="H832">
        <v>9101625</v>
      </c>
      <c r="I832">
        <v>-407250</v>
      </c>
      <c r="K832" s="51">
        <f t="shared" si="414"/>
        <v>2.2055801634777881</v>
      </c>
      <c r="L832">
        <f t="shared" si="409"/>
        <v>10100</v>
      </c>
      <c r="M832">
        <f t="shared" si="410"/>
        <v>9800</v>
      </c>
      <c r="N832">
        <v>33.354999999999997</v>
      </c>
      <c r="O832">
        <f t="shared" si="453"/>
        <v>7</v>
      </c>
      <c r="P832" s="54">
        <f t="shared" si="415"/>
        <v>2.181609071638313</v>
      </c>
      <c r="Q832" s="54">
        <f t="shared" si="416"/>
        <v>32.343287226076562</v>
      </c>
      <c r="R832" s="53">
        <f t="shared" si="447"/>
        <v>8000</v>
      </c>
      <c r="S832" s="53">
        <f t="shared" si="448"/>
        <v>11000</v>
      </c>
      <c r="T832" s="53">
        <f t="shared" si="429"/>
        <v>0</v>
      </c>
      <c r="U832" s="16"/>
      <c r="V832" s="16">
        <f t="shared" si="451"/>
        <v>8300</v>
      </c>
      <c r="W832" s="16">
        <f t="shared" si="452"/>
        <v>10500</v>
      </c>
      <c r="X832" s="16">
        <f t="shared" si="428"/>
        <v>0</v>
      </c>
      <c r="Y832" s="10">
        <f t="shared" si="408"/>
        <v>278.89999999999964</v>
      </c>
      <c r="Z832" s="10">
        <f t="shared" si="411"/>
        <v>249.35000000000036</v>
      </c>
      <c r="AA832" s="10">
        <f t="shared" si="412"/>
        <v>29.549999999999272</v>
      </c>
      <c r="AB832" s="10">
        <f t="shared" si="413"/>
        <v>278.89999999999964</v>
      </c>
      <c r="AC832" s="11">
        <f t="shared" si="426"/>
        <v>252.0142857142859</v>
      </c>
      <c r="AD832" s="12">
        <f t="shared" si="425"/>
        <v>2.5596510714303872E-2</v>
      </c>
      <c r="AE832" s="12">
        <f t="shared" si="427"/>
        <v>37.370905642883656</v>
      </c>
      <c r="AF832" s="10"/>
      <c r="AG832" s="10"/>
      <c r="AH832" s="13">
        <f t="shared" si="445"/>
        <v>0</v>
      </c>
      <c r="AI832" s="6"/>
      <c r="AJ832" s="6"/>
      <c r="AK832" s="6">
        <f t="shared" si="446"/>
        <v>0</v>
      </c>
    </row>
    <row r="833" spans="1:37" x14ac:dyDescent="0.35">
      <c r="A833" s="2">
        <v>44001</v>
      </c>
      <c r="B833" t="s">
        <v>10</v>
      </c>
      <c r="C833" s="3">
        <v>44007</v>
      </c>
      <c r="D833">
        <v>10057.4</v>
      </c>
      <c r="E833">
        <v>10252</v>
      </c>
      <c r="F833">
        <v>10051</v>
      </c>
      <c r="G833">
        <v>10235.549999999999</v>
      </c>
      <c r="H833">
        <v>9114750</v>
      </c>
      <c r="I833">
        <v>13125</v>
      </c>
      <c r="K833" s="51">
        <f t="shared" si="414"/>
        <v>1.6248175617311493</v>
      </c>
      <c r="L833">
        <f t="shared" si="409"/>
        <v>10200</v>
      </c>
      <c r="M833">
        <f t="shared" si="410"/>
        <v>10100</v>
      </c>
      <c r="N833">
        <v>31.454999999999998</v>
      </c>
      <c r="O833">
        <f t="shared" si="453"/>
        <v>6</v>
      </c>
      <c r="P833" s="54">
        <f t="shared" si="415"/>
        <v>1.6117586667753869</v>
      </c>
      <c r="Q833" s="54">
        <f t="shared" si="416"/>
        <v>30.499309327589621</v>
      </c>
      <c r="R833" s="53">
        <f t="shared" si="447"/>
        <v>8000</v>
      </c>
      <c r="S833" s="53">
        <f t="shared" si="448"/>
        <v>11000</v>
      </c>
      <c r="T833" s="53">
        <f t="shared" si="429"/>
        <v>0</v>
      </c>
      <c r="U833" s="16"/>
      <c r="V833" s="16">
        <f t="shared" si="451"/>
        <v>8300</v>
      </c>
      <c r="W833" s="16">
        <f t="shared" si="452"/>
        <v>10500</v>
      </c>
      <c r="X833" s="16">
        <f t="shared" si="428"/>
        <v>0</v>
      </c>
      <c r="Y833" s="10">
        <f t="shared" si="408"/>
        <v>201</v>
      </c>
      <c r="Z833" s="10">
        <f t="shared" si="411"/>
        <v>180.10000000000036</v>
      </c>
      <c r="AA833" s="10">
        <f t="shared" si="412"/>
        <v>20.899999999999636</v>
      </c>
      <c r="AB833" s="10">
        <f t="shared" si="413"/>
        <v>201</v>
      </c>
      <c r="AC833" s="11">
        <f t="shared" si="426"/>
        <v>236.54642857142881</v>
      </c>
      <c r="AD833" s="12">
        <f t="shared" si="425"/>
        <v>2.3519640122837793E-2</v>
      </c>
      <c r="AE833" s="12">
        <f t="shared" si="427"/>
        <v>34.338674579343177</v>
      </c>
      <c r="AF833" s="10"/>
      <c r="AG833" s="10"/>
      <c r="AH833" s="13">
        <f t="shared" si="445"/>
        <v>0</v>
      </c>
      <c r="AI833" s="6"/>
      <c r="AJ833" s="6"/>
      <c r="AK833" s="6">
        <f t="shared" si="446"/>
        <v>0</v>
      </c>
    </row>
    <row r="834" spans="1:37" x14ac:dyDescent="0.35">
      <c r="A834" s="2">
        <v>44004</v>
      </c>
      <c r="B834" t="s">
        <v>10</v>
      </c>
      <c r="C834" s="3">
        <v>44007</v>
      </c>
      <c r="D834">
        <v>10248</v>
      </c>
      <c r="E834">
        <v>10374.75</v>
      </c>
      <c r="F834">
        <v>10236</v>
      </c>
      <c r="G834">
        <v>10288.200000000001</v>
      </c>
      <c r="H834">
        <v>8197725</v>
      </c>
      <c r="I834">
        <v>-917025</v>
      </c>
      <c r="K834" s="51">
        <f t="shared" si="414"/>
        <v>0.51438369213184887</v>
      </c>
      <c r="L834">
        <f t="shared" si="409"/>
        <v>10300</v>
      </c>
      <c r="M834">
        <f t="shared" si="410"/>
        <v>10200</v>
      </c>
      <c r="N834">
        <v>29.965</v>
      </c>
      <c r="O834">
        <f t="shared" si="453"/>
        <v>3</v>
      </c>
      <c r="P834" s="54">
        <f t="shared" si="415"/>
        <v>0.51306525849064144</v>
      </c>
      <c r="Q834" s="54">
        <f t="shared" si="416"/>
        <v>29.052417208514132</v>
      </c>
      <c r="R834" s="53">
        <f t="shared" si="447"/>
        <v>8000</v>
      </c>
      <c r="S834" s="53">
        <f t="shared" si="448"/>
        <v>11000</v>
      </c>
      <c r="T834" s="53">
        <f t="shared" si="429"/>
        <v>0</v>
      </c>
      <c r="U834" s="16"/>
      <c r="V834" s="16">
        <f t="shared" si="451"/>
        <v>8300</v>
      </c>
      <c r="W834" s="16">
        <f t="shared" si="452"/>
        <v>10500</v>
      </c>
      <c r="X834" s="16">
        <f t="shared" si="428"/>
        <v>0</v>
      </c>
      <c r="Y834" s="10">
        <f t="shared" ref="Y834:Y897" si="454">E834-F834</f>
        <v>138.75</v>
      </c>
      <c r="Z834" s="10">
        <f t="shared" si="411"/>
        <v>139.20000000000073</v>
      </c>
      <c r="AA834" s="10">
        <f t="shared" si="412"/>
        <v>0.4500000000007276</v>
      </c>
      <c r="AB834" s="10">
        <f t="shared" si="413"/>
        <v>139.20000000000073</v>
      </c>
      <c r="AC834" s="11">
        <f t="shared" si="426"/>
        <v>231.63928571428602</v>
      </c>
      <c r="AD834" s="12">
        <f t="shared" si="425"/>
        <v>2.2603365116538449E-2</v>
      </c>
      <c r="AE834" s="12">
        <f t="shared" si="427"/>
        <v>33.000913070146133</v>
      </c>
      <c r="AF834" s="10"/>
      <c r="AG834" s="10"/>
      <c r="AH834" s="13">
        <f t="shared" si="445"/>
        <v>0</v>
      </c>
      <c r="AI834" s="6"/>
      <c r="AJ834" s="6"/>
      <c r="AK834" s="6">
        <f t="shared" si="446"/>
        <v>0</v>
      </c>
    </row>
    <row r="835" spans="1:37" x14ac:dyDescent="0.35">
      <c r="A835" s="2">
        <v>44005</v>
      </c>
      <c r="B835" t="s">
        <v>10</v>
      </c>
      <c r="C835" s="3">
        <v>44007</v>
      </c>
      <c r="D835">
        <v>10328.049999999999</v>
      </c>
      <c r="E835">
        <v>10480</v>
      </c>
      <c r="F835">
        <v>10282.1</v>
      </c>
      <c r="G835">
        <v>10467.700000000001</v>
      </c>
      <c r="H835">
        <v>7398825</v>
      </c>
      <c r="I835">
        <v>-798900</v>
      </c>
      <c r="K835" s="51">
        <f t="shared" si="414"/>
        <v>1.7447172488870744</v>
      </c>
      <c r="L835">
        <f t="shared" ref="L835:L898" si="455">MROUND(G835,100)</f>
        <v>10500</v>
      </c>
      <c r="M835">
        <f t="shared" ref="M835:M898" si="456">MROUND(D835,100)</f>
        <v>10300</v>
      </c>
      <c r="N835">
        <v>30.46</v>
      </c>
      <c r="O835">
        <f t="shared" si="453"/>
        <v>2</v>
      </c>
      <c r="P835" s="54">
        <f t="shared" si="415"/>
        <v>1.7296718056922344</v>
      </c>
      <c r="Q835" s="54">
        <f t="shared" si="416"/>
        <v>29.535104703950591</v>
      </c>
      <c r="R835" s="53">
        <f t="shared" si="447"/>
        <v>8000</v>
      </c>
      <c r="S835" s="53">
        <f t="shared" si="448"/>
        <v>11000</v>
      </c>
      <c r="T835" s="53">
        <f t="shared" si="429"/>
        <v>0</v>
      </c>
      <c r="U835" s="16"/>
      <c r="V835" s="16">
        <f t="shared" si="451"/>
        <v>8300</v>
      </c>
      <c r="W835" s="16">
        <f t="shared" si="452"/>
        <v>10500</v>
      </c>
      <c r="X835" s="16">
        <f t="shared" si="428"/>
        <v>0</v>
      </c>
      <c r="Y835" s="10">
        <f t="shared" si="454"/>
        <v>197.89999999999964</v>
      </c>
      <c r="Z835" s="10">
        <f t="shared" ref="Z835:Z898" si="457">ABS(G834-E835)</f>
        <v>191.79999999999927</v>
      </c>
      <c r="AA835" s="10">
        <f t="shared" ref="AA835:AA898" si="458">ABS(G834-F835)</f>
        <v>6.1000000000003638</v>
      </c>
      <c r="AB835" s="10">
        <f t="shared" ref="AB835:AB898" si="459">MAX(Y835,Z835,AA835)</f>
        <v>197.89999999999964</v>
      </c>
      <c r="AC835" s="11">
        <f t="shared" si="426"/>
        <v>229.33214285714323</v>
      </c>
      <c r="AD835" s="12">
        <f t="shared" si="425"/>
        <v>2.2204786272059414E-2</v>
      </c>
      <c r="AE835" s="12">
        <f t="shared" si="427"/>
        <v>32.418987957206745</v>
      </c>
      <c r="AF835" s="10"/>
      <c r="AG835" s="10"/>
      <c r="AH835" s="13">
        <f t="shared" si="445"/>
        <v>0</v>
      </c>
      <c r="AI835" s="6"/>
      <c r="AJ835" s="6"/>
      <c r="AK835" s="6">
        <f t="shared" si="446"/>
        <v>0</v>
      </c>
    </row>
    <row r="836" spans="1:37" x14ac:dyDescent="0.35">
      <c r="A836" s="2">
        <v>44006</v>
      </c>
      <c r="B836" t="s">
        <v>10</v>
      </c>
      <c r="C836" s="3">
        <v>44007</v>
      </c>
      <c r="D836">
        <v>10499.3</v>
      </c>
      <c r="E836">
        <v>10536.1</v>
      </c>
      <c r="F836">
        <v>10274.25</v>
      </c>
      <c r="G836">
        <v>10295.65</v>
      </c>
      <c r="H836">
        <v>5236650</v>
      </c>
      <c r="I836">
        <v>-2162175</v>
      </c>
      <c r="J836">
        <v>10305.299999999999</v>
      </c>
      <c r="K836" s="51">
        <f t="shared" ref="K836:K899" si="460">((G836-G835)/G835)*100</f>
        <v>-1.6436275399562568</v>
      </c>
      <c r="L836">
        <f t="shared" si="455"/>
        <v>10300</v>
      </c>
      <c r="M836">
        <f t="shared" si="456"/>
        <v>10500</v>
      </c>
      <c r="N836">
        <v>29.34</v>
      </c>
      <c r="O836">
        <f t="shared" si="453"/>
        <v>1</v>
      </c>
      <c r="P836" s="54">
        <f t="shared" ref="P836:P899" si="461">(LN(G836)-LN(G835))*100</f>
        <v>-1.6572849555616997</v>
      </c>
      <c r="Q836" s="54">
        <f t="shared" ref="Q836:Q899" si="462">SQRT(0.94*(N836)^2+0.06*(P836)^2)</f>
        <v>28.449081876317834</v>
      </c>
      <c r="R836" s="53">
        <f t="shared" ref="R836:R837" si="463">R835</f>
        <v>8000</v>
      </c>
      <c r="S836" s="53">
        <f t="shared" ref="S836:S837" si="464">S835</f>
        <v>11000</v>
      </c>
      <c r="T836" s="53">
        <f t="shared" si="429"/>
        <v>0</v>
      </c>
      <c r="U836" s="16"/>
      <c r="V836" s="16">
        <f t="shared" si="451"/>
        <v>8300</v>
      </c>
      <c r="W836" s="16">
        <f t="shared" si="452"/>
        <v>10500</v>
      </c>
      <c r="X836" s="16">
        <f t="shared" si="428"/>
        <v>0</v>
      </c>
      <c r="Y836" s="10">
        <f t="shared" si="454"/>
        <v>261.85000000000036</v>
      </c>
      <c r="Z836" s="10">
        <f t="shared" si="457"/>
        <v>68.399999999999636</v>
      </c>
      <c r="AA836" s="10">
        <f t="shared" si="458"/>
        <v>193.45000000000073</v>
      </c>
      <c r="AB836" s="10">
        <f t="shared" si="459"/>
        <v>261.85000000000036</v>
      </c>
      <c r="AC836" s="11">
        <f t="shared" si="426"/>
        <v>235.34285714285747</v>
      </c>
      <c r="AD836" s="12">
        <f t="shared" si="425"/>
        <v>2.2415099782162381E-2</v>
      </c>
      <c r="AE836" s="12">
        <f t="shared" si="427"/>
        <v>32.726045681957075</v>
      </c>
      <c r="AF836" s="10"/>
      <c r="AG836" s="10"/>
      <c r="AH836" s="13">
        <f t="shared" si="445"/>
        <v>0</v>
      </c>
      <c r="AI836" s="6"/>
      <c r="AJ836" s="6"/>
      <c r="AK836" s="6">
        <f t="shared" si="446"/>
        <v>0</v>
      </c>
    </row>
    <row r="837" spans="1:37" x14ac:dyDescent="0.35">
      <c r="A837" s="2">
        <v>44007</v>
      </c>
      <c r="B837" t="s">
        <v>10</v>
      </c>
      <c r="C837" s="3">
        <v>44007</v>
      </c>
      <c r="D837">
        <v>10196</v>
      </c>
      <c r="E837">
        <v>10362.75</v>
      </c>
      <c r="F837">
        <v>10181</v>
      </c>
      <c r="G837">
        <v>10296.5</v>
      </c>
      <c r="H837">
        <v>3044400</v>
      </c>
      <c r="I837">
        <v>-2192250</v>
      </c>
      <c r="J837">
        <v>10288.9</v>
      </c>
      <c r="K837" s="51">
        <f t="shared" si="460"/>
        <v>8.2559139053907608E-3</v>
      </c>
      <c r="L837">
        <f t="shared" si="455"/>
        <v>10300</v>
      </c>
      <c r="M837">
        <f t="shared" si="456"/>
        <v>10200</v>
      </c>
      <c r="N837">
        <v>29.577500000000001</v>
      </c>
      <c r="O837">
        <f t="shared" si="453"/>
        <v>0</v>
      </c>
      <c r="P837" s="54">
        <f t="shared" si="461"/>
        <v>8.2555731236055863E-3</v>
      </c>
      <c r="Q837" s="54">
        <f t="shared" si="462"/>
        <v>28.676450267846423</v>
      </c>
      <c r="R837" s="53">
        <f t="shared" si="463"/>
        <v>8000</v>
      </c>
      <c r="S837" s="53">
        <f t="shared" si="464"/>
        <v>11000</v>
      </c>
      <c r="T837" s="53">
        <f t="shared" si="429"/>
        <v>0</v>
      </c>
      <c r="U837" s="16"/>
      <c r="V837" s="16">
        <f t="shared" si="451"/>
        <v>8300</v>
      </c>
      <c r="W837" s="16">
        <f t="shared" si="452"/>
        <v>10500</v>
      </c>
      <c r="X837" s="16">
        <f t="shared" si="428"/>
        <v>0</v>
      </c>
      <c r="Y837" s="10">
        <f t="shared" si="454"/>
        <v>181.75</v>
      </c>
      <c r="Z837" s="10">
        <f t="shared" si="457"/>
        <v>67.100000000000364</v>
      </c>
      <c r="AA837" s="10">
        <f t="shared" si="458"/>
        <v>114.64999999999964</v>
      </c>
      <c r="AB837" s="10">
        <f t="shared" si="459"/>
        <v>181.75</v>
      </c>
      <c r="AC837" s="11">
        <f t="shared" si="426"/>
        <v>236.44285714285746</v>
      </c>
      <c r="AD837" s="12">
        <f t="shared" si="425"/>
        <v>2.3189766294905597E-2</v>
      </c>
      <c r="AE837" s="12">
        <f t="shared" si="427"/>
        <v>33.857058790562171</v>
      </c>
      <c r="AF837" s="10"/>
      <c r="AG837" s="10"/>
      <c r="AH837" s="13">
        <f t="shared" si="445"/>
        <v>0</v>
      </c>
      <c r="AI837" s="6"/>
      <c r="AJ837" s="6"/>
      <c r="AK837" s="6">
        <f t="shared" si="446"/>
        <v>0</v>
      </c>
    </row>
    <row r="838" spans="1:37" x14ac:dyDescent="0.35">
      <c r="A838" s="2">
        <v>44008</v>
      </c>
      <c r="B838" t="s">
        <v>10</v>
      </c>
      <c r="C838" s="3">
        <v>44042</v>
      </c>
      <c r="D838">
        <v>10297.65</v>
      </c>
      <c r="E838">
        <v>10348.700000000001</v>
      </c>
      <c r="F838">
        <v>10235.25</v>
      </c>
      <c r="G838">
        <v>10318</v>
      </c>
      <c r="H838">
        <v>11634825</v>
      </c>
      <c r="I838">
        <v>996675</v>
      </c>
      <c r="J838">
        <v>10383</v>
      </c>
      <c r="K838" s="51">
        <f t="shared" si="460"/>
        <v>0.20880881853056862</v>
      </c>
      <c r="L838">
        <f t="shared" si="455"/>
        <v>10300</v>
      </c>
      <c r="M838">
        <f t="shared" si="456"/>
        <v>10300</v>
      </c>
      <c r="N838">
        <v>29.727499999999999</v>
      </c>
      <c r="O838">
        <f t="shared" si="453"/>
        <v>34</v>
      </c>
      <c r="P838" s="54">
        <f t="shared" si="461"/>
        <v>0.20859111591917667</v>
      </c>
      <c r="Q838" s="54">
        <f t="shared" si="462"/>
        <v>28.821925881006258</v>
      </c>
      <c r="R838" s="53">
        <f t="shared" si="432"/>
        <v>8500</v>
      </c>
      <c r="S838" s="53">
        <f>MROUND((G838+2*G838*Q838*SQRT(O838/365)/100),50)</f>
        <v>12150</v>
      </c>
      <c r="T838" s="53">
        <f t="shared" si="429"/>
        <v>0</v>
      </c>
      <c r="U838" s="17">
        <v>22.085065403998094</v>
      </c>
      <c r="V838" s="16">
        <f>MROUND((D838-2*D838*U838*SQRT(O838/365)/100),50)</f>
        <v>8900</v>
      </c>
      <c r="W838" s="16">
        <f>MROUND((D838+2*D838*U838*SQRT(O838/365)/100),50)</f>
        <v>11700</v>
      </c>
      <c r="X838" s="16">
        <f t="shared" si="428"/>
        <v>0</v>
      </c>
      <c r="Y838" s="10">
        <f t="shared" si="454"/>
        <v>113.45000000000073</v>
      </c>
      <c r="Z838" s="10">
        <f t="shared" si="457"/>
        <v>52.200000000000728</v>
      </c>
      <c r="AA838" s="10">
        <f t="shared" si="458"/>
        <v>61.25</v>
      </c>
      <c r="AB838" s="10">
        <f t="shared" si="459"/>
        <v>113.45000000000073</v>
      </c>
      <c r="AC838" s="11">
        <f t="shared" si="426"/>
        <v>229.85357142857174</v>
      </c>
      <c r="AD838" s="12">
        <f t="shared" si="425"/>
        <v>2.2320973370484699E-2</v>
      </c>
      <c r="AE838" s="12">
        <f t="shared" si="427"/>
        <v>32.588621120907661</v>
      </c>
      <c r="AF838" s="10">
        <f>MROUND((M838-2*M838*AE838*SQRT(O838/365)/100),50)</f>
        <v>8250</v>
      </c>
      <c r="AG838" s="10">
        <f>MROUND((M838+2*M838*AE838*SQRT(O838/365)/100),50)</f>
        <v>12350</v>
      </c>
      <c r="AH838" s="13">
        <f t="shared" ref="AH838:AH862" si="465">IF(AND(M838&gt;=8250,M838&lt;=12350),0,1)</f>
        <v>0</v>
      </c>
      <c r="AI838" s="6">
        <f>MROUND((M838-2*M838*N838*SQRT(O838/365)/100),50)</f>
        <v>8450</v>
      </c>
      <c r="AJ838" s="6">
        <f>MROUND((M838+2*M838*N838*SQRT(O838/365)/100),50)</f>
        <v>12150</v>
      </c>
      <c r="AK838" s="6">
        <f t="shared" ref="AK838:AK862" si="466">IF(AND(M838&gt;=8450,M838&lt;=12150),0,1)</f>
        <v>0</v>
      </c>
    </row>
    <row r="839" spans="1:37" x14ac:dyDescent="0.35">
      <c r="A839" s="2">
        <v>44011</v>
      </c>
      <c r="B839" t="s">
        <v>10</v>
      </c>
      <c r="C839" s="3">
        <v>44042</v>
      </c>
      <c r="D839">
        <v>10241.9</v>
      </c>
      <c r="E839">
        <v>10282.299999999999</v>
      </c>
      <c r="F839">
        <v>10156.299999999999</v>
      </c>
      <c r="G839">
        <v>10255.799999999999</v>
      </c>
      <c r="H839">
        <v>11420700</v>
      </c>
      <c r="I839">
        <v>-214125</v>
      </c>
      <c r="K839" s="51">
        <f t="shared" si="460"/>
        <v>-0.6028300058150875</v>
      </c>
      <c r="L839">
        <f t="shared" si="455"/>
        <v>10300</v>
      </c>
      <c r="M839">
        <f t="shared" si="456"/>
        <v>10200</v>
      </c>
      <c r="N839">
        <v>28.734999999999999</v>
      </c>
      <c r="O839">
        <f t="shared" si="453"/>
        <v>31</v>
      </c>
      <c r="P839" s="54">
        <f t="shared" si="461"/>
        <v>-0.60465436143175566</v>
      </c>
      <c r="Q839" s="54">
        <f t="shared" si="462"/>
        <v>27.860009833340111</v>
      </c>
      <c r="R839" s="53">
        <f t="shared" ref="R839:R857" si="467">R838</f>
        <v>8500</v>
      </c>
      <c r="S839" s="53">
        <f t="shared" ref="S839:S857" si="468">S838</f>
        <v>12150</v>
      </c>
      <c r="T839" s="53">
        <f t="shared" si="429"/>
        <v>0</v>
      </c>
      <c r="U839" s="16"/>
      <c r="V839" s="16">
        <f t="shared" ref="V839" si="469">V838</f>
        <v>8900</v>
      </c>
      <c r="W839" s="16">
        <f t="shared" ref="W839" si="470">W838</f>
        <v>11700</v>
      </c>
      <c r="X839" s="16">
        <f t="shared" si="428"/>
        <v>0</v>
      </c>
      <c r="Y839" s="10">
        <f t="shared" si="454"/>
        <v>126</v>
      </c>
      <c r="Z839" s="10">
        <f t="shared" si="457"/>
        <v>35.700000000000728</v>
      </c>
      <c r="AA839" s="10">
        <f t="shared" si="458"/>
        <v>161.70000000000073</v>
      </c>
      <c r="AB839" s="10">
        <f t="shared" si="459"/>
        <v>161.70000000000073</v>
      </c>
      <c r="AC839" s="11">
        <f t="shared" si="426"/>
        <v>220.77857142857178</v>
      </c>
      <c r="AD839" s="12">
        <f t="shared" si="425"/>
        <v>2.1556407641997264E-2</v>
      </c>
      <c r="AE839" s="12">
        <f t="shared" si="427"/>
        <v>31.472355157316006</v>
      </c>
      <c r="AF839" s="10"/>
      <c r="AG839" s="10"/>
      <c r="AH839" s="13">
        <f t="shared" si="465"/>
        <v>0</v>
      </c>
      <c r="AI839" s="6"/>
      <c r="AJ839" s="6"/>
      <c r="AK839" s="6">
        <f t="shared" si="466"/>
        <v>0</v>
      </c>
    </row>
    <row r="840" spans="1:37" x14ac:dyDescent="0.35">
      <c r="A840" s="2">
        <v>44012</v>
      </c>
      <c r="B840" t="s">
        <v>10</v>
      </c>
      <c r="C840" s="3">
        <v>44042</v>
      </c>
      <c r="D840">
        <v>10315</v>
      </c>
      <c r="E840">
        <v>10343.9</v>
      </c>
      <c r="F840">
        <v>10185.200000000001</v>
      </c>
      <c r="G840">
        <v>10240.25</v>
      </c>
      <c r="H840">
        <v>11508600</v>
      </c>
      <c r="I840">
        <v>87900</v>
      </c>
      <c r="K840" s="51">
        <f t="shared" si="460"/>
        <v>-0.15162152148052102</v>
      </c>
      <c r="L840">
        <f t="shared" si="455"/>
        <v>10200</v>
      </c>
      <c r="M840">
        <f t="shared" si="456"/>
        <v>10300</v>
      </c>
      <c r="N840">
        <v>28.91</v>
      </c>
      <c r="O840">
        <f t="shared" si="453"/>
        <v>30</v>
      </c>
      <c r="P840" s="54">
        <f t="shared" si="461"/>
        <v>-0.15173658322957806</v>
      </c>
      <c r="Q840" s="54">
        <f t="shared" si="462"/>
        <v>28.029309578358177</v>
      </c>
      <c r="R840" s="53">
        <f t="shared" si="467"/>
        <v>8500</v>
      </c>
      <c r="S840" s="53">
        <f t="shared" si="468"/>
        <v>12150</v>
      </c>
      <c r="T840" s="53">
        <f t="shared" si="429"/>
        <v>0</v>
      </c>
      <c r="U840" s="16"/>
      <c r="V840" s="16">
        <f t="shared" ref="V840:V862" si="471">V839</f>
        <v>8900</v>
      </c>
      <c r="W840" s="16">
        <f t="shared" ref="W840:W862" si="472">W839</f>
        <v>11700</v>
      </c>
      <c r="X840" s="16">
        <f t="shared" si="428"/>
        <v>0</v>
      </c>
      <c r="Y840" s="10">
        <f t="shared" si="454"/>
        <v>158.69999999999891</v>
      </c>
      <c r="Z840" s="10">
        <f t="shared" si="457"/>
        <v>88.100000000000364</v>
      </c>
      <c r="AA840" s="10">
        <f t="shared" si="458"/>
        <v>70.599999999998545</v>
      </c>
      <c r="AB840" s="10">
        <f t="shared" si="459"/>
        <v>158.69999999999891</v>
      </c>
      <c r="AC840" s="11">
        <f t="shared" si="426"/>
        <v>223.56071428571457</v>
      </c>
      <c r="AD840" s="12">
        <f t="shared" si="425"/>
        <v>2.1673360570597631E-2</v>
      </c>
      <c r="AE840" s="12">
        <f t="shared" si="427"/>
        <v>31.643106433072543</v>
      </c>
      <c r="AF840" s="10"/>
      <c r="AG840" s="10"/>
      <c r="AH840" s="13">
        <f t="shared" si="465"/>
        <v>0</v>
      </c>
      <c r="AI840" s="6"/>
      <c r="AJ840" s="6"/>
      <c r="AK840" s="6">
        <f t="shared" si="466"/>
        <v>0</v>
      </c>
    </row>
    <row r="841" spans="1:37" x14ac:dyDescent="0.35">
      <c r="A841" s="2">
        <v>44013</v>
      </c>
      <c r="B841" t="s">
        <v>10</v>
      </c>
      <c r="C841" s="3">
        <v>44042</v>
      </c>
      <c r="D841">
        <v>10266.35</v>
      </c>
      <c r="E841">
        <v>10430.549999999999</v>
      </c>
      <c r="F841">
        <v>10244.1</v>
      </c>
      <c r="G841">
        <v>10408.299999999999</v>
      </c>
      <c r="H841">
        <v>10738125</v>
      </c>
      <c r="I841">
        <v>-770475</v>
      </c>
      <c r="K841" s="51">
        <f t="shared" si="460"/>
        <v>1.6410732159859307</v>
      </c>
      <c r="L841">
        <f t="shared" si="455"/>
        <v>10400</v>
      </c>
      <c r="M841">
        <f t="shared" si="456"/>
        <v>10300</v>
      </c>
      <c r="N841">
        <v>29.1175</v>
      </c>
      <c r="O841">
        <f t="shared" si="453"/>
        <v>29</v>
      </c>
      <c r="P841" s="54">
        <f t="shared" si="461"/>
        <v>1.6277531400509915</v>
      </c>
      <c r="Q841" s="54">
        <f t="shared" si="462"/>
        <v>28.233279170016662</v>
      </c>
      <c r="R841" s="53">
        <f t="shared" si="467"/>
        <v>8500</v>
      </c>
      <c r="S841" s="53">
        <f t="shared" si="468"/>
        <v>12150</v>
      </c>
      <c r="T841" s="53">
        <f t="shared" si="429"/>
        <v>0</v>
      </c>
      <c r="U841" s="16"/>
      <c r="V841" s="16">
        <f t="shared" si="471"/>
        <v>8900</v>
      </c>
      <c r="W841" s="16">
        <f t="shared" si="472"/>
        <v>11700</v>
      </c>
      <c r="X841" s="16">
        <f t="shared" si="428"/>
        <v>0</v>
      </c>
      <c r="Y841" s="10">
        <f t="shared" si="454"/>
        <v>186.44999999999891</v>
      </c>
      <c r="Z841" s="10">
        <f t="shared" si="457"/>
        <v>190.29999999999927</v>
      </c>
      <c r="AA841" s="10">
        <f t="shared" si="458"/>
        <v>3.8500000000003638</v>
      </c>
      <c r="AB841" s="10">
        <f t="shared" si="459"/>
        <v>190.29999999999927</v>
      </c>
      <c r="AC841" s="11">
        <f t="shared" si="426"/>
        <v>219.83928571428584</v>
      </c>
      <c r="AD841" s="12">
        <f t="shared" si="425"/>
        <v>2.1413577923437815E-2</v>
      </c>
      <c r="AE841" s="12">
        <f t="shared" si="427"/>
        <v>31.263823768219211</v>
      </c>
      <c r="AF841" s="10"/>
      <c r="AG841" s="10"/>
      <c r="AH841" s="13">
        <f t="shared" si="465"/>
        <v>0</v>
      </c>
      <c r="AI841" s="6"/>
      <c r="AJ841" s="6"/>
      <c r="AK841" s="6">
        <f t="shared" si="466"/>
        <v>0</v>
      </c>
    </row>
    <row r="842" spans="1:37" x14ac:dyDescent="0.35">
      <c r="A842" s="2">
        <v>44014</v>
      </c>
      <c r="B842" t="s">
        <v>10</v>
      </c>
      <c r="C842" s="3">
        <v>44042</v>
      </c>
      <c r="D842">
        <v>10451.049999999999</v>
      </c>
      <c r="E842">
        <v>10581.65</v>
      </c>
      <c r="F842">
        <v>10440</v>
      </c>
      <c r="G842">
        <v>10539.7</v>
      </c>
      <c r="H842">
        <v>10700700</v>
      </c>
      <c r="I842">
        <v>-37425</v>
      </c>
      <c r="J842">
        <v>10551.7</v>
      </c>
      <c r="K842" s="51">
        <f t="shared" si="460"/>
        <v>1.262454003055268</v>
      </c>
      <c r="L842">
        <f t="shared" si="455"/>
        <v>10500</v>
      </c>
      <c r="M842">
        <f t="shared" si="456"/>
        <v>10500</v>
      </c>
      <c r="N842">
        <v>28.1175</v>
      </c>
      <c r="O842">
        <f t="shared" si="453"/>
        <v>28</v>
      </c>
      <c r="P842" s="54">
        <f t="shared" si="461"/>
        <v>1.2545514933680835</v>
      </c>
      <c r="Q842" s="54">
        <f t="shared" si="462"/>
        <v>27.26265966192533</v>
      </c>
      <c r="R842" s="53">
        <f t="shared" si="467"/>
        <v>8500</v>
      </c>
      <c r="S842" s="53">
        <f t="shared" si="468"/>
        <v>12150</v>
      </c>
      <c r="T842" s="53">
        <f t="shared" si="429"/>
        <v>0</v>
      </c>
      <c r="U842" s="16"/>
      <c r="V842" s="16">
        <f t="shared" si="471"/>
        <v>8900</v>
      </c>
      <c r="W842" s="16">
        <f t="shared" si="472"/>
        <v>11700</v>
      </c>
      <c r="X842" s="16">
        <f t="shared" si="428"/>
        <v>0</v>
      </c>
      <c r="Y842" s="10">
        <f t="shared" si="454"/>
        <v>141.64999999999964</v>
      </c>
      <c r="Z842" s="10">
        <f t="shared" si="457"/>
        <v>173.35000000000036</v>
      </c>
      <c r="AA842" s="10">
        <f t="shared" si="458"/>
        <v>31.700000000000728</v>
      </c>
      <c r="AB842" s="10">
        <f t="shared" si="459"/>
        <v>173.35000000000036</v>
      </c>
      <c r="AC842" s="11">
        <f t="shared" si="426"/>
        <v>203.63571428571453</v>
      </c>
      <c r="AD842" s="12">
        <f t="shared" si="425"/>
        <v>1.9484713429341029E-2</v>
      </c>
      <c r="AE842" s="12">
        <f t="shared" si="427"/>
        <v>28.447681606837904</v>
      </c>
      <c r="AF842" s="10"/>
      <c r="AG842" s="10"/>
      <c r="AH842" s="13">
        <f t="shared" si="465"/>
        <v>0</v>
      </c>
      <c r="AI842" s="6"/>
      <c r="AJ842" s="6"/>
      <c r="AK842" s="6">
        <f t="shared" si="466"/>
        <v>0</v>
      </c>
    </row>
    <row r="843" spans="1:37" x14ac:dyDescent="0.35">
      <c r="A843" s="2">
        <v>44015</v>
      </c>
      <c r="B843" t="s">
        <v>10</v>
      </c>
      <c r="C843" s="3">
        <v>44042</v>
      </c>
      <c r="D843">
        <v>10597.65</v>
      </c>
      <c r="E843">
        <v>10605.7</v>
      </c>
      <c r="F843">
        <v>10533</v>
      </c>
      <c r="G843">
        <v>10572.45</v>
      </c>
      <c r="H843">
        <v>10940775</v>
      </c>
      <c r="I843">
        <v>240075</v>
      </c>
      <c r="J843">
        <v>10607.35</v>
      </c>
      <c r="K843" s="51">
        <f t="shared" si="460"/>
        <v>0.3107299069233469</v>
      </c>
      <c r="L843">
        <f t="shared" si="455"/>
        <v>10600</v>
      </c>
      <c r="M843">
        <f t="shared" si="456"/>
        <v>10600</v>
      </c>
      <c r="N843">
        <v>26.5075</v>
      </c>
      <c r="O843">
        <f t="shared" si="453"/>
        <v>27</v>
      </c>
      <c r="P843" s="54">
        <f t="shared" si="461"/>
        <v>0.31024813928759443</v>
      </c>
      <c r="Q843" s="54">
        <f t="shared" si="462"/>
        <v>25.700087122604778</v>
      </c>
      <c r="R843" s="53">
        <f t="shared" si="467"/>
        <v>8500</v>
      </c>
      <c r="S843" s="53">
        <f t="shared" si="468"/>
        <v>12150</v>
      </c>
      <c r="T843" s="53">
        <f t="shared" si="429"/>
        <v>0</v>
      </c>
      <c r="U843" s="16"/>
      <c r="V843" s="16">
        <f t="shared" si="471"/>
        <v>8900</v>
      </c>
      <c r="W843" s="16">
        <f t="shared" si="472"/>
        <v>11700</v>
      </c>
      <c r="X843" s="16">
        <f t="shared" si="428"/>
        <v>0</v>
      </c>
      <c r="Y843" s="10">
        <f t="shared" si="454"/>
        <v>72.700000000000728</v>
      </c>
      <c r="Z843" s="10">
        <f t="shared" si="457"/>
        <v>66</v>
      </c>
      <c r="AA843" s="10">
        <f t="shared" si="458"/>
        <v>6.7000000000007276</v>
      </c>
      <c r="AB843" s="10">
        <f t="shared" si="459"/>
        <v>72.700000000000728</v>
      </c>
      <c r="AC843" s="11">
        <f t="shared" si="426"/>
        <v>189.32142857142884</v>
      </c>
      <c r="AD843" s="12">
        <f t="shared" si="425"/>
        <v>1.7864472649259867E-2</v>
      </c>
      <c r="AE843" s="12">
        <f t="shared" si="427"/>
        <v>26.082130067919408</v>
      </c>
      <c r="AF843" s="10"/>
      <c r="AG843" s="10"/>
      <c r="AH843" s="13">
        <f t="shared" si="465"/>
        <v>0</v>
      </c>
      <c r="AI843" s="6"/>
      <c r="AJ843" s="6"/>
      <c r="AK843" s="6">
        <f t="shared" si="466"/>
        <v>0</v>
      </c>
    </row>
    <row r="844" spans="1:37" x14ac:dyDescent="0.35">
      <c r="A844" s="2">
        <v>44018</v>
      </c>
      <c r="B844" t="s">
        <v>10</v>
      </c>
      <c r="C844" s="3">
        <v>44042</v>
      </c>
      <c r="D844">
        <v>10700.65</v>
      </c>
      <c r="E844">
        <v>10785</v>
      </c>
      <c r="F844">
        <v>10661.05</v>
      </c>
      <c r="G844">
        <v>10754.85</v>
      </c>
      <c r="H844">
        <v>11237700</v>
      </c>
      <c r="I844">
        <v>296925</v>
      </c>
      <c r="K844" s="51">
        <f t="shared" si="460"/>
        <v>1.7252387100435529</v>
      </c>
      <c r="L844">
        <f t="shared" si="455"/>
        <v>10800</v>
      </c>
      <c r="M844">
        <f t="shared" si="456"/>
        <v>10700</v>
      </c>
      <c r="N844">
        <v>25.767499999999998</v>
      </c>
      <c r="O844">
        <f t="shared" si="453"/>
        <v>24</v>
      </c>
      <c r="P844" s="54">
        <f t="shared" si="461"/>
        <v>1.7105254518128277</v>
      </c>
      <c r="Q844" s="54">
        <f t="shared" si="462"/>
        <v>24.986031431867644</v>
      </c>
      <c r="R844" s="53">
        <f t="shared" si="467"/>
        <v>8500</v>
      </c>
      <c r="S844" s="53">
        <f t="shared" si="468"/>
        <v>12150</v>
      </c>
      <c r="T844" s="53">
        <f t="shared" si="429"/>
        <v>0</v>
      </c>
      <c r="U844" s="16"/>
      <c r="V844" s="16">
        <f t="shared" si="471"/>
        <v>8900</v>
      </c>
      <c r="W844" s="16">
        <f t="shared" si="472"/>
        <v>11700</v>
      </c>
      <c r="X844" s="16">
        <f t="shared" si="428"/>
        <v>0</v>
      </c>
      <c r="Y844" s="10">
        <f t="shared" si="454"/>
        <v>123.95000000000073</v>
      </c>
      <c r="Z844" s="10">
        <f t="shared" si="457"/>
        <v>212.54999999999927</v>
      </c>
      <c r="AA844" s="10">
        <f t="shared" si="458"/>
        <v>88.599999999998545</v>
      </c>
      <c r="AB844" s="10">
        <f t="shared" si="459"/>
        <v>212.54999999999927</v>
      </c>
      <c r="AC844" s="11">
        <f t="shared" si="426"/>
        <v>180.16071428571442</v>
      </c>
      <c r="AD844" s="12">
        <f t="shared" si="425"/>
        <v>1.6836427159631837E-2</v>
      </c>
      <c r="AE844" s="12">
        <f t="shared" si="427"/>
        <v>24.581183653062482</v>
      </c>
      <c r="AF844" s="10"/>
      <c r="AG844" s="10"/>
      <c r="AH844" s="13">
        <f t="shared" si="465"/>
        <v>0</v>
      </c>
      <c r="AI844" s="6"/>
      <c r="AJ844" s="6"/>
      <c r="AK844" s="6">
        <f t="shared" si="466"/>
        <v>0</v>
      </c>
    </row>
    <row r="845" spans="1:37" x14ac:dyDescent="0.35">
      <c r="A845" s="2">
        <v>44019</v>
      </c>
      <c r="B845" t="s">
        <v>10</v>
      </c>
      <c r="C845" s="3">
        <v>44042</v>
      </c>
      <c r="D845">
        <v>10761.9</v>
      </c>
      <c r="E845">
        <v>10784.7</v>
      </c>
      <c r="F845">
        <v>10657.7</v>
      </c>
      <c r="G845">
        <v>10766.65</v>
      </c>
      <c r="H845">
        <v>11683950</v>
      </c>
      <c r="I845">
        <v>446250</v>
      </c>
      <c r="J845">
        <v>10799.65</v>
      </c>
      <c r="K845" s="51">
        <f t="shared" si="460"/>
        <v>0.10971794120791338</v>
      </c>
      <c r="L845">
        <f t="shared" si="455"/>
        <v>10800</v>
      </c>
      <c r="M845">
        <f t="shared" si="456"/>
        <v>10800</v>
      </c>
      <c r="N845">
        <v>25.197500000000002</v>
      </c>
      <c r="O845">
        <f t="shared" si="453"/>
        <v>23</v>
      </c>
      <c r="P845" s="54">
        <f t="shared" si="461"/>
        <v>0.10965779506477702</v>
      </c>
      <c r="Q845" s="54">
        <f t="shared" si="462"/>
        <v>24.429897407990097</v>
      </c>
      <c r="R845" s="53">
        <f t="shared" si="467"/>
        <v>8500</v>
      </c>
      <c r="S845" s="53">
        <f t="shared" si="468"/>
        <v>12150</v>
      </c>
      <c r="T845" s="53">
        <f t="shared" si="429"/>
        <v>0</v>
      </c>
      <c r="U845" s="16"/>
      <c r="V845" s="16">
        <f t="shared" si="471"/>
        <v>8900</v>
      </c>
      <c r="W845" s="16">
        <f t="shared" si="472"/>
        <v>11700</v>
      </c>
      <c r="X845" s="16">
        <f t="shared" si="428"/>
        <v>0</v>
      </c>
      <c r="Y845" s="10">
        <f t="shared" si="454"/>
        <v>127</v>
      </c>
      <c r="Z845" s="10">
        <f t="shared" si="457"/>
        <v>29.850000000000364</v>
      </c>
      <c r="AA845" s="10">
        <f t="shared" si="458"/>
        <v>97.149999999999636</v>
      </c>
      <c r="AB845" s="10">
        <f t="shared" si="459"/>
        <v>127</v>
      </c>
      <c r="AC845" s="11">
        <f t="shared" si="426"/>
        <v>176.45357142857145</v>
      </c>
      <c r="AD845" s="12">
        <f t="shared" si="425"/>
        <v>1.6396135573511317E-2</v>
      </c>
      <c r="AE845" s="12">
        <f t="shared" si="427"/>
        <v>23.938357937326522</v>
      </c>
      <c r="AF845" s="10"/>
      <c r="AG845" s="10"/>
      <c r="AH845" s="13">
        <f t="shared" si="465"/>
        <v>0</v>
      </c>
      <c r="AI845" s="6"/>
      <c r="AJ845" s="6"/>
      <c r="AK845" s="6">
        <f t="shared" si="466"/>
        <v>0</v>
      </c>
    </row>
    <row r="846" spans="1:37" x14ac:dyDescent="0.35">
      <c r="A846" s="2">
        <v>44020</v>
      </c>
      <c r="B846" t="s">
        <v>10</v>
      </c>
      <c r="C846" s="3">
        <v>44042</v>
      </c>
      <c r="D846">
        <v>10799.65</v>
      </c>
      <c r="E846">
        <v>10828.7</v>
      </c>
      <c r="F846">
        <v>10675</v>
      </c>
      <c r="G846">
        <v>10696.3</v>
      </c>
      <c r="H846">
        <v>11196000</v>
      </c>
      <c r="I846">
        <v>-487950</v>
      </c>
      <c r="K846" s="51">
        <f t="shared" si="460"/>
        <v>-0.65340658422072206</v>
      </c>
      <c r="L846">
        <f t="shared" si="455"/>
        <v>10700</v>
      </c>
      <c r="M846">
        <f t="shared" si="456"/>
        <v>10800</v>
      </c>
      <c r="N846">
        <v>25.102499999999999</v>
      </c>
      <c r="O846">
        <f t="shared" si="453"/>
        <v>22</v>
      </c>
      <c r="P846" s="54">
        <f t="shared" si="461"/>
        <v>-0.65555062970172884</v>
      </c>
      <c r="Q846" s="54">
        <f t="shared" si="462"/>
        <v>24.338306446272838</v>
      </c>
      <c r="R846" s="53">
        <f t="shared" si="467"/>
        <v>8500</v>
      </c>
      <c r="S846" s="53">
        <f t="shared" si="468"/>
        <v>12150</v>
      </c>
      <c r="T846" s="53">
        <f t="shared" si="429"/>
        <v>0</v>
      </c>
      <c r="U846" s="16"/>
      <c r="V846" s="16">
        <f t="shared" si="471"/>
        <v>8900</v>
      </c>
      <c r="W846" s="16">
        <f t="shared" si="472"/>
        <v>11700</v>
      </c>
      <c r="X846" s="16">
        <f t="shared" si="428"/>
        <v>0</v>
      </c>
      <c r="Y846" s="10">
        <f t="shared" si="454"/>
        <v>153.70000000000073</v>
      </c>
      <c r="Z846" s="10">
        <f t="shared" si="457"/>
        <v>62.050000000001091</v>
      </c>
      <c r="AA846" s="10">
        <f t="shared" si="458"/>
        <v>91.649999999999636</v>
      </c>
      <c r="AB846" s="10">
        <f t="shared" si="459"/>
        <v>153.70000000000073</v>
      </c>
      <c r="AC846" s="11">
        <f t="shared" si="426"/>
        <v>167.51071428571439</v>
      </c>
      <c r="AD846" s="12">
        <f t="shared" si="425"/>
        <v>1.5510753986074955E-2</v>
      </c>
      <c r="AE846" s="12">
        <f t="shared" si="427"/>
        <v>22.645700819669432</v>
      </c>
      <c r="AF846" s="10"/>
      <c r="AG846" s="10"/>
      <c r="AH846" s="13">
        <f t="shared" si="465"/>
        <v>0</v>
      </c>
      <c r="AI846" s="6"/>
      <c r="AJ846" s="6"/>
      <c r="AK846" s="6">
        <f t="shared" si="466"/>
        <v>0</v>
      </c>
    </row>
    <row r="847" spans="1:37" x14ac:dyDescent="0.35">
      <c r="A847" s="2">
        <v>44021</v>
      </c>
      <c r="B847" t="s">
        <v>10</v>
      </c>
      <c r="C847" s="3">
        <v>44042</v>
      </c>
      <c r="D847">
        <v>10725.95</v>
      </c>
      <c r="E847">
        <v>10844.95</v>
      </c>
      <c r="F847">
        <v>10712.8</v>
      </c>
      <c r="G847">
        <v>10823.55</v>
      </c>
      <c r="H847">
        <v>11662575</v>
      </c>
      <c r="I847">
        <v>466575</v>
      </c>
      <c r="K847" s="51">
        <f t="shared" si="460"/>
        <v>1.1896637154904033</v>
      </c>
      <c r="L847">
        <f t="shared" si="455"/>
        <v>10800</v>
      </c>
      <c r="M847">
        <f t="shared" si="456"/>
        <v>10700</v>
      </c>
      <c r="N847">
        <v>26.1</v>
      </c>
      <c r="O847">
        <f t="shared" si="453"/>
        <v>21</v>
      </c>
      <c r="P847" s="54">
        <f t="shared" si="461"/>
        <v>1.1826428450204318</v>
      </c>
      <c r="Q847" s="54">
        <f t="shared" si="462"/>
        <v>25.306546952240101</v>
      </c>
      <c r="R847" s="53">
        <f t="shared" si="467"/>
        <v>8500</v>
      </c>
      <c r="S847" s="53">
        <f t="shared" si="468"/>
        <v>12150</v>
      </c>
      <c r="T847" s="53">
        <f t="shared" si="429"/>
        <v>0</v>
      </c>
      <c r="U847" s="16"/>
      <c r="V847" s="16">
        <f t="shared" si="471"/>
        <v>8900</v>
      </c>
      <c r="W847" s="16">
        <f t="shared" si="472"/>
        <v>11700</v>
      </c>
      <c r="X847" s="16">
        <f t="shared" si="428"/>
        <v>0</v>
      </c>
      <c r="Y847" s="10">
        <f t="shared" si="454"/>
        <v>132.15000000000146</v>
      </c>
      <c r="Z847" s="10">
        <f t="shared" si="457"/>
        <v>148.65000000000146</v>
      </c>
      <c r="AA847" s="10">
        <f t="shared" si="458"/>
        <v>16.5</v>
      </c>
      <c r="AB847" s="10">
        <f t="shared" si="459"/>
        <v>148.65000000000146</v>
      </c>
      <c r="AC847" s="11">
        <f t="shared" si="426"/>
        <v>163.77142857142877</v>
      </c>
      <c r="AD847" s="12">
        <f t="shared" ref="AD847:AD910" si="473">AC847/D847</f>
        <v>1.5268710796845851E-2</v>
      </c>
      <c r="AE847" s="12">
        <f t="shared" si="427"/>
        <v>22.292317763394941</v>
      </c>
      <c r="AF847" s="10"/>
      <c r="AG847" s="10"/>
      <c r="AH847" s="13">
        <f t="shared" si="465"/>
        <v>0</v>
      </c>
      <c r="AI847" s="6"/>
      <c r="AJ847" s="6"/>
      <c r="AK847" s="6">
        <f t="shared" si="466"/>
        <v>0</v>
      </c>
    </row>
    <row r="848" spans="1:37" x14ac:dyDescent="0.35">
      <c r="A848" s="2">
        <v>44022</v>
      </c>
      <c r="B848" t="s">
        <v>10</v>
      </c>
      <c r="C848" s="3">
        <v>44042</v>
      </c>
      <c r="D848">
        <v>10772.4</v>
      </c>
      <c r="E848">
        <v>10805</v>
      </c>
      <c r="F848">
        <v>10696.45</v>
      </c>
      <c r="G848">
        <v>10766.65</v>
      </c>
      <c r="H848">
        <v>11680050</v>
      </c>
      <c r="I848">
        <v>17475</v>
      </c>
      <c r="K848" s="51">
        <f t="shared" si="460"/>
        <v>-0.52570552175579766</v>
      </c>
      <c r="L848">
        <f t="shared" si="455"/>
        <v>10800</v>
      </c>
      <c r="M848">
        <f t="shared" si="456"/>
        <v>10800</v>
      </c>
      <c r="N848">
        <v>24.912500000000001</v>
      </c>
      <c r="O848">
        <f t="shared" si="453"/>
        <v>20</v>
      </c>
      <c r="P848" s="54">
        <f t="shared" si="461"/>
        <v>-0.52709221531870298</v>
      </c>
      <c r="Q848" s="54">
        <f t="shared" si="462"/>
        <v>24.153909961892442</v>
      </c>
      <c r="R848" s="53">
        <f t="shared" si="467"/>
        <v>8500</v>
      </c>
      <c r="S848" s="53">
        <f t="shared" si="468"/>
        <v>12150</v>
      </c>
      <c r="T848" s="53">
        <f t="shared" si="429"/>
        <v>0</v>
      </c>
      <c r="U848" s="16"/>
      <c r="V848" s="16">
        <f t="shared" si="471"/>
        <v>8900</v>
      </c>
      <c r="W848" s="16">
        <f t="shared" si="472"/>
        <v>11700</v>
      </c>
      <c r="X848" s="16">
        <f t="shared" si="428"/>
        <v>0</v>
      </c>
      <c r="Y848" s="10">
        <f t="shared" si="454"/>
        <v>108.54999999999927</v>
      </c>
      <c r="Z848" s="10">
        <f t="shared" si="457"/>
        <v>18.549999999999272</v>
      </c>
      <c r="AA848" s="10">
        <f t="shared" si="458"/>
        <v>127.09999999999854</v>
      </c>
      <c r="AB848" s="10">
        <f t="shared" si="459"/>
        <v>127.09999999999854</v>
      </c>
      <c r="AC848" s="11">
        <f t="shared" ref="AC848:AC911" si="474">AVERAGE(AB835:AB848)</f>
        <v>162.9071428571429</v>
      </c>
      <c r="AD848" s="12">
        <f t="shared" si="473"/>
        <v>1.5122641459390934E-2</v>
      </c>
      <c r="AE848" s="12">
        <f t="shared" ref="AE848:AE911" si="475">AD848*1460</f>
        <v>22.079056530710766</v>
      </c>
      <c r="AF848" s="10"/>
      <c r="AG848" s="10"/>
      <c r="AH848" s="13">
        <f t="shared" si="465"/>
        <v>0</v>
      </c>
      <c r="AI848" s="6"/>
      <c r="AJ848" s="6"/>
      <c r="AK848" s="6">
        <f t="shared" si="466"/>
        <v>0</v>
      </c>
    </row>
    <row r="849" spans="1:37" x14ac:dyDescent="0.35">
      <c r="A849" s="2">
        <v>44025</v>
      </c>
      <c r="B849" t="s">
        <v>10</v>
      </c>
      <c r="C849" s="3">
        <v>44042</v>
      </c>
      <c r="D849">
        <v>10834.7</v>
      </c>
      <c r="E849">
        <v>10879.4</v>
      </c>
      <c r="F849">
        <v>10749.05</v>
      </c>
      <c r="G849">
        <v>10807.55</v>
      </c>
      <c r="H849">
        <v>11510175</v>
      </c>
      <c r="I849">
        <v>-169875</v>
      </c>
      <c r="K849" s="51">
        <f t="shared" si="460"/>
        <v>0.37987674903521185</v>
      </c>
      <c r="L849">
        <f t="shared" si="455"/>
        <v>10800</v>
      </c>
      <c r="M849">
        <f t="shared" si="456"/>
        <v>10800</v>
      </c>
      <c r="N849">
        <v>24.942499999999999</v>
      </c>
      <c r="O849">
        <f t="shared" si="453"/>
        <v>17</v>
      </c>
      <c r="P849" s="54">
        <f t="shared" si="461"/>
        <v>0.37915703941013845</v>
      </c>
      <c r="Q849" s="54">
        <f t="shared" si="462"/>
        <v>24.182829310869145</v>
      </c>
      <c r="R849" s="53">
        <f t="shared" si="467"/>
        <v>8500</v>
      </c>
      <c r="S849" s="53">
        <f t="shared" si="468"/>
        <v>12150</v>
      </c>
      <c r="T849" s="53">
        <f t="shared" si="429"/>
        <v>0</v>
      </c>
      <c r="U849" s="16"/>
      <c r="V849" s="16">
        <f t="shared" si="471"/>
        <v>8900</v>
      </c>
      <c r="W849" s="16">
        <f t="shared" si="472"/>
        <v>11700</v>
      </c>
      <c r="X849" s="16">
        <f t="shared" si="428"/>
        <v>0</v>
      </c>
      <c r="Y849" s="10">
        <f t="shared" si="454"/>
        <v>130.35000000000036</v>
      </c>
      <c r="Z849" s="10">
        <f t="shared" si="457"/>
        <v>112.75</v>
      </c>
      <c r="AA849" s="10">
        <f t="shared" si="458"/>
        <v>17.600000000000364</v>
      </c>
      <c r="AB849" s="10">
        <f t="shared" si="459"/>
        <v>130.35000000000036</v>
      </c>
      <c r="AC849" s="11">
        <f t="shared" si="474"/>
        <v>158.08214285714297</v>
      </c>
      <c r="AD849" s="12">
        <f t="shared" si="473"/>
        <v>1.459035717252374E-2</v>
      </c>
      <c r="AE849" s="12">
        <f t="shared" si="475"/>
        <v>21.301921471884661</v>
      </c>
      <c r="AF849" s="10"/>
      <c r="AG849" s="10"/>
      <c r="AH849" s="13">
        <f t="shared" si="465"/>
        <v>0</v>
      </c>
      <c r="AI849" s="6"/>
      <c r="AJ849" s="6"/>
      <c r="AK849" s="6">
        <f t="shared" si="466"/>
        <v>0</v>
      </c>
    </row>
    <row r="850" spans="1:37" x14ac:dyDescent="0.35">
      <c r="A850" s="2">
        <v>44026</v>
      </c>
      <c r="B850" t="s">
        <v>10</v>
      </c>
      <c r="C850" s="3">
        <v>44042</v>
      </c>
      <c r="D850">
        <v>10752.9</v>
      </c>
      <c r="E850">
        <v>10763.95</v>
      </c>
      <c r="F850">
        <v>10553</v>
      </c>
      <c r="G850">
        <v>10613.85</v>
      </c>
      <c r="H850">
        <v>10937175</v>
      </c>
      <c r="I850">
        <v>-573000</v>
      </c>
      <c r="K850" s="51">
        <f t="shared" si="460"/>
        <v>-1.7922655921092101</v>
      </c>
      <c r="L850">
        <f t="shared" si="455"/>
        <v>10600</v>
      </c>
      <c r="M850">
        <f t="shared" si="456"/>
        <v>10800</v>
      </c>
      <c r="N850">
        <v>25.252500000000001</v>
      </c>
      <c r="O850">
        <f t="shared" si="453"/>
        <v>16</v>
      </c>
      <c r="P850" s="54">
        <f t="shared" si="461"/>
        <v>-1.8085211938069889</v>
      </c>
      <c r="Q850" s="54">
        <f t="shared" si="462"/>
        <v>24.487214537580769</v>
      </c>
      <c r="R850" s="53">
        <f t="shared" si="467"/>
        <v>8500</v>
      </c>
      <c r="S850" s="53">
        <f t="shared" si="468"/>
        <v>12150</v>
      </c>
      <c r="T850" s="53">
        <f t="shared" si="429"/>
        <v>0</v>
      </c>
      <c r="U850" s="16"/>
      <c r="V850" s="16">
        <f t="shared" si="471"/>
        <v>8900</v>
      </c>
      <c r="W850" s="16">
        <f t="shared" si="472"/>
        <v>11700</v>
      </c>
      <c r="X850" s="16">
        <f t="shared" si="428"/>
        <v>0</v>
      </c>
      <c r="Y850" s="10">
        <f t="shared" si="454"/>
        <v>210.95000000000073</v>
      </c>
      <c r="Z850" s="10">
        <f t="shared" si="457"/>
        <v>43.599999999998545</v>
      </c>
      <c r="AA850" s="10">
        <f t="shared" si="458"/>
        <v>254.54999999999927</v>
      </c>
      <c r="AB850" s="10">
        <f t="shared" si="459"/>
        <v>254.54999999999927</v>
      </c>
      <c r="AC850" s="11">
        <f t="shared" si="474"/>
        <v>157.56071428571431</v>
      </c>
      <c r="AD850" s="12">
        <f t="shared" si="473"/>
        <v>1.4652857767273417E-2</v>
      </c>
      <c r="AE850" s="12">
        <f t="shared" si="475"/>
        <v>21.393172340219188</v>
      </c>
      <c r="AF850" s="10"/>
      <c r="AG850" s="10"/>
      <c r="AH850" s="13">
        <f t="shared" si="465"/>
        <v>0</v>
      </c>
      <c r="AI850" s="6"/>
      <c r="AJ850" s="6"/>
      <c r="AK850" s="6">
        <f t="shared" si="466"/>
        <v>0</v>
      </c>
    </row>
    <row r="851" spans="1:37" x14ac:dyDescent="0.35">
      <c r="A851" s="2">
        <v>44027</v>
      </c>
      <c r="B851" t="s">
        <v>10</v>
      </c>
      <c r="C851" s="3">
        <v>44042</v>
      </c>
      <c r="D851">
        <v>10682</v>
      </c>
      <c r="E851">
        <v>10823</v>
      </c>
      <c r="F851">
        <v>10591</v>
      </c>
      <c r="G851">
        <v>10628.25</v>
      </c>
      <c r="H851">
        <v>9585375</v>
      </c>
      <c r="I851">
        <v>-1351800</v>
      </c>
      <c r="K851" s="51">
        <f t="shared" si="460"/>
        <v>0.13567178733446991</v>
      </c>
      <c r="L851">
        <f t="shared" si="455"/>
        <v>10600</v>
      </c>
      <c r="M851">
        <f t="shared" si="456"/>
        <v>10700</v>
      </c>
      <c r="N851">
        <v>26.637499999999999</v>
      </c>
      <c r="O851">
        <f t="shared" si="453"/>
        <v>15</v>
      </c>
      <c r="P851" s="54">
        <f t="shared" si="461"/>
        <v>0.1355798363233518</v>
      </c>
      <c r="Q851" s="54">
        <f t="shared" si="462"/>
        <v>25.826035793139472</v>
      </c>
      <c r="R851" s="53">
        <f t="shared" si="467"/>
        <v>8500</v>
      </c>
      <c r="S851" s="53">
        <f t="shared" si="468"/>
        <v>12150</v>
      </c>
      <c r="T851" s="53">
        <f t="shared" si="429"/>
        <v>0</v>
      </c>
      <c r="U851" s="16"/>
      <c r="V851" s="16">
        <f t="shared" si="471"/>
        <v>8900</v>
      </c>
      <c r="W851" s="16">
        <f t="shared" si="472"/>
        <v>11700</v>
      </c>
      <c r="X851" s="16">
        <f t="shared" si="428"/>
        <v>0</v>
      </c>
      <c r="Y851" s="10">
        <f t="shared" si="454"/>
        <v>232</v>
      </c>
      <c r="Z851" s="10">
        <f t="shared" si="457"/>
        <v>209.14999999999964</v>
      </c>
      <c r="AA851" s="10">
        <f t="shared" si="458"/>
        <v>22.850000000000364</v>
      </c>
      <c r="AB851" s="10">
        <f t="shared" si="459"/>
        <v>232</v>
      </c>
      <c r="AC851" s="11">
        <f t="shared" si="474"/>
        <v>161.15000000000003</v>
      </c>
      <c r="AD851" s="12">
        <f t="shared" si="473"/>
        <v>1.5086126193596708E-2</v>
      </c>
      <c r="AE851" s="12">
        <f t="shared" si="475"/>
        <v>22.025744242651193</v>
      </c>
      <c r="AF851" s="10"/>
      <c r="AG851" s="10"/>
      <c r="AH851" s="13">
        <f t="shared" si="465"/>
        <v>0</v>
      </c>
      <c r="AI851" s="6"/>
      <c r="AJ851" s="6"/>
      <c r="AK851" s="6">
        <f t="shared" si="466"/>
        <v>0</v>
      </c>
    </row>
    <row r="852" spans="1:37" x14ac:dyDescent="0.35">
      <c r="A852" s="2">
        <v>44028</v>
      </c>
      <c r="B852" t="s">
        <v>10</v>
      </c>
      <c r="C852" s="3">
        <v>44042</v>
      </c>
      <c r="D852">
        <v>10652.9</v>
      </c>
      <c r="E852">
        <v>10738</v>
      </c>
      <c r="F852">
        <v>10580.9</v>
      </c>
      <c r="G852">
        <v>10713.85</v>
      </c>
      <c r="H852">
        <v>10534875</v>
      </c>
      <c r="I852">
        <v>949500</v>
      </c>
      <c r="K852" s="51">
        <f t="shared" si="460"/>
        <v>0.80540070096206207</v>
      </c>
      <c r="L852">
        <f t="shared" si="455"/>
        <v>10700</v>
      </c>
      <c r="M852">
        <f t="shared" si="456"/>
        <v>10700</v>
      </c>
      <c r="N852">
        <v>26.29</v>
      </c>
      <c r="O852">
        <f t="shared" si="453"/>
        <v>14</v>
      </c>
      <c r="P852" s="54">
        <f t="shared" si="461"/>
        <v>0.80217465964675938</v>
      </c>
      <c r="Q852" s="54">
        <f t="shared" si="462"/>
        <v>25.489858042976124</v>
      </c>
      <c r="R852" s="53">
        <f t="shared" si="467"/>
        <v>8500</v>
      </c>
      <c r="S852" s="53">
        <f t="shared" si="468"/>
        <v>12150</v>
      </c>
      <c r="T852" s="53">
        <f t="shared" si="429"/>
        <v>0</v>
      </c>
      <c r="U852" s="16"/>
      <c r="V852" s="16">
        <f t="shared" si="471"/>
        <v>8900</v>
      </c>
      <c r="W852" s="16">
        <f t="shared" si="472"/>
        <v>11700</v>
      </c>
      <c r="X852" s="16">
        <f t="shared" ref="X852:X915" si="476">IF(AND(M852&gt;=V852,M852&lt;=W852),0,1)</f>
        <v>0</v>
      </c>
      <c r="Y852" s="10">
        <f t="shared" si="454"/>
        <v>157.10000000000036</v>
      </c>
      <c r="Z852" s="10">
        <f t="shared" si="457"/>
        <v>109.75</v>
      </c>
      <c r="AA852" s="10">
        <f t="shared" si="458"/>
        <v>47.350000000000364</v>
      </c>
      <c r="AB852" s="10">
        <f t="shared" si="459"/>
        <v>157.10000000000036</v>
      </c>
      <c r="AC852" s="11">
        <f t="shared" si="474"/>
        <v>164.26785714285714</v>
      </c>
      <c r="AD852" s="12">
        <f t="shared" si="473"/>
        <v>1.5420013061500357E-2</v>
      </c>
      <c r="AE852" s="12">
        <f t="shared" si="475"/>
        <v>22.513219069790519</v>
      </c>
      <c r="AF852" s="10"/>
      <c r="AG852" s="10"/>
      <c r="AH852" s="13">
        <f t="shared" si="465"/>
        <v>0</v>
      </c>
      <c r="AI852" s="6"/>
      <c r="AJ852" s="6"/>
      <c r="AK852" s="6">
        <f t="shared" si="466"/>
        <v>0</v>
      </c>
    </row>
    <row r="853" spans="1:37" x14ac:dyDescent="0.35">
      <c r="A853" s="2">
        <v>44029</v>
      </c>
      <c r="B853" t="s">
        <v>10</v>
      </c>
      <c r="C853" s="3">
        <v>44042</v>
      </c>
      <c r="D853">
        <v>10751.3</v>
      </c>
      <c r="E853">
        <v>10935.95</v>
      </c>
      <c r="F853">
        <v>10736</v>
      </c>
      <c r="G853">
        <v>10905.05</v>
      </c>
      <c r="H853">
        <v>10499475</v>
      </c>
      <c r="I853">
        <v>-35400</v>
      </c>
      <c r="K853" s="51">
        <f t="shared" si="460"/>
        <v>1.7846059073068867</v>
      </c>
      <c r="L853">
        <f t="shared" si="455"/>
        <v>10900</v>
      </c>
      <c r="M853">
        <f t="shared" si="456"/>
        <v>10800</v>
      </c>
      <c r="N853">
        <v>25.362500000000001</v>
      </c>
      <c r="O853">
        <f t="shared" si="453"/>
        <v>13</v>
      </c>
      <c r="P853" s="54">
        <f t="shared" si="461"/>
        <v>1.7688687708389494</v>
      </c>
      <c r="Q853" s="54">
        <f t="shared" si="462"/>
        <v>24.593673082293073</v>
      </c>
      <c r="R853" s="53">
        <f t="shared" si="467"/>
        <v>8500</v>
      </c>
      <c r="S853" s="53">
        <f t="shared" si="468"/>
        <v>12150</v>
      </c>
      <c r="T853" s="53">
        <f t="shared" ref="T853:T916" si="477">IF(AND(M853&gt;=R853,M853&lt;=S853),0,1)</f>
        <v>0</v>
      </c>
      <c r="U853" s="16"/>
      <c r="V853" s="16">
        <f t="shared" si="471"/>
        <v>8900</v>
      </c>
      <c r="W853" s="16">
        <f t="shared" si="472"/>
        <v>11700</v>
      </c>
      <c r="X853" s="16">
        <f t="shared" si="476"/>
        <v>0</v>
      </c>
      <c r="Y853" s="10">
        <f t="shared" si="454"/>
        <v>199.95000000000073</v>
      </c>
      <c r="Z853" s="10">
        <f t="shared" si="457"/>
        <v>222.10000000000036</v>
      </c>
      <c r="AA853" s="10">
        <f t="shared" si="458"/>
        <v>22.149999999999636</v>
      </c>
      <c r="AB853" s="10">
        <f t="shared" si="459"/>
        <v>222.10000000000036</v>
      </c>
      <c r="AC853" s="11">
        <f t="shared" si="474"/>
        <v>168.58214285714283</v>
      </c>
      <c r="AD853" s="12">
        <f t="shared" si="473"/>
        <v>1.5680163594834377E-2</v>
      </c>
      <c r="AE853" s="12">
        <f t="shared" si="475"/>
        <v>22.89303884845819</v>
      </c>
      <c r="AF853" s="10"/>
      <c r="AG853" s="10"/>
      <c r="AH853" s="13">
        <f t="shared" si="465"/>
        <v>0</v>
      </c>
      <c r="AI853" s="6"/>
      <c r="AJ853" s="6"/>
      <c r="AK853" s="6">
        <f t="shared" si="466"/>
        <v>0</v>
      </c>
    </row>
    <row r="854" spans="1:37" x14ac:dyDescent="0.35">
      <c r="A854" s="2">
        <v>44032</v>
      </c>
      <c r="B854" t="s">
        <v>10</v>
      </c>
      <c r="C854" s="3">
        <v>44042</v>
      </c>
      <c r="D854">
        <v>10955</v>
      </c>
      <c r="E854">
        <v>11022.65</v>
      </c>
      <c r="F854">
        <v>10921</v>
      </c>
      <c r="G854">
        <v>11008.6</v>
      </c>
      <c r="H854">
        <v>10768500</v>
      </c>
      <c r="I854">
        <v>269025</v>
      </c>
      <c r="K854" s="51">
        <f t="shared" si="460"/>
        <v>0.94956006620786781</v>
      </c>
      <c r="L854">
        <f t="shared" si="455"/>
        <v>11000</v>
      </c>
      <c r="M854">
        <f t="shared" si="456"/>
        <v>11000</v>
      </c>
      <c r="N854">
        <v>24.157499999999999</v>
      </c>
      <c r="O854">
        <f t="shared" si="453"/>
        <v>10</v>
      </c>
      <c r="P854" s="54">
        <f t="shared" si="461"/>
        <v>0.94508008237443875</v>
      </c>
      <c r="Q854" s="54">
        <f t="shared" si="462"/>
        <v>23.422709246727329</v>
      </c>
      <c r="R854" s="53">
        <f t="shared" si="467"/>
        <v>8500</v>
      </c>
      <c r="S854" s="53">
        <f t="shared" si="468"/>
        <v>12150</v>
      </c>
      <c r="T854" s="53">
        <f t="shared" si="477"/>
        <v>0</v>
      </c>
      <c r="U854" s="16"/>
      <c r="V854" s="16">
        <f t="shared" si="471"/>
        <v>8900</v>
      </c>
      <c r="W854" s="16">
        <f t="shared" si="472"/>
        <v>11700</v>
      </c>
      <c r="X854" s="16">
        <f t="shared" si="476"/>
        <v>0</v>
      </c>
      <c r="Y854" s="10">
        <f t="shared" si="454"/>
        <v>101.64999999999964</v>
      </c>
      <c r="Z854" s="10">
        <f t="shared" si="457"/>
        <v>117.60000000000036</v>
      </c>
      <c r="AA854" s="10">
        <f t="shared" si="458"/>
        <v>15.950000000000728</v>
      </c>
      <c r="AB854" s="10">
        <f t="shared" si="459"/>
        <v>117.60000000000036</v>
      </c>
      <c r="AC854" s="11">
        <f t="shared" si="474"/>
        <v>165.64642857142866</v>
      </c>
      <c r="AD854" s="12">
        <f t="shared" si="473"/>
        <v>1.5120623329203895E-2</v>
      </c>
      <c r="AE854" s="12">
        <f t="shared" si="475"/>
        <v>22.076110060637685</v>
      </c>
      <c r="AF854" s="10"/>
      <c r="AG854" s="10"/>
      <c r="AH854" s="13">
        <f t="shared" si="465"/>
        <v>0</v>
      </c>
      <c r="AI854" s="6"/>
      <c r="AJ854" s="6"/>
      <c r="AK854" s="6">
        <f t="shared" si="466"/>
        <v>0</v>
      </c>
    </row>
    <row r="855" spans="1:37" x14ac:dyDescent="0.35">
      <c r="A855" s="2">
        <v>44033</v>
      </c>
      <c r="B855" t="s">
        <v>10</v>
      </c>
      <c r="C855" s="3">
        <v>44042</v>
      </c>
      <c r="D855">
        <v>11122.65</v>
      </c>
      <c r="E855">
        <v>11184.9</v>
      </c>
      <c r="F855">
        <v>11097.1</v>
      </c>
      <c r="G855">
        <v>11170.55</v>
      </c>
      <c r="H855">
        <v>10637100</v>
      </c>
      <c r="I855">
        <v>-131400</v>
      </c>
      <c r="K855" s="51">
        <f t="shared" si="460"/>
        <v>1.4711225768944181</v>
      </c>
      <c r="L855">
        <f t="shared" si="455"/>
        <v>11200</v>
      </c>
      <c r="M855">
        <f t="shared" si="456"/>
        <v>11100</v>
      </c>
      <c r="N855">
        <v>24.712499999999999</v>
      </c>
      <c r="O855">
        <f t="shared" si="453"/>
        <v>9</v>
      </c>
      <c r="P855" s="54">
        <f t="shared" si="461"/>
        <v>1.4604065382478382</v>
      </c>
      <c r="Q855" s="54">
        <f t="shared" si="462"/>
        <v>23.962328019422845</v>
      </c>
      <c r="R855" s="53">
        <f t="shared" si="467"/>
        <v>8500</v>
      </c>
      <c r="S855" s="53">
        <f t="shared" si="468"/>
        <v>12150</v>
      </c>
      <c r="T855" s="53">
        <f t="shared" si="477"/>
        <v>0</v>
      </c>
      <c r="U855" s="16"/>
      <c r="V855" s="16">
        <f t="shared" si="471"/>
        <v>8900</v>
      </c>
      <c r="W855" s="16">
        <f t="shared" si="472"/>
        <v>11700</v>
      </c>
      <c r="X855" s="16">
        <f t="shared" si="476"/>
        <v>0</v>
      </c>
      <c r="Y855" s="10">
        <f t="shared" si="454"/>
        <v>87.799999999999272</v>
      </c>
      <c r="Z855" s="10">
        <f t="shared" si="457"/>
        <v>176.29999999999927</v>
      </c>
      <c r="AA855" s="10">
        <f t="shared" si="458"/>
        <v>88.5</v>
      </c>
      <c r="AB855" s="10">
        <f t="shared" si="459"/>
        <v>176.29999999999927</v>
      </c>
      <c r="AC855" s="11">
        <f t="shared" si="474"/>
        <v>164.64642857142866</v>
      </c>
      <c r="AD855" s="12">
        <f t="shared" si="473"/>
        <v>1.4802805857545519E-2</v>
      </c>
      <c r="AE855" s="12">
        <f t="shared" si="475"/>
        <v>21.612096552016457</v>
      </c>
      <c r="AF855" s="10"/>
      <c r="AG855" s="10"/>
      <c r="AH855" s="13">
        <f t="shared" si="465"/>
        <v>0</v>
      </c>
      <c r="AI855" s="6"/>
      <c r="AJ855" s="6"/>
      <c r="AK855" s="6">
        <f t="shared" si="466"/>
        <v>0</v>
      </c>
    </row>
    <row r="856" spans="1:37" x14ac:dyDescent="0.35">
      <c r="A856" s="2">
        <v>44034</v>
      </c>
      <c r="B856" t="s">
        <v>10</v>
      </c>
      <c r="C856" s="3">
        <v>44042</v>
      </c>
      <c r="D856">
        <v>11186.7</v>
      </c>
      <c r="E856">
        <v>11203.2</v>
      </c>
      <c r="F856">
        <v>10805.2</v>
      </c>
      <c r="G856">
        <v>11110.55</v>
      </c>
      <c r="H856">
        <v>10365525</v>
      </c>
      <c r="I856">
        <v>-271575</v>
      </c>
      <c r="K856" s="51">
        <f t="shared" si="460"/>
        <v>-0.53712664103378982</v>
      </c>
      <c r="L856">
        <f t="shared" si="455"/>
        <v>11100</v>
      </c>
      <c r="M856">
        <f t="shared" si="456"/>
        <v>11200</v>
      </c>
      <c r="N856">
        <v>24.427499999999998</v>
      </c>
      <c r="O856">
        <f t="shared" si="453"/>
        <v>8</v>
      </c>
      <c r="P856" s="54">
        <f t="shared" si="461"/>
        <v>-0.5385743525327058</v>
      </c>
      <c r="Q856" s="54">
        <f t="shared" si="462"/>
        <v>23.683707366351918</v>
      </c>
      <c r="R856" s="53">
        <f t="shared" si="467"/>
        <v>8500</v>
      </c>
      <c r="S856" s="53">
        <f t="shared" si="468"/>
        <v>12150</v>
      </c>
      <c r="T856" s="53">
        <f t="shared" si="477"/>
        <v>0</v>
      </c>
      <c r="U856" s="16"/>
      <c r="V856" s="16">
        <f t="shared" si="471"/>
        <v>8900</v>
      </c>
      <c r="W856" s="16">
        <f t="shared" si="472"/>
        <v>11700</v>
      </c>
      <c r="X856" s="16">
        <f t="shared" si="476"/>
        <v>0</v>
      </c>
      <c r="Y856" s="10">
        <f t="shared" si="454"/>
        <v>398</v>
      </c>
      <c r="Z856" s="10">
        <f t="shared" si="457"/>
        <v>32.650000000001455</v>
      </c>
      <c r="AA856" s="10">
        <f t="shared" si="458"/>
        <v>365.34999999999854</v>
      </c>
      <c r="AB856" s="10">
        <f t="shared" si="459"/>
        <v>398</v>
      </c>
      <c r="AC856" s="11">
        <f t="shared" si="474"/>
        <v>180.69285714285721</v>
      </c>
      <c r="AD856" s="12">
        <f t="shared" si="473"/>
        <v>1.6152471876680091E-2</v>
      </c>
      <c r="AE856" s="12">
        <f t="shared" si="475"/>
        <v>23.582608939952934</v>
      </c>
      <c r="AF856" s="10"/>
      <c r="AG856" s="10"/>
      <c r="AH856" s="13">
        <f t="shared" si="465"/>
        <v>0</v>
      </c>
      <c r="AI856" s="6"/>
      <c r="AJ856" s="6"/>
      <c r="AK856" s="6">
        <f t="shared" si="466"/>
        <v>0</v>
      </c>
    </row>
    <row r="857" spans="1:37" x14ac:dyDescent="0.35">
      <c r="A857" s="2">
        <v>44035</v>
      </c>
      <c r="B857" t="s">
        <v>10</v>
      </c>
      <c r="C857" s="3">
        <v>44042</v>
      </c>
      <c r="D857">
        <v>11121.35</v>
      </c>
      <c r="E857">
        <v>11228</v>
      </c>
      <c r="F857">
        <v>11097.3</v>
      </c>
      <c r="G857">
        <v>11207.55</v>
      </c>
      <c r="H857">
        <v>10296000</v>
      </c>
      <c r="I857">
        <v>-69525</v>
      </c>
      <c r="J857">
        <v>11215.45</v>
      </c>
      <c r="K857" s="51">
        <f t="shared" si="460"/>
        <v>0.87304408872648076</v>
      </c>
      <c r="L857">
        <f t="shared" si="455"/>
        <v>11200</v>
      </c>
      <c r="M857">
        <f t="shared" si="456"/>
        <v>11100</v>
      </c>
      <c r="N857">
        <v>24.885000000000002</v>
      </c>
      <c r="O857">
        <f t="shared" si="453"/>
        <v>7</v>
      </c>
      <c r="P857" s="54">
        <f t="shared" si="461"/>
        <v>0.86925509590383143</v>
      </c>
      <c r="Q857" s="54">
        <f t="shared" si="462"/>
        <v>24.127842169686566</v>
      </c>
      <c r="R857" s="53">
        <f t="shared" si="467"/>
        <v>8500</v>
      </c>
      <c r="S857" s="53">
        <f t="shared" si="468"/>
        <v>12150</v>
      </c>
      <c r="T857" s="53">
        <f t="shared" si="477"/>
        <v>0</v>
      </c>
      <c r="U857" s="16"/>
      <c r="V857" s="16">
        <f t="shared" si="471"/>
        <v>8900</v>
      </c>
      <c r="W857" s="16">
        <f t="shared" si="472"/>
        <v>11700</v>
      </c>
      <c r="X857" s="16">
        <f t="shared" si="476"/>
        <v>0</v>
      </c>
      <c r="Y857" s="10">
        <f t="shared" si="454"/>
        <v>130.70000000000073</v>
      </c>
      <c r="Z857" s="10">
        <f t="shared" si="457"/>
        <v>117.45000000000073</v>
      </c>
      <c r="AA857" s="10">
        <f t="shared" si="458"/>
        <v>13.25</v>
      </c>
      <c r="AB857" s="10">
        <f t="shared" si="459"/>
        <v>130.70000000000073</v>
      </c>
      <c r="AC857" s="11">
        <f t="shared" si="474"/>
        <v>184.83571428571435</v>
      </c>
      <c r="AD857" s="12">
        <f t="shared" si="473"/>
        <v>1.6619899048740876E-2</v>
      </c>
      <c r="AE857" s="12">
        <f t="shared" si="475"/>
        <v>24.265052611161678</v>
      </c>
      <c r="AF857" s="10"/>
      <c r="AG857" s="10"/>
      <c r="AH857" s="13">
        <f t="shared" si="465"/>
        <v>0</v>
      </c>
      <c r="AI857" s="6"/>
      <c r="AJ857" s="6"/>
      <c r="AK857" s="6">
        <f t="shared" si="466"/>
        <v>0</v>
      </c>
    </row>
    <row r="858" spans="1:37" x14ac:dyDescent="0.35">
      <c r="A858" s="2">
        <v>44036</v>
      </c>
      <c r="B858" t="s">
        <v>10</v>
      </c>
      <c r="C858" s="3">
        <v>44042</v>
      </c>
      <c r="D858">
        <v>11093.9</v>
      </c>
      <c r="E858">
        <v>11198.95</v>
      </c>
      <c r="F858">
        <v>11062</v>
      </c>
      <c r="G858">
        <v>11170.25</v>
      </c>
      <c r="H858">
        <v>9683475</v>
      </c>
      <c r="I858">
        <v>-612525</v>
      </c>
      <c r="K858" s="51">
        <f t="shared" si="460"/>
        <v>-0.33281136376816767</v>
      </c>
      <c r="L858">
        <f t="shared" si="455"/>
        <v>11200</v>
      </c>
      <c r="M858">
        <f t="shared" si="456"/>
        <v>11100</v>
      </c>
      <c r="N858">
        <v>24.64</v>
      </c>
      <c r="O858">
        <f t="shared" si="453"/>
        <v>6</v>
      </c>
      <c r="P858" s="54">
        <f t="shared" si="461"/>
        <v>-0.33336641263996825</v>
      </c>
      <c r="Q858" s="54">
        <f t="shared" si="462"/>
        <v>23.889505896730149</v>
      </c>
      <c r="R858" s="53">
        <f t="shared" ref="R858:R862" si="478">R857</f>
        <v>8500</v>
      </c>
      <c r="S858" s="53">
        <f t="shared" ref="S858:S862" si="479">S857</f>
        <v>12150</v>
      </c>
      <c r="T858" s="53">
        <f t="shared" si="477"/>
        <v>0</v>
      </c>
      <c r="U858" s="16"/>
      <c r="V858" s="16">
        <f t="shared" si="471"/>
        <v>8900</v>
      </c>
      <c r="W858" s="16">
        <f t="shared" si="472"/>
        <v>11700</v>
      </c>
      <c r="X858" s="16">
        <f t="shared" si="476"/>
        <v>0</v>
      </c>
      <c r="Y858" s="10">
        <f t="shared" si="454"/>
        <v>136.95000000000073</v>
      </c>
      <c r="Z858" s="10">
        <f t="shared" si="457"/>
        <v>8.5999999999985448</v>
      </c>
      <c r="AA858" s="10">
        <f t="shared" si="458"/>
        <v>145.54999999999927</v>
      </c>
      <c r="AB858" s="10">
        <f t="shared" si="459"/>
        <v>145.54999999999927</v>
      </c>
      <c r="AC858" s="11">
        <f t="shared" si="474"/>
        <v>180.05000000000004</v>
      </c>
      <c r="AD858" s="12">
        <f t="shared" si="473"/>
        <v>1.6229639711913758E-2</v>
      </c>
      <c r="AE858" s="12">
        <f t="shared" si="475"/>
        <v>23.695273979394088</v>
      </c>
      <c r="AF858" s="10"/>
      <c r="AG858" s="10"/>
      <c r="AH858" s="13">
        <f t="shared" si="465"/>
        <v>0</v>
      </c>
      <c r="AI858" s="6"/>
      <c r="AJ858" s="6"/>
      <c r="AK858" s="6">
        <f t="shared" si="466"/>
        <v>0</v>
      </c>
    </row>
    <row r="859" spans="1:37" x14ac:dyDescent="0.35">
      <c r="A859" s="2">
        <v>44039</v>
      </c>
      <c r="B859" t="s">
        <v>10</v>
      </c>
      <c r="C859" s="3">
        <v>44042</v>
      </c>
      <c r="D859">
        <v>11201.65</v>
      </c>
      <c r="E859">
        <v>11225</v>
      </c>
      <c r="F859">
        <v>11070.1</v>
      </c>
      <c r="G859">
        <v>11122.45</v>
      </c>
      <c r="H859">
        <v>8232675</v>
      </c>
      <c r="I859">
        <v>-1450800</v>
      </c>
      <c r="K859" s="51">
        <f t="shared" si="460"/>
        <v>-0.42792238311585928</v>
      </c>
      <c r="L859">
        <f t="shared" si="455"/>
        <v>11100</v>
      </c>
      <c r="M859">
        <f t="shared" si="456"/>
        <v>11200</v>
      </c>
      <c r="N859">
        <v>24.535</v>
      </c>
      <c r="O859">
        <f t="shared" si="453"/>
        <v>3</v>
      </c>
      <c r="P859" s="54">
        <f t="shared" si="461"/>
        <v>-0.42884059136110153</v>
      </c>
      <c r="Q859" s="54">
        <f t="shared" si="462"/>
        <v>23.78779699247427</v>
      </c>
      <c r="R859" s="53">
        <f t="shared" si="478"/>
        <v>8500</v>
      </c>
      <c r="S859" s="53">
        <f t="shared" si="479"/>
        <v>12150</v>
      </c>
      <c r="T859" s="53">
        <f t="shared" si="477"/>
        <v>0</v>
      </c>
      <c r="U859" s="16"/>
      <c r="V859" s="16">
        <f t="shared" si="471"/>
        <v>8900</v>
      </c>
      <c r="W859" s="16">
        <f t="shared" si="472"/>
        <v>11700</v>
      </c>
      <c r="X859" s="16">
        <f t="shared" si="476"/>
        <v>0</v>
      </c>
      <c r="Y859" s="10">
        <f t="shared" si="454"/>
        <v>154.89999999999964</v>
      </c>
      <c r="Z859" s="10">
        <f t="shared" si="457"/>
        <v>54.75</v>
      </c>
      <c r="AA859" s="10">
        <f t="shared" si="458"/>
        <v>100.14999999999964</v>
      </c>
      <c r="AB859" s="10">
        <f t="shared" si="459"/>
        <v>154.89999999999964</v>
      </c>
      <c r="AC859" s="11">
        <f t="shared" si="474"/>
        <v>182.04285714285717</v>
      </c>
      <c r="AD859" s="12">
        <f t="shared" si="473"/>
        <v>1.6251432346382648E-2</v>
      </c>
      <c r="AE859" s="12">
        <f t="shared" si="475"/>
        <v>23.727091225718667</v>
      </c>
      <c r="AF859" s="10"/>
      <c r="AG859" s="10"/>
      <c r="AH859" s="13">
        <f t="shared" si="465"/>
        <v>0</v>
      </c>
      <c r="AI859" s="6"/>
      <c r="AJ859" s="6"/>
      <c r="AK859" s="6">
        <f t="shared" si="466"/>
        <v>0</v>
      </c>
    </row>
    <row r="860" spans="1:37" x14ac:dyDescent="0.35">
      <c r="A860" s="2">
        <v>44040</v>
      </c>
      <c r="B860" t="s">
        <v>10</v>
      </c>
      <c r="C860" s="3">
        <v>44042</v>
      </c>
      <c r="D860">
        <v>11134.7</v>
      </c>
      <c r="E860">
        <v>11323</v>
      </c>
      <c r="F860">
        <v>11128.55</v>
      </c>
      <c r="G860">
        <v>11306.15</v>
      </c>
      <c r="H860">
        <v>7161300</v>
      </c>
      <c r="I860">
        <v>-1071375</v>
      </c>
      <c r="K860" s="51">
        <f t="shared" si="460"/>
        <v>1.6516145273748042</v>
      </c>
      <c r="L860">
        <f t="shared" si="455"/>
        <v>11300</v>
      </c>
      <c r="M860">
        <f t="shared" si="456"/>
        <v>11100</v>
      </c>
      <c r="N860">
        <v>25.017499999999998</v>
      </c>
      <c r="O860">
        <f t="shared" si="453"/>
        <v>2</v>
      </c>
      <c r="P860" s="54">
        <f t="shared" si="461"/>
        <v>1.6381237161061435</v>
      </c>
      <c r="Q860" s="54">
        <f t="shared" si="462"/>
        <v>24.258684936194626</v>
      </c>
      <c r="R860" s="53">
        <f t="shared" si="478"/>
        <v>8500</v>
      </c>
      <c r="S860" s="53">
        <f t="shared" si="479"/>
        <v>12150</v>
      </c>
      <c r="T860" s="53">
        <f t="shared" si="477"/>
        <v>0</v>
      </c>
      <c r="U860" s="16"/>
      <c r="V860" s="16">
        <f t="shared" si="471"/>
        <v>8900</v>
      </c>
      <c r="W860" s="16">
        <f t="shared" si="472"/>
        <v>11700</v>
      </c>
      <c r="X860" s="16">
        <f t="shared" si="476"/>
        <v>0</v>
      </c>
      <c r="Y860" s="10">
        <f t="shared" si="454"/>
        <v>194.45000000000073</v>
      </c>
      <c r="Z860" s="10">
        <f t="shared" si="457"/>
        <v>200.54999999999927</v>
      </c>
      <c r="AA860" s="10">
        <f t="shared" si="458"/>
        <v>6.0999999999985448</v>
      </c>
      <c r="AB860" s="10">
        <f t="shared" si="459"/>
        <v>200.54999999999927</v>
      </c>
      <c r="AC860" s="11">
        <f t="shared" si="474"/>
        <v>185.38928571428565</v>
      </c>
      <c r="AD860" s="12">
        <f t="shared" si="473"/>
        <v>1.6649688425757824E-2</v>
      </c>
      <c r="AE860" s="12">
        <f t="shared" si="475"/>
        <v>24.308545101606423</v>
      </c>
      <c r="AF860" s="10"/>
      <c r="AG860" s="10"/>
      <c r="AH860" s="13">
        <f t="shared" si="465"/>
        <v>0</v>
      </c>
      <c r="AI860" s="6"/>
      <c r="AJ860" s="6"/>
      <c r="AK860" s="6">
        <f t="shared" si="466"/>
        <v>0</v>
      </c>
    </row>
    <row r="861" spans="1:37" x14ac:dyDescent="0.35">
      <c r="A861" s="2">
        <v>44041</v>
      </c>
      <c r="B861" t="s">
        <v>10</v>
      </c>
      <c r="C861" s="3">
        <v>44042</v>
      </c>
      <c r="D861">
        <v>11291.7</v>
      </c>
      <c r="E861">
        <v>11343.4</v>
      </c>
      <c r="F861">
        <v>11170</v>
      </c>
      <c r="G861">
        <v>11222.45</v>
      </c>
      <c r="H861">
        <v>6014925</v>
      </c>
      <c r="I861">
        <v>-1146375</v>
      </c>
      <c r="J861">
        <v>11202.85</v>
      </c>
      <c r="K861" s="51">
        <f t="shared" si="460"/>
        <v>-0.74030505521330348</v>
      </c>
      <c r="L861">
        <f t="shared" si="455"/>
        <v>11200</v>
      </c>
      <c r="M861">
        <f t="shared" si="456"/>
        <v>11300</v>
      </c>
      <c r="N861">
        <v>23.642499999999998</v>
      </c>
      <c r="O861">
        <f t="shared" si="453"/>
        <v>1</v>
      </c>
      <c r="P861" s="54">
        <f t="shared" si="461"/>
        <v>-0.74305891280328495</v>
      </c>
      <c r="Q861" s="54">
        <f t="shared" si="462"/>
        <v>22.922976815149326</v>
      </c>
      <c r="R861" s="53">
        <f t="shared" si="478"/>
        <v>8500</v>
      </c>
      <c r="S861" s="53">
        <f t="shared" si="479"/>
        <v>12150</v>
      </c>
      <c r="T861" s="53">
        <f t="shared" si="477"/>
        <v>0</v>
      </c>
      <c r="U861" s="16"/>
      <c r="V861" s="16">
        <f t="shared" si="471"/>
        <v>8900</v>
      </c>
      <c r="W861" s="16">
        <f t="shared" si="472"/>
        <v>11700</v>
      </c>
      <c r="X861" s="16">
        <f t="shared" si="476"/>
        <v>0</v>
      </c>
      <c r="Y861" s="10">
        <f t="shared" si="454"/>
        <v>173.39999999999964</v>
      </c>
      <c r="Z861" s="10">
        <f t="shared" si="457"/>
        <v>37.25</v>
      </c>
      <c r="AA861" s="10">
        <f t="shared" si="458"/>
        <v>136.14999999999964</v>
      </c>
      <c r="AB861" s="10">
        <f t="shared" si="459"/>
        <v>173.39999999999964</v>
      </c>
      <c r="AC861" s="11">
        <f t="shared" si="474"/>
        <v>187.15714285714265</v>
      </c>
      <c r="AD861" s="12">
        <f t="shared" si="473"/>
        <v>1.6574753390290447E-2</v>
      </c>
      <c r="AE861" s="12">
        <f t="shared" si="475"/>
        <v>24.199139949824051</v>
      </c>
      <c r="AF861" s="10"/>
      <c r="AG861" s="10"/>
      <c r="AH861" s="13">
        <f t="shared" si="465"/>
        <v>0</v>
      </c>
      <c r="AI861" s="6"/>
      <c r="AJ861" s="6"/>
      <c r="AK861" s="6">
        <f t="shared" si="466"/>
        <v>0</v>
      </c>
    </row>
    <row r="862" spans="1:37" x14ac:dyDescent="0.35">
      <c r="A862" s="2">
        <v>44042</v>
      </c>
      <c r="B862" t="s">
        <v>10</v>
      </c>
      <c r="C862" s="3">
        <v>44042</v>
      </c>
      <c r="D862">
        <v>11253.65</v>
      </c>
      <c r="E862">
        <v>11290.95</v>
      </c>
      <c r="F862">
        <v>11078.2</v>
      </c>
      <c r="G862">
        <v>11108.05</v>
      </c>
      <c r="H862">
        <v>3224850</v>
      </c>
      <c r="I862">
        <v>-2790075</v>
      </c>
      <c r="K862" s="51">
        <f t="shared" si="460"/>
        <v>-1.0193852501013723</v>
      </c>
      <c r="L862">
        <f t="shared" si="455"/>
        <v>11100</v>
      </c>
      <c r="M862">
        <f t="shared" si="456"/>
        <v>11300</v>
      </c>
      <c r="N862">
        <v>24.112500000000001</v>
      </c>
      <c r="O862">
        <f t="shared" si="453"/>
        <v>0</v>
      </c>
      <c r="P862" s="54">
        <f t="shared" si="461"/>
        <v>-1.0246165633985171</v>
      </c>
      <c r="Q862" s="54">
        <f t="shared" si="462"/>
        <v>23.379283291433882</v>
      </c>
      <c r="R862" s="53">
        <f t="shared" si="478"/>
        <v>8500</v>
      </c>
      <c r="S862" s="53">
        <f t="shared" si="479"/>
        <v>12150</v>
      </c>
      <c r="T862" s="53">
        <f t="shared" si="477"/>
        <v>0</v>
      </c>
      <c r="U862" s="16"/>
      <c r="V862" s="16">
        <f t="shared" si="471"/>
        <v>8900</v>
      </c>
      <c r="W862" s="16">
        <f t="shared" si="472"/>
        <v>11700</v>
      </c>
      <c r="X862" s="16">
        <f t="shared" si="476"/>
        <v>0</v>
      </c>
      <c r="Y862" s="10">
        <f t="shared" si="454"/>
        <v>212.75</v>
      </c>
      <c r="Z862" s="10">
        <f t="shared" si="457"/>
        <v>68.5</v>
      </c>
      <c r="AA862" s="10">
        <f t="shared" si="458"/>
        <v>144.25</v>
      </c>
      <c r="AB862" s="10">
        <f t="shared" si="459"/>
        <v>212.75</v>
      </c>
      <c r="AC862" s="11">
        <f t="shared" si="474"/>
        <v>193.27499999999989</v>
      </c>
      <c r="AD862" s="12">
        <f t="shared" si="473"/>
        <v>1.7174427852296802E-2</v>
      </c>
      <c r="AE862" s="12">
        <f t="shared" si="475"/>
        <v>25.074664664353332</v>
      </c>
      <c r="AF862" s="10"/>
      <c r="AG862" s="10"/>
      <c r="AH862" s="13">
        <f t="shared" si="465"/>
        <v>0</v>
      </c>
      <c r="AI862" s="6"/>
      <c r="AJ862" s="6"/>
      <c r="AK862" s="6">
        <f t="shared" si="466"/>
        <v>0</v>
      </c>
    </row>
    <row r="863" spans="1:37" x14ac:dyDescent="0.35">
      <c r="A863" s="2">
        <v>44043</v>
      </c>
      <c r="B863" t="s">
        <v>10</v>
      </c>
      <c r="C863" s="3">
        <v>44070</v>
      </c>
      <c r="D863">
        <v>11123.65</v>
      </c>
      <c r="E863">
        <v>11150</v>
      </c>
      <c r="F863">
        <v>11025</v>
      </c>
      <c r="G863">
        <v>11095.85</v>
      </c>
      <c r="H863">
        <v>10260450</v>
      </c>
      <c r="I863">
        <v>-149775</v>
      </c>
      <c r="J863">
        <v>11073.45</v>
      </c>
      <c r="K863" s="51">
        <f t="shared" si="460"/>
        <v>-0.10983025823613424</v>
      </c>
      <c r="L863">
        <f t="shared" si="455"/>
        <v>11100</v>
      </c>
      <c r="M863">
        <f t="shared" si="456"/>
        <v>11100</v>
      </c>
      <c r="N863">
        <v>24.727499999999999</v>
      </c>
      <c r="O863">
        <f t="shared" si="453"/>
        <v>27</v>
      </c>
      <c r="P863" s="54">
        <f t="shared" si="461"/>
        <v>-0.10989061586226256</v>
      </c>
      <c r="Q863" s="54">
        <f t="shared" si="462"/>
        <v>23.974215846026066</v>
      </c>
      <c r="R863" s="53">
        <f t="shared" ref="R863:R903" si="480">MROUND((G863-2*G863*Q863*SQRT(O863/365)/100),50)</f>
        <v>9650</v>
      </c>
      <c r="S863" s="53">
        <f>MROUND((G863+2*G863*Q863*SQRT(O863/365)/100),50)</f>
        <v>12550</v>
      </c>
      <c r="T863" s="53">
        <f t="shared" si="477"/>
        <v>0</v>
      </c>
      <c r="U863" s="17">
        <v>18.524163478154872</v>
      </c>
      <c r="V863" s="16">
        <f>MROUND((D863-2*D863*U863*SQRT(O863/365)/100),50)</f>
        <v>10000</v>
      </c>
      <c r="W863" s="16">
        <f>MROUND((D863+2*D863*U863*SQRT(O863/365)/100),50)</f>
        <v>12250</v>
      </c>
      <c r="X863" s="16">
        <f t="shared" si="476"/>
        <v>0</v>
      </c>
      <c r="Y863" s="10">
        <f t="shared" si="454"/>
        <v>125</v>
      </c>
      <c r="Z863" s="10">
        <f t="shared" si="457"/>
        <v>41.950000000000728</v>
      </c>
      <c r="AA863" s="10">
        <f t="shared" si="458"/>
        <v>83.049999999999272</v>
      </c>
      <c r="AB863" s="10">
        <f t="shared" si="459"/>
        <v>125</v>
      </c>
      <c r="AC863" s="11">
        <f t="shared" si="474"/>
        <v>192.89285714285703</v>
      </c>
      <c r="AD863" s="12">
        <f t="shared" si="473"/>
        <v>1.7340788063527443E-2</v>
      </c>
      <c r="AE863" s="12">
        <f t="shared" si="475"/>
        <v>25.317550572750068</v>
      </c>
      <c r="AF863" s="10">
        <f>MROUND((M863-2*M863*AE863*SQRT(O863/365)/100),50)</f>
        <v>9550</v>
      </c>
      <c r="AG863" s="10">
        <f>MROUND((M863+2*M863*AE863*SQRT(O863/365)/100),50)</f>
        <v>12650</v>
      </c>
      <c r="AH863" s="13">
        <f t="shared" ref="AH863:AH882" si="481">IF(AND(M863&gt;=9550,M863&lt;=12650),0,1)</f>
        <v>0</v>
      </c>
      <c r="AI863" s="6">
        <f>MROUND((M863-2*M863*N863*SQRT(O863/365)/100),50)</f>
        <v>9600</v>
      </c>
      <c r="AJ863" s="6">
        <f>MROUND((M863+2*M863*N863*SQRT(O863/365)/100),50)</f>
        <v>12600</v>
      </c>
      <c r="AK863" s="6">
        <f t="shared" ref="AK863:AK882" si="482">IF(AND(M863&gt;=9600,M863&lt;=12600),0,1)</f>
        <v>0</v>
      </c>
    </row>
    <row r="864" spans="1:37" x14ac:dyDescent="0.35">
      <c r="A864" s="2">
        <v>44046</v>
      </c>
      <c r="B864" t="s">
        <v>10</v>
      </c>
      <c r="C864" s="3">
        <v>44070</v>
      </c>
      <c r="D864">
        <v>10993.7</v>
      </c>
      <c r="E864">
        <v>11029</v>
      </c>
      <c r="F864">
        <v>10883.4</v>
      </c>
      <c r="G864">
        <v>10913.4</v>
      </c>
      <c r="H864">
        <v>10201950</v>
      </c>
      <c r="I864">
        <v>-58500</v>
      </c>
      <c r="K864" s="51">
        <f t="shared" si="460"/>
        <v>-1.6443084576666114</v>
      </c>
      <c r="L864">
        <f t="shared" si="455"/>
        <v>10900</v>
      </c>
      <c r="M864">
        <f t="shared" si="456"/>
        <v>11000</v>
      </c>
      <c r="N864">
        <v>24.192499999999999</v>
      </c>
      <c r="O864">
        <f t="shared" si="453"/>
        <v>24</v>
      </c>
      <c r="P864" s="54">
        <f t="shared" si="461"/>
        <v>-1.6579772544440985</v>
      </c>
      <c r="Q864" s="54">
        <f t="shared" si="462"/>
        <v>23.459014603976339</v>
      </c>
      <c r="R864" s="53">
        <f t="shared" ref="R864" si="483">R863</f>
        <v>9650</v>
      </c>
      <c r="S864" s="53">
        <f t="shared" ref="S864" si="484">S863</f>
        <v>12550</v>
      </c>
      <c r="T864" s="53">
        <f t="shared" si="477"/>
        <v>0</v>
      </c>
      <c r="U864" s="16"/>
      <c r="V864" s="16">
        <f t="shared" ref="V864" si="485">V863</f>
        <v>10000</v>
      </c>
      <c r="W864" s="16">
        <f t="shared" ref="W864" si="486">W863</f>
        <v>12250</v>
      </c>
      <c r="X864" s="16">
        <f t="shared" si="476"/>
        <v>0</v>
      </c>
      <c r="Y864" s="10">
        <f t="shared" si="454"/>
        <v>145.60000000000036</v>
      </c>
      <c r="Z864" s="10">
        <f t="shared" si="457"/>
        <v>66.850000000000364</v>
      </c>
      <c r="AA864" s="10">
        <f t="shared" si="458"/>
        <v>212.45000000000073</v>
      </c>
      <c r="AB864" s="10">
        <f t="shared" si="459"/>
        <v>212.45000000000073</v>
      </c>
      <c r="AC864" s="11">
        <f t="shared" si="474"/>
        <v>189.88571428571427</v>
      </c>
      <c r="AD864" s="12">
        <f t="shared" si="473"/>
        <v>1.727222993948482E-2</v>
      </c>
      <c r="AE864" s="12">
        <f t="shared" si="475"/>
        <v>25.217455711647837</v>
      </c>
      <c r="AF864" s="10"/>
      <c r="AG864" s="10"/>
      <c r="AH864" s="13">
        <f t="shared" si="481"/>
        <v>0</v>
      </c>
      <c r="AI864" s="6"/>
      <c r="AJ864" s="6"/>
      <c r="AK864" s="6">
        <f t="shared" si="482"/>
        <v>0</v>
      </c>
    </row>
    <row r="865" spans="1:37" x14ac:dyDescent="0.35">
      <c r="A865" s="2">
        <v>44047</v>
      </c>
      <c r="B865" t="s">
        <v>10</v>
      </c>
      <c r="C865" s="3">
        <v>44070</v>
      </c>
      <c r="D865">
        <v>10940</v>
      </c>
      <c r="E865">
        <v>11114.25</v>
      </c>
      <c r="F865">
        <v>10912.35</v>
      </c>
      <c r="G865">
        <v>11102.05</v>
      </c>
      <c r="H865">
        <v>10620900</v>
      </c>
      <c r="I865">
        <v>418950</v>
      </c>
      <c r="K865" s="51">
        <f t="shared" si="460"/>
        <v>1.7286088661645285</v>
      </c>
      <c r="L865">
        <f t="shared" si="455"/>
        <v>11100</v>
      </c>
      <c r="M865">
        <f t="shared" si="456"/>
        <v>10900</v>
      </c>
      <c r="N865">
        <v>25.184999999999999</v>
      </c>
      <c r="O865">
        <f t="shared" si="453"/>
        <v>23</v>
      </c>
      <c r="P865" s="54">
        <f t="shared" si="461"/>
        <v>1.7138383959144576</v>
      </c>
      <c r="Q865" s="54">
        <f t="shared" si="462"/>
        <v>24.421371911152711</v>
      </c>
      <c r="R865" s="53">
        <f t="shared" ref="R865:R882" si="487">R864</f>
        <v>9650</v>
      </c>
      <c r="S865" s="53">
        <f t="shared" ref="S865:S882" si="488">S864</f>
        <v>12550</v>
      </c>
      <c r="T865" s="53">
        <f t="shared" si="477"/>
        <v>0</v>
      </c>
      <c r="U865" s="16"/>
      <c r="V865" s="16">
        <f t="shared" ref="V865:V882" si="489">V864</f>
        <v>10000</v>
      </c>
      <c r="W865" s="16">
        <f t="shared" ref="W865:W882" si="490">W864</f>
        <v>12250</v>
      </c>
      <c r="X865" s="16">
        <f t="shared" si="476"/>
        <v>0</v>
      </c>
      <c r="Y865" s="10">
        <f t="shared" si="454"/>
        <v>201.89999999999964</v>
      </c>
      <c r="Z865" s="10">
        <f t="shared" si="457"/>
        <v>200.85000000000036</v>
      </c>
      <c r="AA865" s="10">
        <f t="shared" si="458"/>
        <v>1.0499999999992724</v>
      </c>
      <c r="AB865" s="10">
        <f t="shared" si="459"/>
        <v>201.89999999999964</v>
      </c>
      <c r="AC865" s="11">
        <f t="shared" si="474"/>
        <v>187.73571428571424</v>
      </c>
      <c r="AD865" s="12">
        <f t="shared" si="473"/>
        <v>1.7160485766518668E-2</v>
      </c>
      <c r="AE865" s="12">
        <f t="shared" si="475"/>
        <v>25.054309219117254</v>
      </c>
      <c r="AF865" s="10"/>
      <c r="AG865" s="10"/>
      <c r="AH865" s="13">
        <f t="shared" si="481"/>
        <v>0</v>
      </c>
      <c r="AI865" s="6"/>
      <c r="AJ865" s="6"/>
      <c r="AK865" s="6">
        <f t="shared" si="482"/>
        <v>0</v>
      </c>
    </row>
    <row r="866" spans="1:37" x14ac:dyDescent="0.35">
      <c r="A866" s="2">
        <v>44048</v>
      </c>
      <c r="B866" t="s">
        <v>10</v>
      </c>
      <c r="C866" s="3">
        <v>44070</v>
      </c>
      <c r="D866">
        <v>11131.9</v>
      </c>
      <c r="E866">
        <v>11226.05</v>
      </c>
      <c r="F866">
        <v>11063.35</v>
      </c>
      <c r="G866">
        <v>11118</v>
      </c>
      <c r="H866">
        <v>9953400</v>
      </c>
      <c r="I866">
        <v>-667500</v>
      </c>
      <c r="J866">
        <v>11101.65</v>
      </c>
      <c r="K866" s="51">
        <f t="shared" si="460"/>
        <v>0.14366716056945095</v>
      </c>
      <c r="L866">
        <f t="shared" si="455"/>
        <v>11100</v>
      </c>
      <c r="M866">
        <f t="shared" si="456"/>
        <v>11100</v>
      </c>
      <c r="N866">
        <v>23.815000000000001</v>
      </c>
      <c r="O866">
        <f t="shared" si="453"/>
        <v>22</v>
      </c>
      <c r="P866" s="54">
        <f t="shared" si="461"/>
        <v>0.14356405804214489</v>
      </c>
      <c r="Q866" s="54">
        <f t="shared" si="462"/>
        <v>23.089525940095129</v>
      </c>
      <c r="R866" s="53">
        <f t="shared" si="487"/>
        <v>9650</v>
      </c>
      <c r="S866" s="53">
        <f t="shared" si="488"/>
        <v>12550</v>
      </c>
      <c r="T866" s="53">
        <f t="shared" si="477"/>
        <v>0</v>
      </c>
      <c r="U866" s="16"/>
      <c r="V866" s="16">
        <f t="shared" si="489"/>
        <v>10000</v>
      </c>
      <c r="W866" s="16">
        <f t="shared" si="490"/>
        <v>12250</v>
      </c>
      <c r="X866" s="16">
        <f t="shared" si="476"/>
        <v>0</v>
      </c>
      <c r="Y866" s="10">
        <f t="shared" si="454"/>
        <v>162.69999999999891</v>
      </c>
      <c r="Z866" s="10">
        <f t="shared" si="457"/>
        <v>124</v>
      </c>
      <c r="AA866" s="10">
        <f t="shared" si="458"/>
        <v>38.699999999998909</v>
      </c>
      <c r="AB866" s="10">
        <f t="shared" si="459"/>
        <v>162.69999999999891</v>
      </c>
      <c r="AC866" s="11">
        <f t="shared" si="474"/>
        <v>188.13571428571413</v>
      </c>
      <c r="AD866" s="12">
        <f t="shared" si="473"/>
        <v>1.6900593275695448E-2</v>
      </c>
      <c r="AE866" s="12">
        <f t="shared" si="475"/>
        <v>24.674866182515352</v>
      </c>
      <c r="AF866" s="10"/>
      <c r="AG866" s="10"/>
      <c r="AH866" s="13">
        <f t="shared" si="481"/>
        <v>0</v>
      </c>
      <c r="AI866" s="6"/>
      <c r="AJ866" s="6"/>
      <c r="AK866" s="6">
        <f t="shared" si="482"/>
        <v>0</v>
      </c>
    </row>
    <row r="867" spans="1:37" x14ac:dyDescent="0.35">
      <c r="A867" s="2">
        <v>44049</v>
      </c>
      <c r="B867" t="s">
        <v>10</v>
      </c>
      <c r="C867" s="3">
        <v>44070</v>
      </c>
      <c r="D867">
        <v>11140.65</v>
      </c>
      <c r="E867">
        <v>11277.25</v>
      </c>
      <c r="F867">
        <v>11120.1</v>
      </c>
      <c r="G867">
        <v>11199.5</v>
      </c>
      <c r="H867">
        <v>10206150</v>
      </c>
      <c r="I867">
        <v>252750</v>
      </c>
      <c r="K867" s="51">
        <f t="shared" si="460"/>
        <v>0.73304551178269473</v>
      </c>
      <c r="L867">
        <f t="shared" si="455"/>
        <v>11200</v>
      </c>
      <c r="M867">
        <f t="shared" si="456"/>
        <v>11100</v>
      </c>
      <c r="N867">
        <v>23.567499999999999</v>
      </c>
      <c r="O867">
        <f t="shared" si="453"/>
        <v>21</v>
      </c>
      <c r="P867" s="54">
        <f t="shared" si="461"/>
        <v>0.73037179161055121</v>
      </c>
      <c r="Q867" s="54">
        <f t="shared" si="462"/>
        <v>22.850239374068682</v>
      </c>
      <c r="R867" s="53">
        <f t="shared" si="487"/>
        <v>9650</v>
      </c>
      <c r="S867" s="53">
        <f t="shared" si="488"/>
        <v>12550</v>
      </c>
      <c r="T867" s="53">
        <f t="shared" si="477"/>
        <v>0</v>
      </c>
      <c r="U867" s="16"/>
      <c r="V867" s="16">
        <f t="shared" si="489"/>
        <v>10000</v>
      </c>
      <c r="W867" s="16">
        <f t="shared" si="490"/>
        <v>12250</v>
      </c>
      <c r="X867" s="16">
        <f t="shared" si="476"/>
        <v>0</v>
      </c>
      <c r="Y867" s="10">
        <f t="shared" si="454"/>
        <v>157.14999999999964</v>
      </c>
      <c r="Z867" s="10">
        <f t="shared" si="457"/>
        <v>159.25</v>
      </c>
      <c r="AA867" s="10">
        <f t="shared" si="458"/>
        <v>2.1000000000003638</v>
      </c>
      <c r="AB867" s="10">
        <f t="shared" si="459"/>
        <v>159.25</v>
      </c>
      <c r="AC867" s="11">
        <f t="shared" si="474"/>
        <v>183.6464285714284</v>
      </c>
      <c r="AD867" s="12">
        <f t="shared" si="473"/>
        <v>1.6484354913889981E-2</v>
      </c>
      <c r="AE867" s="12">
        <f t="shared" si="475"/>
        <v>24.067158174279371</v>
      </c>
      <c r="AF867" s="10"/>
      <c r="AG867" s="10"/>
      <c r="AH867" s="13">
        <f t="shared" si="481"/>
        <v>0</v>
      </c>
      <c r="AI867" s="6"/>
      <c r="AJ867" s="6"/>
      <c r="AK867" s="6">
        <f t="shared" si="482"/>
        <v>0</v>
      </c>
    </row>
    <row r="868" spans="1:37" x14ac:dyDescent="0.35">
      <c r="A868" s="2">
        <v>44050</v>
      </c>
      <c r="B868" t="s">
        <v>10</v>
      </c>
      <c r="C868" s="3">
        <v>44070</v>
      </c>
      <c r="D868">
        <v>11161.9</v>
      </c>
      <c r="E868">
        <v>11250</v>
      </c>
      <c r="F868">
        <v>11142</v>
      </c>
      <c r="G868">
        <v>11226.2</v>
      </c>
      <c r="H868">
        <v>10348950</v>
      </c>
      <c r="I868">
        <v>142800</v>
      </c>
      <c r="K868" s="51">
        <f t="shared" si="460"/>
        <v>0.23840350015626346</v>
      </c>
      <c r="L868">
        <f t="shared" si="455"/>
        <v>11200</v>
      </c>
      <c r="M868">
        <f t="shared" si="456"/>
        <v>11200</v>
      </c>
      <c r="N868">
        <v>23.15</v>
      </c>
      <c r="O868">
        <f t="shared" si="453"/>
        <v>20</v>
      </c>
      <c r="P868" s="54">
        <f t="shared" si="461"/>
        <v>0.23811976987104799</v>
      </c>
      <c r="Q868" s="54">
        <f t="shared" si="462"/>
        <v>22.444833527150255</v>
      </c>
      <c r="R868" s="53">
        <f t="shared" si="487"/>
        <v>9650</v>
      </c>
      <c r="S868" s="53">
        <f t="shared" si="488"/>
        <v>12550</v>
      </c>
      <c r="T868" s="53">
        <f t="shared" si="477"/>
        <v>0</v>
      </c>
      <c r="U868" s="16"/>
      <c r="V868" s="16">
        <f t="shared" si="489"/>
        <v>10000</v>
      </c>
      <c r="W868" s="16">
        <f t="shared" si="490"/>
        <v>12250</v>
      </c>
      <c r="X868" s="16">
        <f t="shared" si="476"/>
        <v>0</v>
      </c>
      <c r="Y868" s="10">
        <f t="shared" si="454"/>
        <v>108</v>
      </c>
      <c r="Z868" s="10">
        <f t="shared" si="457"/>
        <v>50.5</v>
      </c>
      <c r="AA868" s="10">
        <f t="shared" si="458"/>
        <v>57.5</v>
      </c>
      <c r="AB868" s="10">
        <f t="shared" si="459"/>
        <v>108</v>
      </c>
      <c r="AC868" s="11">
        <f t="shared" si="474"/>
        <v>182.96071428571409</v>
      </c>
      <c r="AD868" s="12">
        <f t="shared" si="473"/>
        <v>1.6391538562943057E-2</v>
      </c>
      <c r="AE868" s="12">
        <f t="shared" si="475"/>
        <v>23.931646301896865</v>
      </c>
      <c r="AF868" s="10"/>
      <c r="AG868" s="10"/>
      <c r="AH868" s="13">
        <f t="shared" si="481"/>
        <v>0</v>
      </c>
      <c r="AI868" s="6"/>
      <c r="AJ868" s="6"/>
      <c r="AK868" s="6">
        <f t="shared" si="482"/>
        <v>0</v>
      </c>
    </row>
    <row r="869" spans="1:37" x14ac:dyDescent="0.35">
      <c r="A869" s="2">
        <v>44053</v>
      </c>
      <c r="B869" t="s">
        <v>10</v>
      </c>
      <c r="C869" s="3">
        <v>44070</v>
      </c>
      <c r="D869">
        <v>11274.95</v>
      </c>
      <c r="E869">
        <v>11334.75</v>
      </c>
      <c r="F869">
        <v>11242.05</v>
      </c>
      <c r="G869">
        <v>11293.35</v>
      </c>
      <c r="H869">
        <v>10313625</v>
      </c>
      <c r="I869">
        <v>-35325</v>
      </c>
      <c r="K869" s="51">
        <f t="shared" si="460"/>
        <v>0.59815431757851845</v>
      </c>
      <c r="L869">
        <f t="shared" si="455"/>
        <v>11300</v>
      </c>
      <c r="M869">
        <f t="shared" si="456"/>
        <v>11300</v>
      </c>
      <c r="N869">
        <v>22.577500000000001</v>
      </c>
      <c r="O869">
        <f t="shared" si="453"/>
        <v>17</v>
      </c>
      <c r="P869" s="54">
        <f t="shared" si="461"/>
        <v>0.59637247654915626</v>
      </c>
      <c r="Q869" s="54">
        <f t="shared" si="462"/>
        <v>21.890185825681041</v>
      </c>
      <c r="R869" s="53">
        <f t="shared" si="487"/>
        <v>9650</v>
      </c>
      <c r="S869" s="53">
        <f t="shared" si="488"/>
        <v>12550</v>
      </c>
      <c r="T869" s="53">
        <f t="shared" si="477"/>
        <v>0</v>
      </c>
      <c r="U869" s="16"/>
      <c r="V869" s="16">
        <f t="shared" si="489"/>
        <v>10000</v>
      </c>
      <c r="W869" s="16">
        <f t="shared" si="490"/>
        <v>12250</v>
      </c>
      <c r="X869" s="16">
        <f t="shared" si="476"/>
        <v>0</v>
      </c>
      <c r="Y869" s="10">
        <f t="shared" si="454"/>
        <v>92.700000000000728</v>
      </c>
      <c r="Z869" s="10">
        <f t="shared" si="457"/>
        <v>108.54999999999927</v>
      </c>
      <c r="AA869" s="10">
        <f t="shared" si="458"/>
        <v>15.849999999998545</v>
      </c>
      <c r="AB869" s="10">
        <f t="shared" si="459"/>
        <v>108.54999999999927</v>
      </c>
      <c r="AC869" s="11">
        <f t="shared" si="474"/>
        <v>178.12142857142837</v>
      </c>
      <c r="AD869" s="12">
        <f t="shared" si="473"/>
        <v>1.5797979465224089E-2</v>
      </c>
      <c r="AE869" s="12">
        <f t="shared" si="475"/>
        <v>23.065050019227169</v>
      </c>
      <c r="AF869" s="10"/>
      <c r="AG869" s="10"/>
      <c r="AH869" s="13">
        <f t="shared" si="481"/>
        <v>0</v>
      </c>
      <c r="AI869" s="6"/>
      <c r="AJ869" s="6"/>
      <c r="AK869" s="6">
        <f t="shared" si="482"/>
        <v>0</v>
      </c>
    </row>
    <row r="870" spans="1:37" x14ac:dyDescent="0.35">
      <c r="A870" s="2">
        <v>44054</v>
      </c>
      <c r="B870" t="s">
        <v>10</v>
      </c>
      <c r="C870" s="3">
        <v>44070</v>
      </c>
      <c r="D870">
        <v>11349.65</v>
      </c>
      <c r="E870">
        <v>11376.75</v>
      </c>
      <c r="F870">
        <v>11302.4</v>
      </c>
      <c r="G870">
        <v>11344.35</v>
      </c>
      <c r="H870">
        <v>10257150</v>
      </c>
      <c r="I870">
        <v>-56475</v>
      </c>
      <c r="K870" s="51">
        <f t="shared" si="460"/>
        <v>0.45159319422491995</v>
      </c>
      <c r="L870">
        <f t="shared" si="455"/>
        <v>11300</v>
      </c>
      <c r="M870">
        <f t="shared" si="456"/>
        <v>11300</v>
      </c>
      <c r="N870">
        <v>22.51</v>
      </c>
      <c r="O870">
        <f t="shared" si="453"/>
        <v>16</v>
      </c>
      <c r="P870" s="54">
        <f t="shared" si="461"/>
        <v>0.45057657167593135</v>
      </c>
      <c r="Q870" s="54">
        <f t="shared" si="462"/>
        <v>21.824533790090836</v>
      </c>
      <c r="R870" s="53">
        <f t="shared" si="487"/>
        <v>9650</v>
      </c>
      <c r="S870" s="53">
        <f t="shared" si="488"/>
        <v>12550</v>
      </c>
      <c r="T870" s="53">
        <f t="shared" si="477"/>
        <v>0</v>
      </c>
      <c r="U870" s="16"/>
      <c r="V870" s="16">
        <f t="shared" si="489"/>
        <v>10000</v>
      </c>
      <c r="W870" s="16">
        <f t="shared" si="490"/>
        <v>12250</v>
      </c>
      <c r="X870" s="16">
        <f t="shared" si="476"/>
        <v>0</v>
      </c>
      <c r="Y870" s="10">
        <f t="shared" si="454"/>
        <v>74.350000000000364</v>
      </c>
      <c r="Z870" s="10">
        <f t="shared" si="457"/>
        <v>83.399999999999636</v>
      </c>
      <c r="AA870" s="10">
        <f t="shared" si="458"/>
        <v>9.0499999999992724</v>
      </c>
      <c r="AB870" s="10">
        <f t="shared" si="459"/>
        <v>83.399999999999636</v>
      </c>
      <c r="AC870" s="11">
        <f t="shared" si="474"/>
        <v>155.64999999999978</v>
      </c>
      <c r="AD870" s="12">
        <f t="shared" si="473"/>
        <v>1.3714079288788622E-2</v>
      </c>
      <c r="AE870" s="12">
        <f t="shared" si="475"/>
        <v>20.022555761631388</v>
      </c>
      <c r="AF870" s="10"/>
      <c r="AG870" s="10"/>
      <c r="AH870" s="13">
        <f t="shared" si="481"/>
        <v>0</v>
      </c>
      <c r="AI870" s="6"/>
      <c r="AJ870" s="6"/>
      <c r="AK870" s="6">
        <f t="shared" si="482"/>
        <v>0</v>
      </c>
    </row>
    <row r="871" spans="1:37" x14ac:dyDescent="0.35">
      <c r="A871" s="2">
        <v>44055</v>
      </c>
      <c r="B871" t="s">
        <v>10</v>
      </c>
      <c r="C871" s="3">
        <v>44070</v>
      </c>
      <c r="D871">
        <v>11237.4</v>
      </c>
      <c r="E871">
        <v>11337.85</v>
      </c>
      <c r="F871">
        <v>11231</v>
      </c>
      <c r="G871">
        <v>11317.8</v>
      </c>
      <c r="H871">
        <v>10490475</v>
      </c>
      <c r="I871">
        <v>233325</v>
      </c>
      <c r="K871" s="51">
        <f t="shared" si="460"/>
        <v>-0.23403720794934121</v>
      </c>
      <c r="L871">
        <f t="shared" si="455"/>
        <v>11300</v>
      </c>
      <c r="M871">
        <f t="shared" si="456"/>
        <v>11200</v>
      </c>
      <c r="N871">
        <v>21.36</v>
      </c>
      <c r="O871">
        <f t="shared" si="453"/>
        <v>15</v>
      </c>
      <c r="P871" s="54">
        <f t="shared" si="461"/>
        <v>-0.23431150307473558</v>
      </c>
      <c r="Q871" s="54">
        <f t="shared" si="462"/>
        <v>20.709367882985429</v>
      </c>
      <c r="R871" s="53">
        <f t="shared" si="487"/>
        <v>9650</v>
      </c>
      <c r="S871" s="53">
        <f t="shared" si="488"/>
        <v>12550</v>
      </c>
      <c r="T871" s="53">
        <f t="shared" si="477"/>
        <v>0</v>
      </c>
      <c r="U871" s="16"/>
      <c r="V871" s="16">
        <f t="shared" si="489"/>
        <v>10000</v>
      </c>
      <c r="W871" s="16">
        <f t="shared" si="490"/>
        <v>12250</v>
      </c>
      <c r="X871" s="16">
        <f t="shared" si="476"/>
        <v>0</v>
      </c>
      <c r="Y871" s="10">
        <f t="shared" si="454"/>
        <v>106.85000000000036</v>
      </c>
      <c r="Z871" s="10">
        <f t="shared" si="457"/>
        <v>6.5</v>
      </c>
      <c r="AA871" s="10">
        <f t="shared" si="458"/>
        <v>113.35000000000036</v>
      </c>
      <c r="AB871" s="10">
        <f t="shared" si="459"/>
        <v>113.35000000000036</v>
      </c>
      <c r="AC871" s="11">
        <f t="shared" si="474"/>
        <v>154.41071428571402</v>
      </c>
      <c r="AD871" s="12">
        <f t="shared" si="473"/>
        <v>1.3740786506283841E-2</v>
      </c>
      <c r="AE871" s="12">
        <f t="shared" si="475"/>
        <v>20.061548299174408</v>
      </c>
      <c r="AF871" s="10"/>
      <c r="AG871" s="10"/>
      <c r="AH871" s="13">
        <f t="shared" si="481"/>
        <v>0</v>
      </c>
      <c r="AI871" s="6"/>
      <c r="AJ871" s="6"/>
      <c r="AK871" s="6">
        <f t="shared" si="482"/>
        <v>0</v>
      </c>
    </row>
    <row r="872" spans="1:37" x14ac:dyDescent="0.35">
      <c r="A872" s="2">
        <v>44056</v>
      </c>
      <c r="B872" t="s">
        <v>10</v>
      </c>
      <c r="C872" s="3">
        <v>44070</v>
      </c>
      <c r="D872">
        <v>11338.2</v>
      </c>
      <c r="E872">
        <v>11366.7</v>
      </c>
      <c r="F872">
        <v>11266.85</v>
      </c>
      <c r="G872">
        <v>11317.35</v>
      </c>
      <c r="H872">
        <v>10236450</v>
      </c>
      <c r="I872">
        <v>-254025</v>
      </c>
      <c r="K872" s="51">
        <f t="shared" si="460"/>
        <v>-3.9760377458420244E-3</v>
      </c>
      <c r="L872">
        <f t="shared" si="455"/>
        <v>11300</v>
      </c>
      <c r="M872">
        <f t="shared" si="456"/>
        <v>11300</v>
      </c>
      <c r="N872">
        <v>20.844999999999999</v>
      </c>
      <c r="O872">
        <f t="shared" si="453"/>
        <v>14</v>
      </c>
      <c r="P872" s="54">
        <f t="shared" si="461"/>
        <v>-3.9761167924368124E-3</v>
      </c>
      <c r="Q872" s="54">
        <f t="shared" si="462"/>
        <v>20.209977349036546</v>
      </c>
      <c r="R872" s="53">
        <f t="shared" si="487"/>
        <v>9650</v>
      </c>
      <c r="S872" s="53">
        <f t="shared" si="488"/>
        <v>12550</v>
      </c>
      <c r="T872" s="53">
        <f t="shared" si="477"/>
        <v>0</v>
      </c>
      <c r="U872" s="16"/>
      <c r="V872" s="16">
        <f t="shared" si="489"/>
        <v>10000</v>
      </c>
      <c r="W872" s="16">
        <f t="shared" si="490"/>
        <v>12250</v>
      </c>
      <c r="X872" s="16">
        <f t="shared" si="476"/>
        <v>0</v>
      </c>
      <c r="Y872" s="10">
        <f t="shared" si="454"/>
        <v>99.850000000000364</v>
      </c>
      <c r="Z872" s="10">
        <f t="shared" si="457"/>
        <v>48.900000000001455</v>
      </c>
      <c r="AA872" s="10">
        <f t="shared" si="458"/>
        <v>50.949999999998909</v>
      </c>
      <c r="AB872" s="10">
        <f t="shared" si="459"/>
        <v>99.850000000000364</v>
      </c>
      <c r="AC872" s="11">
        <f t="shared" si="474"/>
        <v>151.1464285714284</v>
      </c>
      <c r="AD872" s="12">
        <f t="shared" si="473"/>
        <v>1.3330725209594855E-2</v>
      </c>
      <c r="AE872" s="12">
        <f t="shared" si="475"/>
        <v>19.462858806008487</v>
      </c>
      <c r="AF872" s="10"/>
      <c r="AG872" s="10"/>
      <c r="AH872" s="13">
        <f t="shared" si="481"/>
        <v>0</v>
      </c>
      <c r="AI872" s="6"/>
      <c r="AJ872" s="6"/>
      <c r="AK872" s="6">
        <f t="shared" si="482"/>
        <v>0</v>
      </c>
    </row>
    <row r="873" spans="1:37" x14ac:dyDescent="0.35">
      <c r="A873" s="2">
        <v>44057</v>
      </c>
      <c r="B873" t="s">
        <v>10</v>
      </c>
      <c r="C873" s="3">
        <v>44070</v>
      </c>
      <c r="D873">
        <v>11341.95</v>
      </c>
      <c r="E873">
        <v>11397.7</v>
      </c>
      <c r="F873">
        <v>11111</v>
      </c>
      <c r="G873">
        <v>11186.7</v>
      </c>
      <c r="H873">
        <v>10045350</v>
      </c>
      <c r="I873">
        <v>-191100</v>
      </c>
      <c r="K873" s="51">
        <f t="shared" si="460"/>
        <v>-1.1544221924743834</v>
      </c>
      <c r="L873">
        <f t="shared" si="455"/>
        <v>11200</v>
      </c>
      <c r="M873">
        <f t="shared" si="456"/>
        <v>11300</v>
      </c>
      <c r="N873">
        <v>20.567499999999999</v>
      </c>
      <c r="O873">
        <f t="shared" si="453"/>
        <v>13</v>
      </c>
      <c r="P873" s="54">
        <f t="shared" si="461"/>
        <v>-1.1611373765433086</v>
      </c>
      <c r="Q873" s="54">
        <f t="shared" si="462"/>
        <v>19.94295934096623</v>
      </c>
      <c r="R873" s="53">
        <f t="shared" si="487"/>
        <v>9650</v>
      </c>
      <c r="S873" s="53">
        <f t="shared" si="488"/>
        <v>12550</v>
      </c>
      <c r="T873" s="53">
        <f t="shared" si="477"/>
        <v>0</v>
      </c>
      <c r="U873" s="16"/>
      <c r="V873" s="16">
        <f t="shared" si="489"/>
        <v>10000</v>
      </c>
      <c r="W873" s="16">
        <f t="shared" si="490"/>
        <v>12250</v>
      </c>
      <c r="X873" s="16">
        <f t="shared" si="476"/>
        <v>0</v>
      </c>
      <c r="Y873" s="10">
        <f t="shared" si="454"/>
        <v>286.70000000000073</v>
      </c>
      <c r="Z873" s="10">
        <f t="shared" si="457"/>
        <v>80.350000000000364</v>
      </c>
      <c r="AA873" s="10">
        <f t="shared" si="458"/>
        <v>206.35000000000036</v>
      </c>
      <c r="AB873" s="10">
        <f t="shared" si="459"/>
        <v>286.70000000000073</v>
      </c>
      <c r="AC873" s="11">
        <f t="shared" si="474"/>
        <v>160.56071428571417</v>
      </c>
      <c r="AD873" s="12">
        <f t="shared" si="473"/>
        <v>1.4156358852376722E-2</v>
      </c>
      <c r="AE873" s="12">
        <f t="shared" si="475"/>
        <v>20.668283924470014</v>
      </c>
      <c r="AF873" s="10"/>
      <c r="AG873" s="10"/>
      <c r="AH873" s="13">
        <f t="shared" si="481"/>
        <v>0</v>
      </c>
      <c r="AI873" s="6"/>
      <c r="AJ873" s="6"/>
      <c r="AK873" s="6">
        <f t="shared" si="482"/>
        <v>0</v>
      </c>
    </row>
    <row r="874" spans="1:37" x14ac:dyDescent="0.35">
      <c r="A874" s="2">
        <v>44060</v>
      </c>
      <c r="B874" t="s">
        <v>10</v>
      </c>
      <c r="C874" s="3">
        <v>44070</v>
      </c>
      <c r="D874">
        <v>11272.65</v>
      </c>
      <c r="E874">
        <v>11282</v>
      </c>
      <c r="F874">
        <v>11155.35</v>
      </c>
      <c r="G874">
        <v>11268.2</v>
      </c>
      <c r="H874">
        <v>10048725</v>
      </c>
      <c r="I874">
        <v>3375</v>
      </c>
      <c r="K874" s="51">
        <f t="shared" si="460"/>
        <v>0.72854371709261889</v>
      </c>
      <c r="L874">
        <f t="shared" si="455"/>
        <v>11300</v>
      </c>
      <c r="M874">
        <f t="shared" si="456"/>
        <v>11300</v>
      </c>
      <c r="N874">
        <v>21.672499999999999</v>
      </c>
      <c r="O874">
        <f t="shared" si="453"/>
        <v>10</v>
      </c>
      <c r="P874" s="54">
        <f t="shared" si="461"/>
        <v>0.72590265711394153</v>
      </c>
      <c r="Q874" s="54">
        <f t="shared" si="462"/>
        <v>21.013020652801355</v>
      </c>
      <c r="R874" s="53">
        <f t="shared" si="487"/>
        <v>9650</v>
      </c>
      <c r="S874" s="53">
        <f t="shared" si="488"/>
        <v>12550</v>
      </c>
      <c r="T874" s="53">
        <f t="shared" si="477"/>
        <v>0</v>
      </c>
      <c r="U874" s="16"/>
      <c r="V874" s="16">
        <f t="shared" si="489"/>
        <v>10000</v>
      </c>
      <c r="W874" s="16">
        <f t="shared" si="490"/>
        <v>12250</v>
      </c>
      <c r="X874" s="16">
        <f t="shared" si="476"/>
        <v>0</v>
      </c>
      <c r="Y874" s="10">
        <f t="shared" si="454"/>
        <v>126.64999999999964</v>
      </c>
      <c r="Z874" s="10">
        <f t="shared" si="457"/>
        <v>95.299999999999272</v>
      </c>
      <c r="AA874" s="10">
        <f t="shared" si="458"/>
        <v>31.350000000000364</v>
      </c>
      <c r="AB874" s="10">
        <f t="shared" si="459"/>
        <v>126.64999999999964</v>
      </c>
      <c r="AC874" s="11">
        <f t="shared" si="474"/>
        <v>155.28214285714279</v>
      </c>
      <c r="AD874" s="12">
        <f t="shared" si="473"/>
        <v>1.3775123228091248E-2</v>
      </c>
      <c r="AE874" s="12">
        <f t="shared" si="475"/>
        <v>20.111679913013223</v>
      </c>
      <c r="AF874" s="10"/>
      <c r="AG874" s="10"/>
      <c r="AH874" s="13">
        <f t="shared" si="481"/>
        <v>0</v>
      </c>
      <c r="AI874" s="6"/>
      <c r="AJ874" s="6"/>
      <c r="AK874" s="6">
        <f t="shared" si="482"/>
        <v>0</v>
      </c>
    </row>
    <row r="875" spans="1:37" x14ac:dyDescent="0.35">
      <c r="A875" s="2">
        <v>44061</v>
      </c>
      <c r="B875" t="s">
        <v>10</v>
      </c>
      <c r="C875" s="3">
        <v>44070</v>
      </c>
      <c r="D875">
        <v>11276.9</v>
      </c>
      <c r="E875">
        <v>11417.45</v>
      </c>
      <c r="F875">
        <v>11261.8</v>
      </c>
      <c r="G875">
        <v>11398.55</v>
      </c>
      <c r="H875">
        <v>10386525</v>
      </c>
      <c r="I875">
        <v>337800</v>
      </c>
      <c r="J875">
        <v>11385.35</v>
      </c>
      <c r="K875" s="51">
        <f t="shared" si="460"/>
        <v>1.1567952290516545</v>
      </c>
      <c r="L875">
        <f t="shared" si="455"/>
        <v>11400</v>
      </c>
      <c r="M875">
        <f t="shared" si="456"/>
        <v>11300</v>
      </c>
      <c r="N875">
        <v>21.307500000000001</v>
      </c>
      <c r="O875">
        <f t="shared" si="453"/>
        <v>9</v>
      </c>
      <c r="P875" s="54">
        <f t="shared" si="461"/>
        <v>1.1501555092900517</v>
      </c>
      <c r="Q875" s="54">
        <f t="shared" si="462"/>
        <v>20.660308669928749</v>
      </c>
      <c r="R875" s="53">
        <f t="shared" si="487"/>
        <v>9650</v>
      </c>
      <c r="S875" s="53">
        <f t="shared" si="488"/>
        <v>12550</v>
      </c>
      <c r="T875" s="53">
        <f t="shared" si="477"/>
        <v>0</v>
      </c>
      <c r="U875" s="16"/>
      <c r="V875" s="16">
        <f t="shared" si="489"/>
        <v>10000</v>
      </c>
      <c r="W875" s="16">
        <f t="shared" si="490"/>
        <v>12250</v>
      </c>
      <c r="X875" s="16">
        <f t="shared" si="476"/>
        <v>0</v>
      </c>
      <c r="Y875" s="10">
        <f t="shared" si="454"/>
        <v>155.65000000000146</v>
      </c>
      <c r="Z875" s="10">
        <f t="shared" si="457"/>
        <v>149.25</v>
      </c>
      <c r="AA875" s="10">
        <f t="shared" si="458"/>
        <v>6.4000000000014552</v>
      </c>
      <c r="AB875" s="10">
        <f t="shared" si="459"/>
        <v>155.65000000000146</v>
      </c>
      <c r="AC875" s="11">
        <f t="shared" si="474"/>
        <v>154.01428571428576</v>
      </c>
      <c r="AD875" s="12">
        <f t="shared" si="473"/>
        <v>1.3657502125077438E-2</v>
      </c>
      <c r="AE875" s="12">
        <f t="shared" si="475"/>
        <v>19.93995310261306</v>
      </c>
      <c r="AF875" s="10"/>
      <c r="AG875" s="10"/>
      <c r="AH875" s="13">
        <f t="shared" si="481"/>
        <v>0</v>
      </c>
      <c r="AI875" s="6"/>
      <c r="AJ875" s="6"/>
      <c r="AK875" s="6">
        <f t="shared" si="482"/>
        <v>0</v>
      </c>
    </row>
    <row r="876" spans="1:37" x14ac:dyDescent="0.35">
      <c r="A876" s="2">
        <v>44062</v>
      </c>
      <c r="B876" t="s">
        <v>10</v>
      </c>
      <c r="C876" s="3">
        <v>44070</v>
      </c>
      <c r="D876">
        <v>11436.65</v>
      </c>
      <c r="E876">
        <v>11466.4</v>
      </c>
      <c r="F876">
        <v>11404.4</v>
      </c>
      <c r="G876">
        <v>11420.8</v>
      </c>
      <c r="H876">
        <v>9739875</v>
      </c>
      <c r="I876">
        <v>-646650</v>
      </c>
      <c r="K876" s="51">
        <f t="shared" si="460"/>
        <v>0.19520026670058913</v>
      </c>
      <c r="L876">
        <f t="shared" si="455"/>
        <v>11400</v>
      </c>
      <c r="M876">
        <f t="shared" si="456"/>
        <v>11400</v>
      </c>
      <c r="N876">
        <v>20.43</v>
      </c>
      <c r="O876">
        <f t="shared" si="453"/>
        <v>8</v>
      </c>
      <c r="P876" s="54">
        <f t="shared" si="461"/>
        <v>0.19500999854233925</v>
      </c>
      <c r="Q876" s="54">
        <f t="shared" si="462"/>
        <v>19.807677494698158</v>
      </c>
      <c r="R876" s="53">
        <f t="shared" si="487"/>
        <v>9650</v>
      </c>
      <c r="S876" s="53">
        <f t="shared" si="488"/>
        <v>12550</v>
      </c>
      <c r="T876" s="53">
        <f t="shared" si="477"/>
        <v>0</v>
      </c>
      <c r="U876" s="16"/>
      <c r="V876" s="16">
        <f t="shared" si="489"/>
        <v>10000</v>
      </c>
      <c r="W876" s="16">
        <f t="shared" si="490"/>
        <v>12250</v>
      </c>
      <c r="X876" s="16">
        <f t="shared" si="476"/>
        <v>0</v>
      </c>
      <c r="Y876" s="10">
        <f t="shared" si="454"/>
        <v>62</v>
      </c>
      <c r="Z876" s="10">
        <f t="shared" si="457"/>
        <v>67.850000000000364</v>
      </c>
      <c r="AA876" s="10">
        <f t="shared" si="458"/>
        <v>5.8500000000003638</v>
      </c>
      <c r="AB876" s="10">
        <f t="shared" si="459"/>
        <v>67.850000000000364</v>
      </c>
      <c r="AC876" s="11">
        <f t="shared" si="474"/>
        <v>143.6642857142858</v>
      </c>
      <c r="AD876" s="12">
        <f t="shared" si="473"/>
        <v>1.2561745416208924E-2</v>
      </c>
      <c r="AE876" s="12">
        <f t="shared" si="475"/>
        <v>18.340148307665029</v>
      </c>
      <c r="AF876" s="10"/>
      <c r="AG876" s="10"/>
      <c r="AH876" s="13">
        <f t="shared" si="481"/>
        <v>0</v>
      </c>
      <c r="AI876" s="6"/>
      <c r="AJ876" s="6"/>
      <c r="AK876" s="6">
        <f t="shared" si="482"/>
        <v>0</v>
      </c>
    </row>
    <row r="877" spans="1:37" x14ac:dyDescent="0.35">
      <c r="A877" s="2">
        <v>44063</v>
      </c>
      <c r="B877" t="s">
        <v>10</v>
      </c>
      <c r="C877" s="3">
        <v>44070</v>
      </c>
      <c r="D877">
        <v>11298</v>
      </c>
      <c r="E877">
        <v>11360</v>
      </c>
      <c r="F877">
        <v>11260</v>
      </c>
      <c r="G877">
        <v>11305.4</v>
      </c>
      <c r="H877">
        <v>9541425</v>
      </c>
      <c r="I877">
        <v>-198450</v>
      </c>
      <c r="J877">
        <v>11312.2</v>
      </c>
      <c r="K877" s="51">
        <f t="shared" si="460"/>
        <v>-1.0104370972261107</v>
      </c>
      <c r="L877">
        <f t="shared" si="455"/>
        <v>11300</v>
      </c>
      <c r="M877">
        <f t="shared" si="456"/>
        <v>11300</v>
      </c>
      <c r="N877">
        <v>19.9575</v>
      </c>
      <c r="O877">
        <f t="shared" si="453"/>
        <v>7</v>
      </c>
      <c r="P877" s="54">
        <f t="shared" si="461"/>
        <v>-1.0155766635635999</v>
      </c>
      <c r="Q877" s="54">
        <f t="shared" si="462"/>
        <v>19.351113188459586</v>
      </c>
      <c r="R877" s="53">
        <f t="shared" si="487"/>
        <v>9650</v>
      </c>
      <c r="S877" s="53">
        <f t="shared" si="488"/>
        <v>12550</v>
      </c>
      <c r="T877" s="53">
        <f t="shared" si="477"/>
        <v>0</v>
      </c>
      <c r="U877" s="16"/>
      <c r="V877" s="16">
        <f t="shared" si="489"/>
        <v>10000</v>
      </c>
      <c r="W877" s="16">
        <f t="shared" si="490"/>
        <v>12250</v>
      </c>
      <c r="X877" s="16">
        <f t="shared" si="476"/>
        <v>0</v>
      </c>
      <c r="Y877" s="10">
        <f t="shared" si="454"/>
        <v>100</v>
      </c>
      <c r="Z877" s="10">
        <f t="shared" si="457"/>
        <v>60.799999999999272</v>
      </c>
      <c r="AA877" s="10">
        <f t="shared" si="458"/>
        <v>160.79999999999927</v>
      </c>
      <c r="AB877" s="10">
        <f t="shared" si="459"/>
        <v>160.79999999999927</v>
      </c>
      <c r="AC877" s="11">
        <f t="shared" si="474"/>
        <v>146.22142857142859</v>
      </c>
      <c r="AD877" s="12">
        <f t="shared" si="473"/>
        <v>1.2942240093063249E-2</v>
      </c>
      <c r="AE877" s="12">
        <f t="shared" si="475"/>
        <v>18.895670535872345</v>
      </c>
      <c r="AF877" s="10"/>
      <c r="AG877" s="10"/>
      <c r="AH877" s="13">
        <f t="shared" si="481"/>
        <v>0</v>
      </c>
      <c r="AI877" s="6"/>
      <c r="AJ877" s="6"/>
      <c r="AK877" s="6">
        <f t="shared" si="482"/>
        <v>0</v>
      </c>
    </row>
    <row r="878" spans="1:37" x14ac:dyDescent="0.35">
      <c r="A878" s="2">
        <v>44064</v>
      </c>
      <c r="B878" t="s">
        <v>10</v>
      </c>
      <c r="C878" s="3">
        <v>44070</v>
      </c>
      <c r="D878">
        <v>11394.65</v>
      </c>
      <c r="E878">
        <v>11430.25</v>
      </c>
      <c r="F878">
        <v>11361</v>
      </c>
      <c r="G878">
        <v>11377.2</v>
      </c>
      <c r="H878">
        <v>9365775</v>
      </c>
      <c r="I878">
        <v>-175650</v>
      </c>
      <c r="K878" s="51">
        <f t="shared" si="460"/>
        <v>0.63509473349020018</v>
      </c>
      <c r="L878">
        <f t="shared" si="455"/>
        <v>11400</v>
      </c>
      <c r="M878">
        <f t="shared" si="456"/>
        <v>11400</v>
      </c>
      <c r="N878">
        <v>20.6175</v>
      </c>
      <c r="O878">
        <f t="shared" si="453"/>
        <v>6</v>
      </c>
      <c r="P878" s="54">
        <f t="shared" si="461"/>
        <v>0.63308650517086562</v>
      </c>
      <c r="Q878" s="54">
        <f t="shared" si="462"/>
        <v>19.990009399357014</v>
      </c>
      <c r="R878" s="53">
        <f t="shared" si="487"/>
        <v>9650</v>
      </c>
      <c r="S878" s="53">
        <f t="shared" si="488"/>
        <v>12550</v>
      </c>
      <c r="T878" s="53">
        <f t="shared" si="477"/>
        <v>0</v>
      </c>
      <c r="U878" s="16"/>
      <c r="V878" s="16">
        <f t="shared" si="489"/>
        <v>10000</v>
      </c>
      <c r="W878" s="16">
        <f t="shared" si="490"/>
        <v>12250</v>
      </c>
      <c r="X878" s="16">
        <f t="shared" si="476"/>
        <v>0</v>
      </c>
      <c r="Y878" s="10">
        <f t="shared" si="454"/>
        <v>69.25</v>
      </c>
      <c r="Z878" s="10">
        <f t="shared" si="457"/>
        <v>124.85000000000036</v>
      </c>
      <c r="AA878" s="10">
        <f t="shared" si="458"/>
        <v>55.600000000000364</v>
      </c>
      <c r="AB878" s="10">
        <f t="shared" si="459"/>
        <v>124.85000000000036</v>
      </c>
      <c r="AC878" s="11">
        <f t="shared" si="474"/>
        <v>139.96428571428572</v>
      </c>
      <c r="AD878" s="12">
        <f t="shared" si="473"/>
        <v>1.2283333469153132E-2</v>
      </c>
      <c r="AE878" s="12">
        <f t="shared" si="475"/>
        <v>17.933666864963573</v>
      </c>
      <c r="AF878" s="10"/>
      <c r="AG878" s="10"/>
      <c r="AH878" s="13">
        <f t="shared" si="481"/>
        <v>0</v>
      </c>
      <c r="AI878" s="6"/>
      <c r="AJ878" s="6"/>
      <c r="AK878" s="6">
        <f t="shared" si="482"/>
        <v>0</v>
      </c>
    </row>
    <row r="879" spans="1:37" x14ac:dyDescent="0.35">
      <c r="A879" s="2">
        <v>44067</v>
      </c>
      <c r="B879" t="s">
        <v>10</v>
      </c>
      <c r="C879" s="3">
        <v>44070</v>
      </c>
      <c r="D879">
        <v>11410.05</v>
      </c>
      <c r="E879">
        <v>11516.6</v>
      </c>
      <c r="F879">
        <v>11410</v>
      </c>
      <c r="G879">
        <v>11474.15</v>
      </c>
      <c r="H879">
        <v>8358450</v>
      </c>
      <c r="I879">
        <v>-1007325</v>
      </c>
      <c r="K879" s="51">
        <f t="shared" si="460"/>
        <v>0.85214288225572998</v>
      </c>
      <c r="L879">
        <f t="shared" si="455"/>
        <v>11500</v>
      </c>
      <c r="M879">
        <f t="shared" si="456"/>
        <v>11400</v>
      </c>
      <c r="N879">
        <v>19.9375</v>
      </c>
      <c r="O879">
        <f t="shared" si="453"/>
        <v>3</v>
      </c>
      <c r="P879" s="54">
        <f t="shared" si="461"/>
        <v>0.84853263991391259</v>
      </c>
      <c r="Q879" s="54">
        <f t="shared" si="462"/>
        <v>19.331240837914674</v>
      </c>
      <c r="R879" s="53">
        <f t="shared" si="487"/>
        <v>9650</v>
      </c>
      <c r="S879" s="53">
        <f t="shared" si="488"/>
        <v>12550</v>
      </c>
      <c r="T879" s="53">
        <f t="shared" si="477"/>
        <v>0</v>
      </c>
      <c r="U879" s="16"/>
      <c r="V879" s="16">
        <f t="shared" si="489"/>
        <v>10000</v>
      </c>
      <c r="W879" s="16">
        <f t="shared" si="490"/>
        <v>12250</v>
      </c>
      <c r="X879" s="16">
        <f t="shared" si="476"/>
        <v>0</v>
      </c>
      <c r="Y879" s="10">
        <f t="shared" si="454"/>
        <v>106.60000000000036</v>
      </c>
      <c r="Z879" s="10">
        <f t="shared" si="457"/>
        <v>139.39999999999964</v>
      </c>
      <c r="AA879" s="10">
        <f t="shared" si="458"/>
        <v>32.799999999999272</v>
      </c>
      <c r="AB879" s="10">
        <f t="shared" si="459"/>
        <v>139.39999999999964</v>
      </c>
      <c r="AC879" s="11">
        <f t="shared" si="474"/>
        <v>135.5</v>
      </c>
      <c r="AD879" s="12">
        <f t="shared" si="473"/>
        <v>1.187549572525975E-2</v>
      </c>
      <c r="AE879" s="12">
        <f t="shared" si="475"/>
        <v>17.338223758879234</v>
      </c>
      <c r="AF879" s="10"/>
      <c r="AG879" s="10"/>
      <c r="AH879" s="13">
        <f t="shared" si="481"/>
        <v>0</v>
      </c>
      <c r="AI879" s="6"/>
      <c r="AJ879" s="6"/>
      <c r="AK879" s="6">
        <f t="shared" si="482"/>
        <v>0</v>
      </c>
    </row>
    <row r="880" spans="1:37" x14ac:dyDescent="0.35">
      <c r="A880" s="2">
        <v>44068</v>
      </c>
      <c r="B880" t="s">
        <v>10</v>
      </c>
      <c r="C880" s="3">
        <v>44070</v>
      </c>
      <c r="D880">
        <v>11513.95</v>
      </c>
      <c r="E880">
        <v>11519.45</v>
      </c>
      <c r="F880">
        <v>11416.55</v>
      </c>
      <c r="G880">
        <v>11471.65</v>
      </c>
      <c r="H880">
        <v>6558375</v>
      </c>
      <c r="I880">
        <v>-1800075</v>
      </c>
      <c r="K880" s="51">
        <f t="shared" si="460"/>
        <v>-2.1788106308528302E-2</v>
      </c>
      <c r="L880">
        <f t="shared" si="455"/>
        <v>11500</v>
      </c>
      <c r="M880">
        <f t="shared" si="456"/>
        <v>11500</v>
      </c>
      <c r="N880">
        <v>19.23</v>
      </c>
      <c r="O880">
        <f t="shared" si="453"/>
        <v>2</v>
      </c>
      <c r="P880" s="54">
        <f t="shared" si="461"/>
        <v>-2.1790480261252299E-2</v>
      </c>
      <c r="Q880" s="54">
        <f t="shared" si="462"/>
        <v>18.644177495655359</v>
      </c>
      <c r="R880" s="53">
        <f t="shared" si="487"/>
        <v>9650</v>
      </c>
      <c r="S880" s="53">
        <f t="shared" si="488"/>
        <v>12550</v>
      </c>
      <c r="T880" s="53">
        <f t="shared" si="477"/>
        <v>0</v>
      </c>
      <c r="U880" s="16"/>
      <c r="V880" s="16">
        <f t="shared" si="489"/>
        <v>10000</v>
      </c>
      <c r="W880" s="16">
        <f t="shared" si="490"/>
        <v>12250</v>
      </c>
      <c r="X880" s="16">
        <f t="shared" si="476"/>
        <v>0</v>
      </c>
      <c r="Y880" s="10">
        <f t="shared" si="454"/>
        <v>102.90000000000146</v>
      </c>
      <c r="Z880" s="10">
        <f t="shared" si="457"/>
        <v>45.300000000001091</v>
      </c>
      <c r="AA880" s="10">
        <f t="shared" si="458"/>
        <v>57.600000000000364</v>
      </c>
      <c r="AB880" s="10">
        <f t="shared" si="459"/>
        <v>102.90000000000146</v>
      </c>
      <c r="AC880" s="11">
        <f t="shared" si="474"/>
        <v>131.2285714285716</v>
      </c>
      <c r="AD880" s="12">
        <f t="shared" si="473"/>
        <v>1.1397354637511157E-2</v>
      </c>
      <c r="AE880" s="12">
        <f t="shared" si="475"/>
        <v>16.640137770766287</v>
      </c>
      <c r="AF880" s="10"/>
      <c r="AG880" s="10"/>
      <c r="AH880" s="13">
        <f t="shared" si="481"/>
        <v>0</v>
      </c>
      <c r="AI880" s="6"/>
      <c r="AJ880" s="6"/>
      <c r="AK880" s="6">
        <f t="shared" si="482"/>
        <v>0</v>
      </c>
    </row>
    <row r="881" spans="1:37" x14ac:dyDescent="0.35">
      <c r="A881" s="2">
        <v>44069</v>
      </c>
      <c r="B881" t="s">
        <v>10</v>
      </c>
      <c r="C881" s="3">
        <v>44070</v>
      </c>
      <c r="D881">
        <v>11480.8</v>
      </c>
      <c r="E881">
        <v>11557.6</v>
      </c>
      <c r="F881">
        <v>11456.1</v>
      </c>
      <c r="G881">
        <v>11548.2</v>
      </c>
      <c r="H881">
        <v>4744950</v>
      </c>
      <c r="I881">
        <v>-1813425</v>
      </c>
      <c r="J881">
        <v>11549.6</v>
      </c>
      <c r="K881" s="51">
        <f t="shared" si="460"/>
        <v>0.66729720659191216</v>
      </c>
      <c r="L881">
        <f t="shared" si="455"/>
        <v>11500</v>
      </c>
      <c r="M881">
        <f t="shared" si="456"/>
        <v>11500</v>
      </c>
      <c r="N881">
        <v>19.315000000000001</v>
      </c>
      <c r="O881">
        <f t="shared" si="453"/>
        <v>1</v>
      </c>
      <c r="P881" s="54">
        <f t="shared" si="461"/>
        <v>0.66508063406942597</v>
      </c>
      <c r="Q881" s="54">
        <f t="shared" si="462"/>
        <v>18.72729589222611</v>
      </c>
      <c r="R881" s="53">
        <f t="shared" si="487"/>
        <v>9650</v>
      </c>
      <c r="S881" s="53">
        <f t="shared" si="488"/>
        <v>12550</v>
      </c>
      <c r="T881" s="53">
        <f t="shared" si="477"/>
        <v>0</v>
      </c>
      <c r="U881" s="16"/>
      <c r="V881" s="16">
        <f t="shared" si="489"/>
        <v>10000</v>
      </c>
      <c r="W881" s="16">
        <f t="shared" si="490"/>
        <v>12250</v>
      </c>
      <c r="X881" s="16">
        <f t="shared" si="476"/>
        <v>0</v>
      </c>
      <c r="Y881" s="10">
        <f t="shared" si="454"/>
        <v>101.5</v>
      </c>
      <c r="Z881" s="10">
        <f t="shared" si="457"/>
        <v>85.950000000000728</v>
      </c>
      <c r="AA881" s="10">
        <f t="shared" si="458"/>
        <v>15.549999999999272</v>
      </c>
      <c r="AB881" s="10">
        <f t="shared" si="459"/>
        <v>101.5</v>
      </c>
      <c r="AC881" s="11">
        <f t="shared" si="474"/>
        <v>127.10357142857161</v>
      </c>
      <c r="AD881" s="12">
        <f t="shared" si="473"/>
        <v>1.1070968175438263E-2</v>
      </c>
      <c r="AE881" s="12">
        <f t="shared" si="475"/>
        <v>16.163613536139863</v>
      </c>
      <c r="AF881" s="10"/>
      <c r="AG881" s="10"/>
      <c r="AH881" s="13">
        <f t="shared" si="481"/>
        <v>0</v>
      </c>
      <c r="AI881" s="6"/>
      <c r="AJ881" s="6"/>
      <c r="AK881" s="6">
        <f t="shared" si="482"/>
        <v>0</v>
      </c>
    </row>
    <row r="882" spans="1:37" x14ac:dyDescent="0.35">
      <c r="A882" s="2">
        <v>44070</v>
      </c>
      <c r="B882" t="s">
        <v>10</v>
      </c>
      <c r="C882" s="3">
        <v>44070</v>
      </c>
      <c r="D882">
        <v>11590.1</v>
      </c>
      <c r="E882">
        <v>11608.1</v>
      </c>
      <c r="F882">
        <v>11547</v>
      </c>
      <c r="G882">
        <v>11560.55</v>
      </c>
      <c r="H882">
        <v>3055050</v>
      </c>
      <c r="I882">
        <v>-1689900</v>
      </c>
      <c r="J882">
        <v>11559.25</v>
      </c>
      <c r="K882" s="51">
        <f t="shared" si="460"/>
        <v>0.10694307337938852</v>
      </c>
      <c r="L882">
        <f t="shared" si="455"/>
        <v>11600</v>
      </c>
      <c r="M882">
        <f t="shared" si="456"/>
        <v>11600</v>
      </c>
      <c r="N882">
        <v>19.302499999999998</v>
      </c>
      <c r="O882">
        <f t="shared" si="453"/>
        <v>0</v>
      </c>
      <c r="P882" s="54">
        <f t="shared" si="461"/>
        <v>0.10688593001155766</v>
      </c>
      <c r="Q882" s="54">
        <f t="shared" si="462"/>
        <v>18.714486403615837</v>
      </c>
      <c r="R882" s="53">
        <f t="shared" si="487"/>
        <v>9650</v>
      </c>
      <c r="S882" s="53">
        <f t="shared" si="488"/>
        <v>12550</v>
      </c>
      <c r="T882" s="53">
        <f t="shared" si="477"/>
        <v>0</v>
      </c>
      <c r="U882" s="16"/>
      <c r="V882" s="16">
        <f t="shared" si="489"/>
        <v>10000</v>
      </c>
      <c r="W882" s="16">
        <f t="shared" si="490"/>
        <v>12250</v>
      </c>
      <c r="X882" s="16">
        <f t="shared" si="476"/>
        <v>0</v>
      </c>
      <c r="Y882" s="10">
        <f t="shared" si="454"/>
        <v>61.100000000000364</v>
      </c>
      <c r="Z882" s="10">
        <f t="shared" si="457"/>
        <v>59.899999999999636</v>
      </c>
      <c r="AA882" s="10">
        <f t="shared" si="458"/>
        <v>1.2000000000007276</v>
      </c>
      <c r="AB882" s="10">
        <f t="shared" si="459"/>
        <v>61.100000000000364</v>
      </c>
      <c r="AC882" s="11">
        <f t="shared" si="474"/>
        <v>123.75357142857163</v>
      </c>
      <c r="AD882" s="12">
        <f t="shared" si="473"/>
        <v>1.0677524044535563E-2</v>
      </c>
      <c r="AE882" s="12">
        <f t="shared" si="475"/>
        <v>15.589185105021922</v>
      </c>
      <c r="AF882" s="10"/>
      <c r="AG882" s="10"/>
      <c r="AH882" s="13">
        <f t="shared" si="481"/>
        <v>0</v>
      </c>
      <c r="AI882" s="6"/>
      <c r="AJ882" s="6"/>
      <c r="AK882" s="6">
        <f t="shared" si="482"/>
        <v>0</v>
      </c>
    </row>
    <row r="883" spans="1:37" x14ac:dyDescent="0.35">
      <c r="A883" s="2">
        <v>44071</v>
      </c>
      <c r="B883" t="s">
        <v>10</v>
      </c>
      <c r="C883" s="3">
        <v>44098</v>
      </c>
      <c r="D883">
        <v>11633.6</v>
      </c>
      <c r="E883">
        <v>11698</v>
      </c>
      <c r="F883">
        <v>11602</v>
      </c>
      <c r="G883">
        <v>11675.25</v>
      </c>
      <c r="H883">
        <v>12217425</v>
      </c>
      <c r="I883">
        <v>495975</v>
      </c>
      <c r="J883">
        <v>11647.6</v>
      </c>
      <c r="K883" s="51">
        <f t="shared" si="460"/>
        <v>0.99216732767905269</v>
      </c>
      <c r="L883">
        <f t="shared" si="455"/>
        <v>11700</v>
      </c>
      <c r="M883">
        <f t="shared" si="456"/>
        <v>11600</v>
      </c>
      <c r="N883">
        <v>18.895</v>
      </c>
      <c r="O883">
        <f t="shared" si="453"/>
        <v>27</v>
      </c>
      <c r="P883" s="54">
        <f t="shared" si="461"/>
        <v>0.98727766348183366</v>
      </c>
      <c r="Q883" s="54">
        <f t="shared" si="462"/>
        <v>18.320978318067205</v>
      </c>
      <c r="R883" s="53">
        <f t="shared" si="480"/>
        <v>10500</v>
      </c>
      <c r="S883" s="53">
        <f>MROUND((G883+2*G883*Q883*SQRT(O883/365)/100),50)</f>
        <v>12850</v>
      </c>
      <c r="T883" s="53">
        <f t="shared" si="477"/>
        <v>0</v>
      </c>
      <c r="U883" s="17">
        <v>12.0132422605071</v>
      </c>
      <c r="V883" s="16">
        <f>MROUND((D883-2*D883*U883*SQRT(O883/365)/100),50)</f>
        <v>10850</v>
      </c>
      <c r="W883" s="16">
        <f>MROUND((D883+2*D883*U883*SQRT(O883/365)/100),50)</f>
        <v>12400</v>
      </c>
      <c r="X883" s="16">
        <f t="shared" si="476"/>
        <v>0</v>
      </c>
      <c r="Y883" s="10">
        <f t="shared" si="454"/>
        <v>96</v>
      </c>
      <c r="Z883" s="10">
        <f t="shared" si="457"/>
        <v>137.45000000000073</v>
      </c>
      <c r="AA883" s="10">
        <f t="shared" si="458"/>
        <v>41.450000000000728</v>
      </c>
      <c r="AB883" s="10">
        <f t="shared" si="459"/>
        <v>137.45000000000073</v>
      </c>
      <c r="AC883" s="11">
        <f t="shared" si="474"/>
        <v>125.81785714285745</v>
      </c>
      <c r="AD883" s="12">
        <f t="shared" si="473"/>
        <v>1.0815040670373526E-2</v>
      </c>
      <c r="AE883" s="12">
        <f t="shared" si="475"/>
        <v>15.789959378745348</v>
      </c>
      <c r="AF883" s="10">
        <f>MROUND((M883-2*M883*AE883*SQRT(O883/365)/100),50)</f>
        <v>10600</v>
      </c>
      <c r="AG883" s="10">
        <f>MROUND((M883+2*M883*AE883*SQRT(O883/365)/100),50)</f>
        <v>12600</v>
      </c>
      <c r="AH883" s="13">
        <f t="shared" ref="AH883:AH902" si="491">IF(AND(M883&gt;=10600,M883&lt;=12600),0,1)</f>
        <v>0</v>
      </c>
      <c r="AI883" s="6">
        <f>MROUND((M883-2*M883*N883*SQRT(O883/365)/100),50)</f>
        <v>10400</v>
      </c>
      <c r="AJ883" s="6">
        <f>MROUND((M883+2*M883*N883*SQRT(O883/365)/100),50)</f>
        <v>12800</v>
      </c>
      <c r="AK883" s="6">
        <f t="shared" ref="AK883:AK902" si="492">IF(AND(M883&gt;=10400,M883&lt;=12800),0,1)</f>
        <v>0</v>
      </c>
    </row>
    <row r="884" spans="1:37" x14ac:dyDescent="0.35">
      <c r="A884" s="2">
        <v>44074</v>
      </c>
      <c r="B884" t="s">
        <v>10</v>
      </c>
      <c r="C884" s="3">
        <v>44098</v>
      </c>
      <c r="D884">
        <v>11764.9</v>
      </c>
      <c r="E884">
        <v>11794.45</v>
      </c>
      <c r="F884">
        <v>11350.5</v>
      </c>
      <c r="G884">
        <v>11401.95</v>
      </c>
      <c r="H884">
        <v>11209650</v>
      </c>
      <c r="I884">
        <v>-1007775</v>
      </c>
      <c r="K884" s="51">
        <f t="shared" si="460"/>
        <v>-2.3408492323504788</v>
      </c>
      <c r="L884">
        <f t="shared" si="455"/>
        <v>11400</v>
      </c>
      <c r="M884">
        <f t="shared" si="456"/>
        <v>11800</v>
      </c>
      <c r="N884">
        <v>18.3475</v>
      </c>
      <c r="O884">
        <f t="shared" si="453"/>
        <v>24</v>
      </c>
      <c r="P884" s="54">
        <f t="shared" si="461"/>
        <v>-2.3686823197735407</v>
      </c>
      <c r="Q884" s="54">
        <f t="shared" si="462"/>
        <v>17.798020963885854</v>
      </c>
      <c r="R884" s="53">
        <f t="shared" ref="R884:R902" si="493">R883</f>
        <v>10500</v>
      </c>
      <c r="S884" s="53">
        <f t="shared" ref="S884:S902" si="494">S883</f>
        <v>12850</v>
      </c>
      <c r="T884" s="53">
        <f t="shared" si="477"/>
        <v>0</v>
      </c>
      <c r="U884" s="16"/>
      <c r="V884" s="16">
        <f t="shared" ref="V884" si="495">V883</f>
        <v>10850</v>
      </c>
      <c r="W884" s="16">
        <f t="shared" ref="W884" si="496">W883</f>
        <v>12400</v>
      </c>
      <c r="X884" s="16">
        <f t="shared" si="476"/>
        <v>0</v>
      </c>
      <c r="Y884" s="10">
        <f t="shared" si="454"/>
        <v>443.95000000000073</v>
      </c>
      <c r="Z884" s="10">
        <f t="shared" si="457"/>
        <v>119.20000000000073</v>
      </c>
      <c r="AA884" s="10">
        <f t="shared" si="458"/>
        <v>324.75</v>
      </c>
      <c r="AB884" s="10">
        <f t="shared" si="459"/>
        <v>443.95000000000073</v>
      </c>
      <c r="AC884" s="11">
        <f t="shared" si="474"/>
        <v>151.57142857142895</v>
      </c>
      <c r="AD884" s="12">
        <f t="shared" si="473"/>
        <v>1.2883358853150385E-2</v>
      </c>
      <c r="AE884" s="12">
        <f t="shared" si="475"/>
        <v>18.80970392559956</v>
      </c>
      <c r="AF884" s="10"/>
      <c r="AG884" s="10"/>
      <c r="AH884" s="13">
        <f t="shared" si="491"/>
        <v>0</v>
      </c>
      <c r="AI884" s="6"/>
      <c r="AJ884" s="6"/>
      <c r="AK884" s="6">
        <f t="shared" si="492"/>
        <v>0</v>
      </c>
    </row>
    <row r="885" spans="1:37" x14ac:dyDescent="0.35">
      <c r="A885" s="2">
        <v>44075</v>
      </c>
      <c r="B885" t="s">
        <v>10</v>
      </c>
      <c r="C885" s="3">
        <v>44098</v>
      </c>
      <c r="D885">
        <v>11449.65</v>
      </c>
      <c r="E885">
        <v>11589.7</v>
      </c>
      <c r="F885">
        <v>11373</v>
      </c>
      <c r="G885">
        <v>11510.95</v>
      </c>
      <c r="H885">
        <v>10145325</v>
      </c>
      <c r="I885">
        <v>-1064325</v>
      </c>
      <c r="K885" s="51">
        <f t="shared" si="460"/>
        <v>0.95597682852494525</v>
      </c>
      <c r="L885">
        <f t="shared" si="455"/>
        <v>11500</v>
      </c>
      <c r="M885">
        <f t="shared" si="456"/>
        <v>11400</v>
      </c>
      <c r="N885">
        <v>22.835000000000001</v>
      </c>
      <c r="O885">
        <f t="shared" si="453"/>
        <v>23</v>
      </c>
      <c r="P885" s="54">
        <f t="shared" si="461"/>
        <v>0.951436284802476</v>
      </c>
      <c r="Q885" s="54">
        <f t="shared" si="462"/>
        <v>22.140580510913491</v>
      </c>
      <c r="R885" s="53">
        <f t="shared" si="493"/>
        <v>10500</v>
      </c>
      <c r="S885" s="53">
        <f t="shared" si="494"/>
        <v>12850</v>
      </c>
      <c r="T885" s="53">
        <f t="shared" si="477"/>
        <v>0</v>
      </c>
      <c r="U885" s="16"/>
      <c r="V885" s="16">
        <f t="shared" ref="V885:V902" si="497">V884</f>
        <v>10850</v>
      </c>
      <c r="W885" s="16">
        <f t="shared" ref="W885:W902" si="498">W884</f>
        <v>12400</v>
      </c>
      <c r="X885" s="16">
        <f t="shared" si="476"/>
        <v>0</v>
      </c>
      <c r="Y885" s="10">
        <f t="shared" si="454"/>
        <v>216.70000000000073</v>
      </c>
      <c r="Z885" s="10">
        <f t="shared" si="457"/>
        <v>187.75</v>
      </c>
      <c r="AA885" s="10">
        <f t="shared" si="458"/>
        <v>28.950000000000728</v>
      </c>
      <c r="AB885" s="10">
        <f t="shared" si="459"/>
        <v>216.70000000000073</v>
      </c>
      <c r="AC885" s="11">
        <f t="shared" si="474"/>
        <v>158.95357142857185</v>
      </c>
      <c r="AD885" s="12">
        <f t="shared" si="473"/>
        <v>1.388283235108251E-2</v>
      </c>
      <c r="AE885" s="12">
        <f t="shared" si="475"/>
        <v>20.268935232580464</v>
      </c>
      <c r="AF885" s="10"/>
      <c r="AG885" s="10"/>
      <c r="AH885" s="13">
        <f t="shared" si="491"/>
        <v>0</v>
      </c>
      <c r="AI885" s="6"/>
      <c r="AJ885" s="6"/>
      <c r="AK885" s="6">
        <f t="shared" si="492"/>
        <v>0</v>
      </c>
    </row>
    <row r="886" spans="1:37" x14ac:dyDescent="0.35">
      <c r="A886" s="2">
        <v>44076</v>
      </c>
      <c r="B886" t="s">
        <v>10</v>
      </c>
      <c r="C886" s="3">
        <v>44098</v>
      </c>
      <c r="D886">
        <v>11480.4</v>
      </c>
      <c r="E886">
        <v>11576</v>
      </c>
      <c r="F886">
        <v>11445.4</v>
      </c>
      <c r="G886">
        <v>11561.5</v>
      </c>
      <c r="H886">
        <v>10584825</v>
      </c>
      <c r="I886">
        <v>439500</v>
      </c>
      <c r="J886">
        <v>11535</v>
      </c>
      <c r="K886" s="51">
        <f t="shared" si="460"/>
        <v>0.43914707300439382</v>
      </c>
      <c r="L886">
        <f t="shared" si="455"/>
        <v>11600</v>
      </c>
      <c r="M886">
        <f t="shared" si="456"/>
        <v>11500</v>
      </c>
      <c r="N886">
        <v>21.8</v>
      </c>
      <c r="O886">
        <f t="shared" si="453"/>
        <v>22</v>
      </c>
      <c r="P886" s="54">
        <f t="shared" si="461"/>
        <v>0.43818563596644822</v>
      </c>
      <c r="Q886" s="54">
        <f t="shared" si="462"/>
        <v>21.136156708330255</v>
      </c>
      <c r="R886" s="53">
        <f t="shared" si="493"/>
        <v>10500</v>
      </c>
      <c r="S886" s="53">
        <f t="shared" si="494"/>
        <v>12850</v>
      </c>
      <c r="T886" s="53">
        <f t="shared" si="477"/>
        <v>0</v>
      </c>
      <c r="U886" s="16"/>
      <c r="V886" s="16">
        <f t="shared" si="497"/>
        <v>10850</v>
      </c>
      <c r="W886" s="16">
        <f t="shared" si="498"/>
        <v>12400</v>
      </c>
      <c r="X886" s="16">
        <f t="shared" si="476"/>
        <v>0</v>
      </c>
      <c r="Y886" s="10">
        <f t="shared" si="454"/>
        <v>130.60000000000036</v>
      </c>
      <c r="Z886" s="10">
        <f t="shared" si="457"/>
        <v>65.049999999999272</v>
      </c>
      <c r="AA886" s="10">
        <f t="shared" si="458"/>
        <v>65.550000000001091</v>
      </c>
      <c r="AB886" s="10">
        <f t="shared" si="459"/>
        <v>130.60000000000036</v>
      </c>
      <c r="AC886" s="11">
        <f t="shared" si="474"/>
        <v>161.1500000000004</v>
      </c>
      <c r="AD886" s="12">
        <f t="shared" si="473"/>
        <v>1.4036967353053936E-2</v>
      </c>
      <c r="AE886" s="12">
        <f t="shared" si="475"/>
        <v>20.493972335458746</v>
      </c>
      <c r="AF886" s="10"/>
      <c r="AG886" s="10"/>
      <c r="AH886" s="13">
        <f t="shared" si="491"/>
        <v>0</v>
      </c>
      <c r="AI886" s="6"/>
      <c r="AJ886" s="6"/>
      <c r="AK886" s="6">
        <f t="shared" si="492"/>
        <v>0</v>
      </c>
    </row>
    <row r="887" spans="1:37" x14ac:dyDescent="0.35">
      <c r="A887" s="2">
        <v>44077</v>
      </c>
      <c r="B887" t="s">
        <v>10</v>
      </c>
      <c r="C887" s="3">
        <v>44098</v>
      </c>
      <c r="D887">
        <v>11578.95</v>
      </c>
      <c r="E887">
        <v>11594.7</v>
      </c>
      <c r="F887">
        <v>11511</v>
      </c>
      <c r="G887">
        <v>11542.8</v>
      </c>
      <c r="H887">
        <v>10777050</v>
      </c>
      <c r="I887">
        <v>192225</v>
      </c>
      <c r="K887" s="51">
        <f t="shared" si="460"/>
        <v>-0.1617437183756496</v>
      </c>
      <c r="L887">
        <f t="shared" si="455"/>
        <v>11500</v>
      </c>
      <c r="M887">
        <f t="shared" si="456"/>
        <v>11600</v>
      </c>
      <c r="N887">
        <v>21.105</v>
      </c>
      <c r="O887">
        <f t="shared" si="453"/>
        <v>21</v>
      </c>
      <c r="P887" s="54">
        <f t="shared" si="461"/>
        <v>-0.16187466474519852</v>
      </c>
      <c r="Q887" s="54">
        <f t="shared" si="462"/>
        <v>20.462095095674471</v>
      </c>
      <c r="R887" s="53">
        <f t="shared" si="493"/>
        <v>10500</v>
      </c>
      <c r="S887" s="53">
        <f t="shared" si="494"/>
        <v>12850</v>
      </c>
      <c r="T887" s="53">
        <f t="shared" si="477"/>
        <v>0</v>
      </c>
      <c r="U887" s="16"/>
      <c r="V887" s="16">
        <f t="shared" si="497"/>
        <v>10850</v>
      </c>
      <c r="W887" s="16">
        <f t="shared" si="498"/>
        <v>12400</v>
      </c>
      <c r="X887" s="16">
        <f t="shared" si="476"/>
        <v>0</v>
      </c>
      <c r="Y887" s="10">
        <f t="shared" si="454"/>
        <v>83.700000000000728</v>
      </c>
      <c r="Z887" s="10">
        <f t="shared" si="457"/>
        <v>33.200000000000728</v>
      </c>
      <c r="AA887" s="10">
        <f t="shared" si="458"/>
        <v>50.5</v>
      </c>
      <c r="AB887" s="10">
        <f t="shared" si="459"/>
        <v>83.700000000000728</v>
      </c>
      <c r="AC887" s="11">
        <f t="shared" si="474"/>
        <v>146.6500000000004</v>
      </c>
      <c r="AD887" s="12">
        <f t="shared" si="473"/>
        <v>1.2665224394267217E-2</v>
      </c>
      <c r="AE887" s="12">
        <f t="shared" si="475"/>
        <v>18.491227615630137</v>
      </c>
      <c r="AF887" s="10"/>
      <c r="AG887" s="10"/>
      <c r="AH887" s="13">
        <f t="shared" si="491"/>
        <v>0</v>
      </c>
      <c r="AI887" s="6"/>
      <c r="AJ887" s="6"/>
      <c r="AK887" s="6">
        <f t="shared" si="492"/>
        <v>0</v>
      </c>
    </row>
    <row r="888" spans="1:37" x14ac:dyDescent="0.35">
      <c r="A888" s="2">
        <v>44078</v>
      </c>
      <c r="B888" t="s">
        <v>10</v>
      </c>
      <c r="C888" s="3">
        <v>44098</v>
      </c>
      <c r="D888">
        <v>11383.35</v>
      </c>
      <c r="E888">
        <v>11473.3</v>
      </c>
      <c r="F888">
        <v>11309.8</v>
      </c>
      <c r="G888">
        <v>11351.75</v>
      </c>
      <c r="H888">
        <v>10749450</v>
      </c>
      <c r="I888">
        <v>-27600</v>
      </c>
      <c r="K888" s="51">
        <f t="shared" si="460"/>
        <v>-1.6551443323976789</v>
      </c>
      <c r="L888">
        <f t="shared" si="455"/>
        <v>11400</v>
      </c>
      <c r="M888">
        <f t="shared" si="456"/>
        <v>11400</v>
      </c>
      <c r="N888">
        <v>20.502500000000001</v>
      </c>
      <c r="O888">
        <f t="shared" si="453"/>
        <v>20</v>
      </c>
      <c r="P888" s="54">
        <f t="shared" si="461"/>
        <v>-1.668994890028408</v>
      </c>
      <c r="Q888" s="54">
        <f t="shared" si="462"/>
        <v>19.882114789719338</v>
      </c>
      <c r="R888" s="53">
        <f t="shared" si="493"/>
        <v>10500</v>
      </c>
      <c r="S888" s="53">
        <f t="shared" si="494"/>
        <v>12850</v>
      </c>
      <c r="T888" s="53">
        <f t="shared" si="477"/>
        <v>0</v>
      </c>
      <c r="U888" s="16"/>
      <c r="V888" s="16">
        <f t="shared" si="497"/>
        <v>10850</v>
      </c>
      <c r="W888" s="16">
        <f t="shared" si="498"/>
        <v>12400</v>
      </c>
      <c r="X888" s="16">
        <f t="shared" si="476"/>
        <v>0</v>
      </c>
      <c r="Y888" s="10">
        <f t="shared" si="454"/>
        <v>163.5</v>
      </c>
      <c r="Z888" s="10">
        <f t="shared" si="457"/>
        <v>69.5</v>
      </c>
      <c r="AA888" s="10">
        <f t="shared" si="458"/>
        <v>233</v>
      </c>
      <c r="AB888" s="10">
        <f t="shared" si="459"/>
        <v>233</v>
      </c>
      <c r="AC888" s="11">
        <f t="shared" si="474"/>
        <v>154.24642857142902</v>
      </c>
      <c r="AD888" s="12">
        <f t="shared" si="473"/>
        <v>1.3550178863992499E-2</v>
      </c>
      <c r="AE888" s="12">
        <f t="shared" si="475"/>
        <v>19.783261141429048</v>
      </c>
      <c r="AF888" s="10"/>
      <c r="AG888" s="10"/>
      <c r="AH888" s="13">
        <f t="shared" si="491"/>
        <v>0</v>
      </c>
      <c r="AI888" s="6"/>
      <c r="AJ888" s="6"/>
      <c r="AK888" s="6">
        <f t="shared" si="492"/>
        <v>0</v>
      </c>
    </row>
    <row r="889" spans="1:37" x14ac:dyDescent="0.35">
      <c r="A889" s="2">
        <v>44081</v>
      </c>
      <c r="B889" t="s">
        <v>10</v>
      </c>
      <c r="C889" s="3">
        <v>44098</v>
      </c>
      <c r="D889">
        <v>11351.1</v>
      </c>
      <c r="E889">
        <v>11393.25</v>
      </c>
      <c r="F889">
        <v>11266</v>
      </c>
      <c r="G889">
        <v>11365.9</v>
      </c>
      <c r="H889">
        <v>10743150</v>
      </c>
      <c r="I889">
        <v>-6300</v>
      </c>
      <c r="K889" s="51">
        <f t="shared" si="460"/>
        <v>0.12465038430197665</v>
      </c>
      <c r="L889">
        <f t="shared" si="455"/>
        <v>11400</v>
      </c>
      <c r="M889">
        <f t="shared" si="456"/>
        <v>11400</v>
      </c>
      <c r="N889">
        <v>22.1525</v>
      </c>
      <c r="O889">
        <f t="shared" si="453"/>
        <v>17</v>
      </c>
      <c r="P889" s="54">
        <f t="shared" si="461"/>
        <v>0.12457276020967356</v>
      </c>
      <c r="Q889" s="54">
        <f t="shared" si="462"/>
        <v>21.477667284352719</v>
      </c>
      <c r="R889" s="53">
        <f t="shared" si="493"/>
        <v>10500</v>
      </c>
      <c r="S889" s="53">
        <f t="shared" si="494"/>
        <v>12850</v>
      </c>
      <c r="T889" s="53">
        <f t="shared" si="477"/>
        <v>0</v>
      </c>
      <c r="U889" s="16"/>
      <c r="V889" s="16">
        <f t="shared" si="497"/>
        <v>10850</v>
      </c>
      <c r="W889" s="16">
        <f t="shared" si="498"/>
        <v>12400</v>
      </c>
      <c r="X889" s="16">
        <f t="shared" si="476"/>
        <v>0</v>
      </c>
      <c r="Y889" s="10">
        <f t="shared" si="454"/>
        <v>127.25</v>
      </c>
      <c r="Z889" s="10">
        <f t="shared" si="457"/>
        <v>41.5</v>
      </c>
      <c r="AA889" s="10">
        <f t="shared" si="458"/>
        <v>85.75</v>
      </c>
      <c r="AB889" s="10">
        <f t="shared" si="459"/>
        <v>127.25</v>
      </c>
      <c r="AC889" s="11">
        <f t="shared" si="474"/>
        <v>152.21785714285747</v>
      </c>
      <c r="AD889" s="12">
        <f t="shared" si="473"/>
        <v>1.3409965302292947E-2</v>
      </c>
      <c r="AE889" s="12">
        <f t="shared" si="475"/>
        <v>19.578549341347703</v>
      </c>
      <c r="AF889" s="10"/>
      <c r="AG889" s="10"/>
      <c r="AH889" s="13">
        <f t="shared" si="491"/>
        <v>0</v>
      </c>
      <c r="AI889" s="6"/>
      <c r="AJ889" s="6"/>
      <c r="AK889" s="6">
        <f t="shared" si="492"/>
        <v>0</v>
      </c>
    </row>
    <row r="890" spans="1:37" x14ac:dyDescent="0.35">
      <c r="A890" s="2">
        <v>44082</v>
      </c>
      <c r="B890" t="s">
        <v>10</v>
      </c>
      <c r="C890" s="3">
        <v>44098</v>
      </c>
      <c r="D890">
        <v>11348</v>
      </c>
      <c r="E890">
        <v>11447.25</v>
      </c>
      <c r="F890">
        <v>11301</v>
      </c>
      <c r="G890">
        <v>11319.85</v>
      </c>
      <c r="H890">
        <v>10544625</v>
      </c>
      <c r="I890">
        <v>-198525</v>
      </c>
      <c r="K890" s="51">
        <f t="shared" si="460"/>
        <v>-0.40515929226897357</v>
      </c>
      <c r="L890">
        <f t="shared" si="455"/>
        <v>11300</v>
      </c>
      <c r="M890">
        <f t="shared" si="456"/>
        <v>11300</v>
      </c>
      <c r="N890">
        <v>22.0075</v>
      </c>
      <c r="O890">
        <f t="shared" si="453"/>
        <v>16</v>
      </c>
      <c r="P890" s="54">
        <f t="shared" si="461"/>
        <v>-0.4059822862394924</v>
      </c>
      <c r="Q890" s="54">
        <f t="shared" si="462"/>
        <v>21.337294631044593</v>
      </c>
      <c r="R890" s="53">
        <f t="shared" si="493"/>
        <v>10500</v>
      </c>
      <c r="S890" s="53">
        <f t="shared" si="494"/>
        <v>12850</v>
      </c>
      <c r="T890" s="53">
        <f t="shared" si="477"/>
        <v>0</v>
      </c>
      <c r="U890" s="16"/>
      <c r="V890" s="16">
        <f t="shared" si="497"/>
        <v>10850</v>
      </c>
      <c r="W890" s="16">
        <f t="shared" si="498"/>
        <v>12400</v>
      </c>
      <c r="X890" s="16">
        <f t="shared" si="476"/>
        <v>0</v>
      </c>
      <c r="Y890" s="10">
        <f t="shared" si="454"/>
        <v>146.25</v>
      </c>
      <c r="Z890" s="10">
        <f t="shared" si="457"/>
        <v>81.350000000000364</v>
      </c>
      <c r="AA890" s="10">
        <f t="shared" si="458"/>
        <v>64.899999999999636</v>
      </c>
      <c r="AB890" s="10">
        <f t="shared" si="459"/>
        <v>146.25</v>
      </c>
      <c r="AC890" s="11">
        <f t="shared" si="474"/>
        <v>157.81785714285746</v>
      </c>
      <c r="AD890" s="12">
        <f t="shared" si="473"/>
        <v>1.3907107608640947E-2</v>
      </c>
      <c r="AE890" s="12">
        <f t="shared" si="475"/>
        <v>20.304377108615782</v>
      </c>
      <c r="AF890" s="10"/>
      <c r="AG890" s="10"/>
      <c r="AH890" s="13">
        <f t="shared" si="491"/>
        <v>0</v>
      </c>
      <c r="AI890" s="6"/>
      <c r="AJ890" s="6"/>
      <c r="AK890" s="6">
        <f t="shared" si="492"/>
        <v>0</v>
      </c>
    </row>
    <row r="891" spans="1:37" x14ac:dyDescent="0.35">
      <c r="A891" s="2">
        <v>44083</v>
      </c>
      <c r="B891" t="s">
        <v>10</v>
      </c>
      <c r="C891" s="3">
        <v>44098</v>
      </c>
      <c r="D891">
        <v>11245</v>
      </c>
      <c r="E891">
        <v>11324</v>
      </c>
      <c r="F891">
        <v>11202</v>
      </c>
      <c r="G891">
        <v>11306.9</v>
      </c>
      <c r="H891">
        <v>9884625</v>
      </c>
      <c r="I891">
        <v>-660000</v>
      </c>
      <c r="K891" s="51">
        <f t="shared" si="460"/>
        <v>-0.11440080919800817</v>
      </c>
      <c r="L891">
        <f t="shared" si="455"/>
        <v>11300</v>
      </c>
      <c r="M891">
        <f t="shared" si="456"/>
        <v>11200</v>
      </c>
      <c r="N891">
        <v>22.7225</v>
      </c>
      <c r="O891">
        <f t="shared" si="453"/>
        <v>15</v>
      </c>
      <c r="P891" s="54">
        <f t="shared" si="461"/>
        <v>-0.11446629687412724</v>
      </c>
      <c r="Q891" s="54">
        <f t="shared" si="462"/>
        <v>22.030298954553185</v>
      </c>
      <c r="R891" s="53">
        <f t="shared" si="493"/>
        <v>10500</v>
      </c>
      <c r="S891" s="53">
        <f t="shared" si="494"/>
        <v>12850</v>
      </c>
      <c r="T891" s="53">
        <f t="shared" si="477"/>
        <v>0</v>
      </c>
      <c r="U891" s="16"/>
      <c r="V891" s="16">
        <f t="shared" si="497"/>
        <v>10850</v>
      </c>
      <c r="W891" s="16">
        <f t="shared" si="498"/>
        <v>12400</v>
      </c>
      <c r="X891" s="16">
        <f t="shared" si="476"/>
        <v>0</v>
      </c>
      <c r="Y891" s="10">
        <f t="shared" si="454"/>
        <v>122</v>
      </c>
      <c r="Z891" s="10">
        <f t="shared" si="457"/>
        <v>4.1499999999996362</v>
      </c>
      <c r="AA891" s="10">
        <f t="shared" si="458"/>
        <v>117.85000000000036</v>
      </c>
      <c r="AB891" s="10">
        <f t="shared" si="459"/>
        <v>122</v>
      </c>
      <c r="AC891" s="11">
        <f t="shared" si="474"/>
        <v>155.04642857142895</v>
      </c>
      <c r="AD891" s="12">
        <f t="shared" si="473"/>
        <v>1.3788032776472116E-2</v>
      </c>
      <c r="AE891" s="12">
        <f t="shared" si="475"/>
        <v>20.130527853649291</v>
      </c>
      <c r="AF891" s="10"/>
      <c r="AG891" s="10"/>
      <c r="AH891" s="13">
        <f t="shared" si="491"/>
        <v>0</v>
      </c>
      <c r="AI891" s="6"/>
      <c r="AJ891" s="6"/>
      <c r="AK891" s="6">
        <f t="shared" si="492"/>
        <v>0</v>
      </c>
    </row>
    <row r="892" spans="1:37" x14ac:dyDescent="0.35">
      <c r="A892" s="2">
        <v>44084</v>
      </c>
      <c r="B892" t="s">
        <v>10</v>
      </c>
      <c r="C892" s="3">
        <v>44098</v>
      </c>
      <c r="D892">
        <v>11341.15</v>
      </c>
      <c r="E892">
        <v>11468</v>
      </c>
      <c r="F892">
        <v>11331.35</v>
      </c>
      <c r="G892">
        <v>11455.35</v>
      </c>
      <c r="H892">
        <v>9996900</v>
      </c>
      <c r="I892">
        <v>112275</v>
      </c>
      <c r="K892" s="51">
        <f t="shared" si="460"/>
        <v>1.3129151226242448</v>
      </c>
      <c r="L892">
        <f t="shared" si="455"/>
        <v>11500</v>
      </c>
      <c r="M892">
        <f t="shared" si="456"/>
        <v>11300</v>
      </c>
      <c r="N892">
        <v>22.23</v>
      </c>
      <c r="O892">
        <f t="shared" si="453"/>
        <v>14</v>
      </c>
      <c r="P892" s="54">
        <f t="shared" si="461"/>
        <v>1.3043710946657683</v>
      </c>
      <c r="Q892" s="54">
        <f t="shared" si="462"/>
        <v>21.555152725906535</v>
      </c>
      <c r="R892" s="53">
        <f t="shared" si="493"/>
        <v>10500</v>
      </c>
      <c r="S892" s="53">
        <f t="shared" si="494"/>
        <v>12850</v>
      </c>
      <c r="T892" s="53">
        <f t="shared" si="477"/>
        <v>0</v>
      </c>
      <c r="U892" s="16"/>
      <c r="V892" s="16">
        <f t="shared" si="497"/>
        <v>10850</v>
      </c>
      <c r="W892" s="16">
        <f t="shared" si="498"/>
        <v>12400</v>
      </c>
      <c r="X892" s="16">
        <f t="shared" si="476"/>
        <v>0</v>
      </c>
      <c r="Y892" s="10">
        <f t="shared" si="454"/>
        <v>136.64999999999964</v>
      </c>
      <c r="Z892" s="10">
        <f t="shared" si="457"/>
        <v>161.10000000000036</v>
      </c>
      <c r="AA892" s="10">
        <f t="shared" si="458"/>
        <v>24.450000000000728</v>
      </c>
      <c r="AB892" s="10">
        <f t="shared" si="459"/>
        <v>161.10000000000036</v>
      </c>
      <c r="AC892" s="11">
        <f t="shared" si="474"/>
        <v>157.63571428571464</v>
      </c>
      <c r="AD892" s="12">
        <f t="shared" si="473"/>
        <v>1.3899447083030789E-2</v>
      </c>
      <c r="AE892" s="12">
        <f t="shared" si="475"/>
        <v>20.293192741224953</v>
      </c>
      <c r="AF892" s="10"/>
      <c r="AG892" s="10"/>
      <c r="AH892" s="13">
        <f t="shared" si="491"/>
        <v>0</v>
      </c>
      <c r="AI892" s="6"/>
      <c r="AJ892" s="6"/>
      <c r="AK892" s="6">
        <f t="shared" si="492"/>
        <v>0</v>
      </c>
    </row>
    <row r="893" spans="1:37" x14ac:dyDescent="0.35">
      <c r="A893" s="2">
        <v>44085</v>
      </c>
      <c r="B893" t="s">
        <v>10</v>
      </c>
      <c r="C893" s="3">
        <v>44098</v>
      </c>
      <c r="D893">
        <v>11430.4</v>
      </c>
      <c r="E893">
        <v>11487.4</v>
      </c>
      <c r="F893">
        <v>11415.25</v>
      </c>
      <c r="G893">
        <v>11467.1</v>
      </c>
      <c r="H893">
        <v>10699500</v>
      </c>
      <c r="I893">
        <v>702600</v>
      </c>
      <c r="K893" s="51">
        <f t="shared" si="460"/>
        <v>0.10257216060617966</v>
      </c>
      <c r="L893">
        <f t="shared" si="455"/>
        <v>11500</v>
      </c>
      <c r="M893">
        <f t="shared" si="456"/>
        <v>11400</v>
      </c>
      <c r="N893">
        <v>21.262499999999999</v>
      </c>
      <c r="O893">
        <f t="shared" si="453"/>
        <v>13</v>
      </c>
      <c r="P893" s="54">
        <f t="shared" si="461"/>
        <v>0.10251959130993527</v>
      </c>
      <c r="Q893" s="54">
        <f t="shared" si="462"/>
        <v>20.614773888912683</v>
      </c>
      <c r="R893" s="53">
        <f t="shared" si="493"/>
        <v>10500</v>
      </c>
      <c r="S893" s="53">
        <f t="shared" si="494"/>
        <v>12850</v>
      </c>
      <c r="T893" s="53">
        <f t="shared" si="477"/>
        <v>0</v>
      </c>
      <c r="U893" s="16"/>
      <c r="V893" s="16">
        <f t="shared" si="497"/>
        <v>10850</v>
      </c>
      <c r="W893" s="16">
        <f t="shared" si="498"/>
        <v>12400</v>
      </c>
      <c r="X893" s="16">
        <f t="shared" si="476"/>
        <v>0</v>
      </c>
      <c r="Y893" s="10">
        <f t="shared" si="454"/>
        <v>72.149999999999636</v>
      </c>
      <c r="Z893" s="10">
        <f t="shared" si="457"/>
        <v>32.049999999999272</v>
      </c>
      <c r="AA893" s="10">
        <f t="shared" si="458"/>
        <v>40.100000000000364</v>
      </c>
      <c r="AB893" s="10">
        <f t="shared" si="459"/>
        <v>72.149999999999636</v>
      </c>
      <c r="AC893" s="11">
        <f t="shared" si="474"/>
        <v>152.83214285714323</v>
      </c>
      <c r="AD893" s="12">
        <f t="shared" si="473"/>
        <v>1.3370673192289266E-2</v>
      </c>
      <c r="AE893" s="12">
        <f t="shared" si="475"/>
        <v>19.521182860742329</v>
      </c>
      <c r="AF893" s="10"/>
      <c r="AG893" s="10"/>
      <c r="AH893" s="13">
        <f t="shared" si="491"/>
        <v>0</v>
      </c>
      <c r="AI893" s="6"/>
      <c r="AJ893" s="6"/>
      <c r="AK893" s="6">
        <f t="shared" si="492"/>
        <v>0</v>
      </c>
    </row>
    <row r="894" spans="1:37" x14ac:dyDescent="0.35">
      <c r="A894" s="2">
        <v>44088</v>
      </c>
      <c r="B894" t="s">
        <v>10</v>
      </c>
      <c r="C894" s="3">
        <v>44098</v>
      </c>
      <c r="D894">
        <v>11518.55</v>
      </c>
      <c r="E894">
        <v>11568.95</v>
      </c>
      <c r="F894">
        <v>11395</v>
      </c>
      <c r="G894">
        <v>11451.95</v>
      </c>
      <c r="H894">
        <v>11149125</v>
      </c>
      <c r="I894">
        <v>449625</v>
      </c>
      <c r="K894" s="51">
        <f t="shared" si="460"/>
        <v>-0.13211710022586037</v>
      </c>
      <c r="L894">
        <f t="shared" si="455"/>
        <v>11500</v>
      </c>
      <c r="M894">
        <f t="shared" si="456"/>
        <v>11500</v>
      </c>
      <c r="N894">
        <v>20.712499999999999</v>
      </c>
      <c r="O894">
        <f t="shared" ref="O894:O957" si="499">C894-A894</f>
        <v>10</v>
      </c>
      <c r="P894" s="54">
        <f t="shared" si="461"/>
        <v>-0.13220445181261198</v>
      </c>
      <c r="Q894" s="54">
        <f t="shared" si="462"/>
        <v>20.081539919937036</v>
      </c>
      <c r="R894" s="53">
        <f t="shared" si="493"/>
        <v>10500</v>
      </c>
      <c r="S894" s="53">
        <f t="shared" si="494"/>
        <v>12850</v>
      </c>
      <c r="T894" s="53">
        <f t="shared" si="477"/>
        <v>0</v>
      </c>
      <c r="U894" s="16"/>
      <c r="V894" s="16">
        <f t="shared" si="497"/>
        <v>10850</v>
      </c>
      <c r="W894" s="16">
        <f t="shared" si="498"/>
        <v>12400</v>
      </c>
      <c r="X894" s="16">
        <f t="shared" si="476"/>
        <v>0</v>
      </c>
      <c r="Y894" s="10">
        <f t="shared" si="454"/>
        <v>173.95000000000073</v>
      </c>
      <c r="Z894" s="10">
        <f t="shared" si="457"/>
        <v>101.85000000000036</v>
      </c>
      <c r="AA894" s="10">
        <f t="shared" si="458"/>
        <v>72.100000000000364</v>
      </c>
      <c r="AB894" s="10">
        <f t="shared" si="459"/>
        <v>173.95000000000073</v>
      </c>
      <c r="AC894" s="11">
        <f t="shared" si="474"/>
        <v>157.90714285714316</v>
      </c>
      <c r="AD894" s="12">
        <f t="shared" si="473"/>
        <v>1.3708942779876214E-2</v>
      </c>
      <c r="AE894" s="12">
        <f t="shared" si="475"/>
        <v>20.015056458619274</v>
      </c>
      <c r="AF894" s="10"/>
      <c r="AG894" s="10"/>
      <c r="AH894" s="13">
        <f t="shared" si="491"/>
        <v>0</v>
      </c>
      <c r="AI894" s="6"/>
      <c r="AJ894" s="6"/>
      <c r="AK894" s="6">
        <f t="shared" si="492"/>
        <v>0</v>
      </c>
    </row>
    <row r="895" spans="1:37" x14ac:dyDescent="0.35">
      <c r="A895" s="2">
        <v>44089</v>
      </c>
      <c r="B895" t="s">
        <v>10</v>
      </c>
      <c r="C895" s="3">
        <v>44098</v>
      </c>
      <c r="D895">
        <v>11472.95</v>
      </c>
      <c r="E895">
        <v>11542.25</v>
      </c>
      <c r="F895">
        <v>11451.9</v>
      </c>
      <c r="G895">
        <v>11527.4</v>
      </c>
      <c r="H895">
        <v>11309175</v>
      </c>
      <c r="I895">
        <v>160050</v>
      </c>
      <c r="K895" s="51">
        <f t="shared" si="460"/>
        <v>0.65883976091407059</v>
      </c>
      <c r="L895">
        <f t="shared" si="455"/>
        <v>11500</v>
      </c>
      <c r="M895">
        <f t="shared" si="456"/>
        <v>11500</v>
      </c>
      <c r="N895">
        <v>21.19</v>
      </c>
      <c r="O895">
        <f t="shared" si="499"/>
        <v>9</v>
      </c>
      <c r="P895" s="54">
        <f t="shared" si="461"/>
        <v>0.65667889765279597</v>
      </c>
      <c r="Q895" s="54">
        <f t="shared" si="462"/>
        <v>20.545096924338843</v>
      </c>
      <c r="R895" s="53">
        <f t="shared" si="493"/>
        <v>10500</v>
      </c>
      <c r="S895" s="53">
        <f t="shared" si="494"/>
        <v>12850</v>
      </c>
      <c r="T895" s="53">
        <f t="shared" si="477"/>
        <v>0</v>
      </c>
      <c r="U895" s="16"/>
      <c r="V895" s="16">
        <f t="shared" si="497"/>
        <v>10850</v>
      </c>
      <c r="W895" s="16">
        <f t="shared" si="498"/>
        <v>12400</v>
      </c>
      <c r="X895" s="16">
        <f t="shared" si="476"/>
        <v>0</v>
      </c>
      <c r="Y895" s="10">
        <f t="shared" si="454"/>
        <v>90.350000000000364</v>
      </c>
      <c r="Z895" s="10">
        <f t="shared" si="457"/>
        <v>90.299999999999272</v>
      </c>
      <c r="AA895" s="10">
        <f t="shared" si="458"/>
        <v>5.0000000001091394E-2</v>
      </c>
      <c r="AB895" s="10">
        <f t="shared" si="459"/>
        <v>90.350000000000364</v>
      </c>
      <c r="AC895" s="11">
        <f t="shared" si="474"/>
        <v>157.11071428571464</v>
      </c>
      <c r="AD895" s="12">
        <f t="shared" si="473"/>
        <v>1.369401193988596E-2</v>
      </c>
      <c r="AE895" s="12">
        <f t="shared" si="475"/>
        <v>19.993257432233502</v>
      </c>
      <c r="AF895" s="10"/>
      <c r="AG895" s="10"/>
      <c r="AH895" s="13">
        <f t="shared" si="491"/>
        <v>0</v>
      </c>
      <c r="AI895" s="6"/>
      <c r="AJ895" s="6"/>
      <c r="AK895" s="6">
        <f t="shared" si="492"/>
        <v>0</v>
      </c>
    </row>
    <row r="896" spans="1:37" x14ac:dyDescent="0.35">
      <c r="A896" s="2">
        <v>44090</v>
      </c>
      <c r="B896" t="s">
        <v>10</v>
      </c>
      <c r="C896" s="3">
        <v>44098</v>
      </c>
      <c r="D896">
        <v>11518.9</v>
      </c>
      <c r="E896">
        <v>11626.9</v>
      </c>
      <c r="F896">
        <v>11511.05</v>
      </c>
      <c r="G896">
        <v>11616.4</v>
      </c>
      <c r="H896">
        <v>11810175</v>
      </c>
      <c r="I896">
        <v>501000</v>
      </c>
      <c r="K896" s="51">
        <f t="shared" si="460"/>
        <v>0.77207349445668583</v>
      </c>
      <c r="L896">
        <f t="shared" si="455"/>
        <v>11600</v>
      </c>
      <c r="M896">
        <f t="shared" si="456"/>
        <v>11500</v>
      </c>
      <c r="N896">
        <v>20.5975</v>
      </c>
      <c r="O896">
        <f t="shared" si="499"/>
        <v>8</v>
      </c>
      <c r="P896" s="54">
        <f t="shared" si="461"/>
        <v>0.76910825980007758</v>
      </c>
      <c r="Q896" s="54">
        <f t="shared" si="462"/>
        <v>19.970905776301624</v>
      </c>
      <c r="R896" s="53">
        <f t="shared" si="493"/>
        <v>10500</v>
      </c>
      <c r="S896" s="53">
        <f t="shared" si="494"/>
        <v>12850</v>
      </c>
      <c r="T896" s="53">
        <f t="shared" si="477"/>
        <v>0</v>
      </c>
      <c r="U896" s="16"/>
      <c r="V896" s="16">
        <f t="shared" si="497"/>
        <v>10850</v>
      </c>
      <c r="W896" s="16">
        <f t="shared" si="498"/>
        <v>12400</v>
      </c>
      <c r="X896" s="16">
        <f t="shared" si="476"/>
        <v>0</v>
      </c>
      <c r="Y896" s="10">
        <f t="shared" si="454"/>
        <v>115.85000000000036</v>
      </c>
      <c r="Z896" s="10">
        <f t="shared" si="457"/>
        <v>99.5</v>
      </c>
      <c r="AA896" s="10">
        <f t="shared" si="458"/>
        <v>16.350000000000364</v>
      </c>
      <c r="AB896" s="10">
        <f t="shared" si="459"/>
        <v>115.85000000000036</v>
      </c>
      <c r="AC896" s="11">
        <f t="shared" si="474"/>
        <v>161.02142857142891</v>
      </c>
      <c r="AD896" s="12">
        <f t="shared" si="473"/>
        <v>1.397888935327409E-2</v>
      </c>
      <c r="AE896" s="12">
        <f t="shared" si="475"/>
        <v>20.409178455780172</v>
      </c>
      <c r="AF896" s="10"/>
      <c r="AG896" s="10"/>
      <c r="AH896" s="13">
        <f t="shared" si="491"/>
        <v>0</v>
      </c>
      <c r="AI896" s="6"/>
      <c r="AJ896" s="6"/>
      <c r="AK896" s="6">
        <f t="shared" si="492"/>
        <v>0</v>
      </c>
    </row>
    <row r="897" spans="1:37" x14ac:dyDescent="0.35">
      <c r="A897" s="2">
        <v>44091</v>
      </c>
      <c r="B897" t="s">
        <v>10</v>
      </c>
      <c r="C897" s="3">
        <v>44098</v>
      </c>
      <c r="D897">
        <v>11521</v>
      </c>
      <c r="E897">
        <v>11578</v>
      </c>
      <c r="F897">
        <v>11483.05</v>
      </c>
      <c r="G897">
        <v>11522.4</v>
      </c>
      <c r="H897">
        <v>11638800</v>
      </c>
      <c r="I897">
        <v>-171375</v>
      </c>
      <c r="K897" s="51">
        <f t="shared" si="460"/>
        <v>-0.80920078509693194</v>
      </c>
      <c r="L897">
        <f t="shared" si="455"/>
        <v>11500</v>
      </c>
      <c r="M897">
        <f t="shared" si="456"/>
        <v>11500</v>
      </c>
      <c r="N897">
        <v>19.66</v>
      </c>
      <c r="O897">
        <f t="shared" si="499"/>
        <v>7</v>
      </c>
      <c r="P897" s="54">
        <f t="shared" si="461"/>
        <v>-0.81249258485662779</v>
      </c>
      <c r="Q897" s="54">
        <f t="shared" si="462"/>
        <v>19.06211616405762</v>
      </c>
      <c r="R897" s="53">
        <f t="shared" si="493"/>
        <v>10500</v>
      </c>
      <c r="S897" s="53">
        <f t="shared" si="494"/>
        <v>12850</v>
      </c>
      <c r="T897" s="53">
        <f t="shared" si="477"/>
        <v>0</v>
      </c>
      <c r="U897" s="16"/>
      <c r="V897" s="16">
        <f t="shared" si="497"/>
        <v>10850</v>
      </c>
      <c r="W897" s="16">
        <f t="shared" si="498"/>
        <v>12400</v>
      </c>
      <c r="X897" s="16">
        <f t="shared" si="476"/>
        <v>0</v>
      </c>
      <c r="Y897" s="10">
        <f t="shared" si="454"/>
        <v>94.950000000000728</v>
      </c>
      <c r="Z897" s="10">
        <f t="shared" si="457"/>
        <v>38.399999999999636</v>
      </c>
      <c r="AA897" s="10">
        <f t="shared" si="458"/>
        <v>133.35000000000036</v>
      </c>
      <c r="AB897" s="10">
        <f t="shared" si="459"/>
        <v>133.35000000000036</v>
      </c>
      <c r="AC897" s="11">
        <f t="shared" si="474"/>
        <v>160.72857142857174</v>
      </c>
      <c r="AD897" s="12">
        <f t="shared" si="473"/>
        <v>1.3950921918980274E-2</v>
      </c>
      <c r="AE897" s="12">
        <f t="shared" si="475"/>
        <v>20.368346001711199</v>
      </c>
      <c r="AF897" s="10"/>
      <c r="AG897" s="10"/>
      <c r="AH897" s="13">
        <f t="shared" si="491"/>
        <v>0</v>
      </c>
      <c r="AI897" s="6"/>
      <c r="AJ897" s="6"/>
      <c r="AK897" s="6">
        <f t="shared" si="492"/>
        <v>0</v>
      </c>
    </row>
    <row r="898" spans="1:37" x14ac:dyDescent="0.35">
      <c r="A898" s="2">
        <v>44092</v>
      </c>
      <c r="B898" t="s">
        <v>10</v>
      </c>
      <c r="C898" s="3">
        <v>44098</v>
      </c>
      <c r="D898">
        <v>11575.6</v>
      </c>
      <c r="E898">
        <v>11599</v>
      </c>
      <c r="F898">
        <v>11455.5</v>
      </c>
      <c r="G898">
        <v>11515.25</v>
      </c>
      <c r="H898">
        <v>9894300</v>
      </c>
      <c r="I898">
        <v>-1744500</v>
      </c>
      <c r="J898">
        <v>11504.95</v>
      </c>
      <c r="K898" s="51">
        <f t="shared" si="460"/>
        <v>-6.2053044504613936E-2</v>
      </c>
      <c r="L898">
        <f t="shared" si="455"/>
        <v>11500</v>
      </c>
      <c r="M898">
        <f t="shared" si="456"/>
        <v>11600</v>
      </c>
      <c r="N898">
        <v>20.100000000000001</v>
      </c>
      <c r="O898">
        <f t="shared" si="499"/>
        <v>6</v>
      </c>
      <c r="P898" s="54">
        <f t="shared" si="461"/>
        <v>-6.207230537462749E-2</v>
      </c>
      <c r="Q898" s="54">
        <f t="shared" si="462"/>
        <v>19.487678958210125</v>
      </c>
      <c r="R898" s="53">
        <f t="shared" si="493"/>
        <v>10500</v>
      </c>
      <c r="S898" s="53">
        <f t="shared" si="494"/>
        <v>12850</v>
      </c>
      <c r="T898" s="53">
        <f t="shared" si="477"/>
        <v>0</v>
      </c>
      <c r="U898" s="16"/>
      <c r="V898" s="16">
        <f t="shared" si="497"/>
        <v>10850</v>
      </c>
      <c r="W898" s="16">
        <f t="shared" si="498"/>
        <v>12400</v>
      </c>
      <c r="X898" s="16">
        <f t="shared" si="476"/>
        <v>0</v>
      </c>
      <c r="Y898" s="10">
        <f t="shared" ref="Y898:Y961" si="500">E898-F898</f>
        <v>143.5</v>
      </c>
      <c r="Z898" s="10">
        <f t="shared" si="457"/>
        <v>76.600000000000364</v>
      </c>
      <c r="AA898" s="10">
        <f t="shared" si="458"/>
        <v>66.899999999999636</v>
      </c>
      <c r="AB898" s="10">
        <f t="shared" si="459"/>
        <v>143.5</v>
      </c>
      <c r="AC898" s="11">
        <f t="shared" si="474"/>
        <v>139.26785714285739</v>
      </c>
      <c r="AD898" s="12">
        <f t="shared" si="473"/>
        <v>1.2031156669447578E-2</v>
      </c>
      <c r="AE898" s="12">
        <f t="shared" si="475"/>
        <v>17.565488737393466</v>
      </c>
      <c r="AF898" s="10"/>
      <c r="AG898" s="10"/>
      <c r="AH898" s="13">
        <f t="shared" si="491"/>
        <v>0</v>
      </c>
      <c r="AI898" s="6"/>
      <c r="AJ898" s="6"/>
      <c r="AK898" s="6">
        <f t="shared" si="492"/>
        <v>0</v>
      </c>
    </row>
    <row r="899" spans="1:37" x14ac:dyDescent="0.35">
      <c r="A899" s="2">
        <v>44095</v>
      </c>
      <c r="B899" t="s">
        <v>10</v>
      </c>
      <c r="C899" s="3">
        <v>44098</v>
      </c>
      <c r="D899">
        <v>11491.05</v>
      </c>
      <c r="E899">
        <v>11527</v>
      </c>
      <c r="F899">
        <v>11225.45</v>
      </c>
      <c r="G899">
        <v>11256.1</v>
      </c>
      <c r="H899">
        <v>8230875</v>
      </c>
      <c r="I899">
        <v>-1663425</v>
      </c>
      <c r="K899" s="51">
        <f t="shared" si="460"/>
        <v>-2.2504939102494488</v>
      </c>
      <c r="L899">
        <f t="shared" ref="L899:L962" si="501">MROUND(G899,100)</f>
        <v>11300</v>
      </c>
      <c r="M899">
        <f t="shared" ref="M899:M962" si="502">MROUND(D899,100)</f>
        <v>11500</v>
      </c>
      <c r="N899">
        <v>20.045000000000002</v>
      </c>
      <c r="O899">
        <f t="shared" si="499"/>
        <v>3</v>
      </c>
      <c r="P899" s="54">
        <f t="shared" si="461"/>
        <v>-2.2762039925657618</v>
      </c>
      <c r="Q899" s="54">
        <f t="shared" si="462"/>
        <v>19.44234476026352</v>
      </c>
      <c r="R899" s="53">
        <f t="shared" si="493"/>
        <v>10500</v>
      </c>
      <c r="S899" s="53">
        <f t="shared" si="494"/>
        <v>12850</v>
      </c>
      <c r="T899" s="53">
        <f t="shared" si="477"/>
        <v>0</v>
      </c>
      <c r="U899" s="16"/>
      <c r="V899" s="16">
        <f t="shared" si="497"/>
        <v>10850</v>
      </c>
      <c r="W899" s="16">
        <f t="shared" si="498"/>
        <v>12400</v>
      </c>
      <c r="X899" s="16">
        <f t="shared" si="476"/>
        <v>0</v>
      </c>
      <c r="Y899" s="10">
        <f t="shared" si="500"/>
        <v>301.54999999999927</v>
      </c>
      <c r="Z899" s="10">
        <f t="shared" ref="Z899:Z962" si="503">ABS(G898-E899)</f>
        <v>11.75</v>
      </c>
      <c r="AA899" s="10">
        <f t="shared" ref="AA899:AA962" si="504">ABS(G898-F899)</f>
        <v>289.79999999999927</v>
      </c>
      <c r="AB899" s="10">
        <f t="shared" ref="AB899:AB962" si="505">MAX(Y899,Z899,AA899)</f>
        <v>301.54999999999927</v>
      </c>
      <c r="AC899" s="11">
        <f t="shared" si="474"/>
        <v>145.32857142857159</v>
      </c>
      <c r="AD899" s="12">
        <f t="shared" si="473"/>
        <v>1.2647109831440261E-2</v>
      </c>
      <c r="AE899" s="12">
        <f t="shared" si="475"/>
        <v>18.464780353902782</v>
      </c>
      <c r="AF899" s="10"/>
      <c r="AG899" s="10"/>
      <c r="AH899" s="13">
        <f t="shared" si="491"/>
        <v>0</v>
      </c>
      <c r="AI899" s="6"/>
      <c r="AJ899" s="6"/>
      <c r="AK899" s="6">
        <f t="shared" si="492"/>
        <v>0</v>
      </c>
    </row>
    <row r="900" spans="1:37" x14ac:dyDescent="0.35">
      <c r="A900" s="2">
        <v>44096</v>
      </c>
      <c r="B900" t="s">
        <v>10</v>
      </c>
      <c r="C900" s="3">
        <v>44098</v>
      </c>
      <c r="D900">
        <v>11282.3</v>
      </c>
      <c r="E900">
        <v>11291.85</v>
      </c>
      <c r="F900">
        <v>11103</v>
      </c>
      <c r="G900">
        <v>11162.05</v>
      </c>
      <c r="H900">
        <v>6706575</v>
      </c>
      <c r="I900">
        <v>-1524300</v>
      </c>
      <c r="K900" s="51">
        <f t="shared" ref="K900:K963" si="506">((G900-G899)/G899)*100</f>
        <v>-0.83554694787716066</v>
      </c>
      <c r="L900">
        <f t="shared" si="501"/>
        <v>11200</v>
      </c>
      <c r="M900">
        <f t="shared" si="502"/>
        <v>11300</v>
      </c>
      <c r="N900">
        <v>22.1875</v>
      </c>
      <c r="O900">
        <f t="shared" si="499"/>
        <v>2</v>
      </c>
      <c r="P900" s="54">
        <f t="shared" ref="P900:P963" si="507">(LN(G900)-LN(G899))*100</f>
        <v>-0.83905720831261021</v>
      </c>
      <c r="Q900" s="54">
        <f t="shared" ref="Q900:Q963" si="508">SQRT(0.94*(N900)^2+0.06*(P900)^2)</f>
        <v>21.512561165396587</v>
      </c>
      <c r="R900" s="53">
        <f t="shared" si="493"/>
        <v>10500</v>
      </c>
      <c r="S900" s="53">
        <f t="shared" si="494"/>
        <v>12850</v>
      </c>
      <c r="T900" s="53">
        <f t="shared" si="477"/>
        <v>0</v>
      </c>
      <c r="U900" s="16"/>
      <c r="V900" s="16">
        <f t="shared" si="497"/>
        <v>10850</v>
      </c>
      <c r="W900" s="16">
        <f t="shared" si="498"/>
        <v>12400</v>
      </c>
      <c r="X900" s="16">
        <f t="shared" si="476"/>
        <v>0</v>
      </c>
      <c r="Y900" s="10">
        <f t="shared" si="500"/>
        <v>188.85000000000036</v>
      </c>
      <c r="Z900" s="10">
        <f t="shared" si="503"/>
        <v>35.75</v>
      </c>
      <c r="AA900" s="10">
        <f t="shared" si="504"/>
        <v>153.10000000000036</v>
      </c>
      <c r="AB900" s="10">
        <f t="shared" si="505"/>
        <v>188.85000000000036</v>
      </c>
      <c r="AC900" s="11">
        <f t="shared" si="474"/>
        <v>149.48928571428587</v>
      </c>
      <c r="AD900" s="12">
        <f t="shared" si="473"/>
        <v>1.3249894588362824E-2</v>
      </c>
      <c r="AE900" s="12">
        <f t="shared" si="475"/>
        <v>19.344846099009722</v>
      </c>
      <c r="AF900" s="10"/>
      <c r="AG900" s="10"/>
      <c r="AH900" s="13">
        <f t="shared" si="491"/>
        <v>0</v>
      </c>
      <c r="AI900" s="6"/>
      <c r="AJ900" s="6"/>
      <c r="AK900" s="6">
        <f t="shared" si="492"/>
        <v>0</v>
      </c>
    </row>
    <row r="901" spans="1:37" x14ac:dyDescent="0.35">
      <c r="A901" s="2">
        <v>44097</v>
      </c>
      <c r="B901" t="s">
        <v>10</v>
      </c>
      <c r="C901" s="3">
        <v>44098</v>
      </c>
      <c r="D901">
        <v>11237.9</v>
      </c>
      <c r="E901">
        <v>11245</v>
      </c>
      <c r="F901">
        <v>11028.3</v>
      </c>
      <c r="G901">
        <v>11147.65</v>
      </c>
      <c r="H901">
        <v>5048400</v>
      </c>
      <c r="I901">
        <v>-1658175</v>
      </c>
      <c r="J901">
        <v>11131.85</v>
      </c>
      <c r="K901" s="51">
        <f t="shared" si="506"/>
        <v>-0.12900856025550536</v>
      </c>
      <c r="L901">
        <f t="shared" si="501"/>
        <v>11100</v>
      </c>
      <c r="M901">
        <f t="shared" si="502"/>
        <v>11200</v>
      </c>
      <c r="N901">
        <v>21.41</v>
      </c>
      <c r="O901">
        <f t="shared" si="499"/>
        <v>1</v>
      </c>
      <c r="P901" s="54">
        <f t="shared" si="507"/>
        <v>-0.12909184793841177</v>
      </c>
      <c r="Q901" s="54">
        <f t="shared" si="508"/>
        <v>20.75778923397943</v>
      </c>
      <c r="R901" s="53">
        <f t="shared" si="493"/>
        <v>10500</v>
      </c>
      <c r="S901" s="53">
        <f t="shared" si="494"/>
        <v>12850</v>
      </c>
      <c r="T901" s="53">
        <f t="shared" si="477"/>
        <v>0</v>
      </c>
      <c r="U901" s="16"/>
      <c r="V901" s="16">
        <f t="shared" si="497"/>
        <v>10850</v>
      </c>
      <c r="W901" s="16">
        <f t="shared" si="498"/>
        <v>12400</v>
      </c>
      <c r="X901" s="16">
        <f t="shared" si="476"/>
        <v>0</v>
      </c>
      <c r="Y901" s="10">
        <f t="shared" si="500"/>
        <v>216.70000000000073</v>
      </c>
      <c r="Z901" s="10">
        <f t="shared" si="503"/>
        <v>82.950000000000728</v>
      </c>
      <c r="AA901" s="10">
        <f t="shared" si="504"/>
        <v>133.75</v>
      </c>
      <c r="AB901" s="10">
        <f t="shared" si="505"/>
        <v>216.70000000000073</v>
      </c>
      <c r="AC901" s="11">
        <f t="shared" si="474"/>
        <v>158.98928571428587</v>
      </c>
      <c r="AD901" s="12">
        <f t="shared" si="473"/>
        <v>1.414759747944775E-2</v>
      </c>
      <c r="AE901" s="12">
        <f t="shared" si="475"/>
        <v>20.655492319993716</v>
      </c>
      <c r="AF901" s="10"/>
      <c r="AG901" s="10"/>
      <c r="AH901" s="13">
        <f t="shared" si="491"/>
        <v>0</v>
      </c>
      <c r="AI901" s="6"/>
      <c r="AJ901" s="6"/>
      <c r="AK901" s="6">
        <f t="shared" si="492"/>
        <v>0</v>
      </c>
    </row>
    <row r="902" spans="1:37" x14ac:dyDescent="0.35">
      <c r="A902" s="2">
        <v>44098</v>
      </c>
      <c r="B902" t="s">
        <v>10</v>
      </c>
      <c r="C902" s="3">
        <v>44098</v>
      </c>
      <c r="D902">
        <v>11012.9</v>
      </c>
      <c r="E902">
        <v>11020</v>
      </c>
      <c r="F902">
        <v>10800</v>
      </c>
      <c r="G902">
        <v>10811.2</v>
      </c>
      <c r="H902">
        <v>3490425</v>
      </c>
      <c r="I902">
        <v>-1557975</v>
      </c>
      <c r="K902" s="51">
        <f t="shared" si="506"/>
        <v>-3.0181248962785783</v>
      </c>
      <c r="L902">
        <f t="shared" si="501"/>
        <v>10800</v>
      </c>
      <c r="M902">
        <f t="shared" si="502"/>
        <v>11000</v>
      </c>
      <c r="N902">
        <v>20.99</v>
      </c>
      <c r="O902">
        <f t="shared" si="499"/>
        <v>0</v>
      </c>
      <c r="P902" s="54">
        <f t="shared" si="507"/>
        <v>-3.064607954501497</v>
      </c>
      <c r="Q902" s="54">
        <f t="shared" si="508"/>
        <v>20.36440039173478</v>
      </c>
      <c r="R902" s="53">
        <f t="shared" si="493"/>
        <v>10500</v>
      </c>
      <c r="S902" s="53">
        <f t="shared" si="494"/>
        <v>12850</v>
      </c>
      <c r="T902" s="53">
        <f t="shared" si="477"/>
        <v>0</v>
      </c>
      <c r="U902" s="16"/>
      <c r="V902" s="16">
        <f t="shared" si="497"/>
        <v>10850</v>
      </c>
      <c r="W902" s="16">
        <f t="shared" si="498"/>
        <v>12400</v>
      </c>
      <c r="X902" s="16">
        <f t="shared" si="476"/>
        <v>0</v>
      </c>
      <c r="Y902" s="10">
        <f t="shared" si="500"/>
        <v>220</v>
      </c>
      <c r="Z902" s="10">
        <f t="shared" si="503"/>
        <v>127.64999999999964</v>
      </c>
      <c r="AA902" s="10">
        <f t="shared" si="504"/>
        <v>347.64999999999964</v>
      </c>
      <c r="AB902" s="10">
        <f t="shared" si="505"/>
        <v>347.64999999999964</v>
      </c>
      <c r="AC902" s="11">
        <f t="shared" si="474"/>
        <v>167.17857142857156</v>
      </c>
      <c r="AD902" s="12">
        <f t="shared" si="473"/>
        <v>1.5180249655274411E-2</v>
      </c>
      <c r="AE902" s="12">
        <f t="shared" si="475"/>
        <v>22.163164496700642</v>
      </c>
      <c r="AF902" s="10"/>
      <c r="AG902" s="10"/>
      <c r="AH902" s="13">
        <f t="shared" si="491"/>
        <v>0</v>
      </c>
      <c r="AI902" s="6"/>
      <c r="AJ902" s="6"/>
      <c r="AK902" s="6">
        <f t="shared" si="492"/>
        <v>0</v>
      </c>
    </row>
    <row r="903" spans="1:37" x14ac:dyDescent="0.35">
      <c r="A903" s="2">
        <v>44099</v>
      </c>
      <c r="B903" t="s">
        <v>10</v>
      </c>
      <c r="C903" s="3">
        <v>44133</v>
      </c>
      <c r="D903">
        <v>10906.65</v>
      </c>
      <c r="E903">
        <v>11077.45</v>
      </c>
      <c r="F903">
        <v>10857.35</v>
      </c>
      <c r="G903">
        <v>11042.2</v>
      </c>
      <c r="H903">
        <v>7815825</v>
      </c>
      <c r="I903">
        <v>-229650</v>
      </c>
      <c r="K903" s="51">
        <f t="shared" si="506"/>
        <v>2.1366730797691282</v>
      </c>
      <c r="L903">
        <f t="shared" si="501"/>
        <v>11000</v>
      </c>
      <c r="M903">
        <f t="shared" si="502"/>
        <v>10900</v>
      </c>
      <c r="N903">
        <v>23.51</v>
      </c>
      <c r="O903">
        <f t="shared" si="499"/>
        <v>34</v>
      </c>
      <c r="P903" s="54">
        <f t="shared" si="507"/>
        <v>2.114166254279759</v>
      </c>
      <c r="Q903" s="54">
        <f t="shared" si="508"/>
        <v>22.799672715568619</v>
      </c>
      <c r="R903" s="53">
        <f t="shared" si="480"/>
        <v>9500</v>
      </c>
      <c r="S903" s="53">
        <f>MROUND((G903+2*G903*Q903*SQRT(O903/365)/100),50)</f>
        <v>12600</v>
      </c>
      <c r="T903" s="53">
        <f t="shared" si="477"/>
        <v>0</v>
      </c>
      <c r="U903" s="17">
        <v>15.40816507187307</v>
      </c>
      <c r="V903" s="16">
        <f>MROUND((D903-2*D903*U903*SQRT(O903/365)/100),50)</f>
        <v>9900</v>
      </c>
      <c r="W903" s="16">
        <f>MROUND((D903+2*D903*U903*SQRT(O903/365)/100),50)</f>
        <v>11950</v>
      </c>
      <c r="X903" s="16">
        <f t="shared" si="476"/>
        <v>0</v>
      </c>
      <c r="Y903" s="10">
        <f t="shared" si="500"/>
        <v>220.10000000000036</v>
      </c>
      <c r="Z903" s="10">
        <f t="shared" si="503"/>
        <v>266.25</v>
      </c>
      <c r="AA903" s="10">
        <f t="shared" si="504"/>
        <v>46.149999999999636</v>
      </c>
      <c r="AB903" s="10">
        <f t="shared" si="505"/>
        <v>266.25</v>
      </c>
      <c r="AC903" s="11">
        <f t="shared" si="474"/>
        <v>177.10714285714297</v>
      </c>
      <c r="AD903" s="12">
        <f t="shared" si="473"/>
        <v>1.62384547828291E-2</v>
      </c>
      <c r="AE903" s="12">
        <f t="shared" si="475"/>
        <v>23.708143982930487</v>
      </c>
      <c r="AF903" s="10">
        <f>MROUND((M903-2*M903*AE903*SQRT(O903/365)/100),50)</f>
        <v>9300</v>
      </c>
      <c r="AG903" s="10">
        <f>MROUND((M903+2*M903*AE903*SQRT(O903/365)/100),50)</f>
        <v>12500</v>
      </c>
      <c r="AH903" s="13">
        <f t="shared" ref="AH903:AH926" si="509">IF(AND(M903&gt;=9300,M903&lt;=12500),0,1)</f>
        <v>0</v>
      </c>
      <c r="AI903" s="6">
        <f>MROUND((M903-2*M903*N903*SQRT(O903/365)/100),50)</f>
        <v>9350</v>
      </c>
      <c r="AJ903" s="6">
        <f>MROUND((M903+2*M903*N903*SQRT(O903/365)/100),50)</f>
        <v>12450</v>
      </c>
      <c r="AK903" s="6">
        <f t="shared" ref="AK903:AK926" si="510">IF(AND(M903&gt;=9350,M903&lt;=12450),0,1)</f>
        <v>0</v>
      </c>
    </row>
    <row r="904" spans="1:37" x14ac:dyDescent="0.35">
      <c r="A904" s="2">
        <v>44102</v>
      </c>
      <c r="B904" t="s">
        <v>10</v>
      </c>
      <c r="C904" s="3">
        <v>44133</v>
      </c>
      <c r="D904">
        <v>11123.9</v>
      </c>
      <c r="E904">
        <v>11249</v>
      </c>
      <c r="F904">
        <v>11090</v>
      </c>
      <c r="G904">
        <v>11238</v>
      </c>
      <c r="H904">
        <v>8543775</v>
      </c>
      <c r="I904">
        <v>727950</v>
      </c>
      <c r="K904" s="51">
        <f t="shared" si="506"/>
        <v>1.7731973700892869</v>
      </c>
      <c r="L904">
        <f t="shared" si="501"/>
        <v>11200</v>
      </c>
      <c r="M904">
        <f t="shared" si="502"/>
        <v>11100</v>
      </c>
      <c r="N904">
        <v>20.675000000000001</v>
      </c>
      <c r="O904">
        <f t="shared" si="499"/>
        <v>31</v>
      </c>
      <c r="P904" s="54">
        <f t="shared" si="507"/>
        <v>1.7576596331435823</v>
      </c>
      <c r="Q904" s="54">
        <f t="shared" si="508"/>
        <v>20.049779289138296</v>
      </c>
      <c r="R904" s="53">
        <f t="shared" ref="R904:R922" si="511">R903</f>
        <v>9500</v>
      </c>
      <c r="S904" s="53">
        <f t="shared" ref="S904:S922" si="512">S903</f>
        <v>12600</v>
      </c>
      <c r="T904" s="53">
        <f t="shared" si="477"/>
        <v>0</v>
      </c>
      <c r="U904" s="16"/>
      <c r="V904" s="16">
        <f t="shared" ref="V904" si="513">V903</f>
        <v>9900</v>
      </c>
      <c r="W904" s="16">
        <f t="shared" ref="W904" si="514">W903</f>
        <v>11950</v>
      </c>
      <c r="X904" s="16">
        <f t="shared" si="476"/>
        <v>0</v>
      </c>
      <c r="Y904" s="10">
        <f t="shared" si="500"/>
        <v>159</v>
      </c>
      <c r="Z904" s="10">
        <f t="shared" si="503"/>
        <v>206.79999999999927</v>
      </c>
      <c r="AA904" s="10">
        <f t="shared" si="504"/>
        <v>47.799999999999272</v>
      </c>
      <c r="AB904" s="10">
        <f t="shared" si="505"/>
        <v>206.79999999999927</v>
      </c>
      <c r="AC904" s="11">
        <f t="shared" si="474"/>
        <v>181.43214285714294</v>
      </c>
      <c r="AD904" s="12">
        <f t="shared" si="473"/>
        <v>1.6310119909127459E-2</v>
      </c>
      <c r="AE904" s="12">
        <f t="shared" si="475"/>
        <v>23.81277506732609</v>
      </c>
      <c r="AF904" s="10"/>
      <c r="AG904" s="10"/>
      <c r="AH904" s="13">
        <f t="shared" si="509"/>
        <v>0</v>
      </c>
      <c r="AI904" s="6"/>
      <c r="AJ904" s="6"/>
      <c r="AK904" s="6">
        <f t="shared" si="510"/>
        <v>0</v>
      </c>
    </row>
    <row r="905" spans="1:37" x14ac:dyDescent="0.35">
      <c r="A905" s="2">
        <v>44103</v>
      </c>
      <c r="B905" t="s">
        <v>10</v>
      </c>
      <c r="C905" s="3">
        <v>44133</v>
      </c>
      <c r="D905">
        <v>11272</v>
      </c>
      <c r="E905">
        <v>11298</v>
      </c>
      <c r="F905">
        <v>11186</v>
      </c>
      <c r="G905">
        <v>11234.7</v>
      </c>
      <c r="H905">
        <v>8638575</v>
      </c>
      <c r="I905">
        <v>94800</v>
      </c>
      <c r="K905" s="51">
        <f t="shared" si="506"/>
        <v>-2.9364655632668379E-2</v>
      </c>
      <c r="L905">
        <f t="shared" si="501"/>
        <v>11200</v>
      </c>
      <c r="M905">
        <f t="shared" si="502"/>
        <v>11300</v>
      </c>
      <c r="N905">
        <v>19.572500000000002</v>
      </c>
      <c r="O905">
        <f t="shared" si="499"/>
        <v>30</v>
      </c>
      <c r="P905" s="54">
        <f t="shared" si="507"/>
        <v>-2.9368967891940656E-2</v>
      </c>
      <c r="Q905" s="54">
        <f t="shared" si="508"/>
        <v>18.976244165460574</v>
      </c>
      <c r="R905" s="53">
        <f t="shared" si="511"/>
        <v>9500</v>
      </c>
      <c r="S905" s="53">
        <f t="shared" si="512"/>
        <v>12600</v>
      </c>
      <c r="T905" s="53">
        <f t="shared" si="477"/>
        <v>0</v>
      </c>
      <c r="U905" s="16"/>
      <c r="V905" s="16">
        <f t="shared" ref="V905:V926" si="515">V904</f>
        <v>9900</v>
      </c>
      <c r="W905" s="16">
        <f t="shared" ref="W905:W926" si="516">W904</f>
        <v>11950</v>
      </c>
      <c r="X905" s="16">
        <f t="shared" si="476"/>
        <v>0</v>
      </c>
      <c r="Y905" s="10">
        <f t="shared" si="500"/>
        <v>112</v>
      </c>
      <c r="Z905" s="10">
        <f t="shared" si="503"/>
        <v>60</v>
      </c>
      <c r="AA905" s="10">
        <f t="shared" si="504"/>
        <v>52</v>
      </c>
      <c r="AB905" s="10">
        <f t="shared" si="505"/>
        <v>112</v>
      </c>
      <c r="AC905" s="11">
        <f t="shared" si="474"/>
        <v>180.71785714285721</v>
      </c>
      <c r="AD905" s="12">
        <f t="shared" si="473"/>
        <v>1.6032457163134953E-2</v>
      </c>
      <c r="AE905" s="12">
        <f t="shared" si="475"/>
        <v>23.40738745817703</v>
      </c>
      <c r="AF905" s="10"/>
      <c r="AG905" s="10"/>
      <c r="AH905" s="13">
        <f t="shared" si="509"/>
        <v>0</v>
      </c>
      <c r="AI905" s="6"/>
      <c r="AJ905" s="6"/>
      <c r="AK905" s="6">
        <f t="shared" si="510"/>
        <v>0</v>
      </c>
    </row>
    <row r="906" spans="1:37" x14ac:dyDescent="0.35">
      <c r="A906" s="2">
        <v>44104</v>
      </c>
      <c r="B906" t="s">
        <v>10</v>
      </c>
      <c r="C906" s="3">
        <v>44133</v>
      </c>
      <c r="D906">
        <v>11249.95</v>
      </c>
      <c r="E906">
        <v>11294.8</v>
      </c>
      <c r="F906">
        <v>11195</v>
      </c>
      <c r="G906">
        <v>11256.85</v>
      </c>
      <c r="H906">
        <v>9027225</v>
      </c>
      <c r="I906">
        <v>388650</v>
      </c>
      <c r="K906" s="51">
        <f t="shared" si="506"/>
        <v>0.19715702243940322</v>
      </c>
      <c r="L906">
        <f t="shared" si="501"/>
        <v>11300</v>
      </c>
      <c r="M906">
        <f t="shared" si="502"/>
        <v>11200</v>
      </c>
      <c r="N906">
        <v>19.774999999999999</v>
      </c>
      <c r="O906">
        <f t="shared" si="499"/>
        <v>29</v>
      </c>
      <c r="P906" s="54">
        <f t="shared" si="507"/>
        <v>0.19696292306043972</v>
      </c>
      <c r="Q906" s="54">
        <f t="shared" si="508"/>
        <v>19.172634538935529</v>
      </c>
      <c r="R906" s="53">
        <f t="shared" si="511"/>
        <v>9500</v>
      </c>
      <c r="S906" s="53">
        <f t="shared" si="512"/>
        <v>12600</v>
      </c>
      <c r="T906" s="53">
        <f t="shared" si="477"/>
        <v>0</v>
      </c>
      <c r="U906" s="16"/>
      <c r="V906" s="16">
        <f t="shared" si="515"/>
        <v>9900</v>
      </c>
      <c r="W906" s="16">
        <f t="shared" si="516"/>
        <v>11950</v>
      </c>
      <c r="X906" s="16">
        <f t="shared" si="476"/>
        <v>0</v>
      </c>
      <c r="Y906" s="10">
        <f t="shared" si="500"/>
        <v>99.799999999999272</v>
      </c>
      <c r="Z906" s="10">
        <f t="shared" si="503"/>
        <v>60.099999999998545</v>
      </c>
      <c r="AA906" s="10">
        <f t="shared" si="504"/>
        <v>39.700000000000728</v>
      </c>
      <c r="AB906" s="10">
        <f t="shared" si="505"/>
        <v>99.799999999999272</v>
      </c>
      <c r="AC906" s="11">
        <f t="shared" si="474"/>
        <v>176.33928571428572</v>
      </c>
      <c r="AD906" s="12">
        <f t="shared" si="473"/>
        <v>1.5674672839815797E-2</v>
      </c>
      <c r="AE906" s="12">
        <f t="shared" si="475"/>
        <v>22.885022346131063</v>
      </c>
      <c r="AF906" s="10"/>
      <c r="AG906" s="10"/>
      <c r="AH906" s="13">
        <f t="shared" si="509"/>
        <v>0</v>
      </c>
      <c r="AI906" s="6"/>
      <c r="AJ906" s="6"/>
      <c r="AK906" s="6">
        <f t="shared" si="510"/>
        <v>0</v>
      </c>
    </row>
    <row r="907" spans="1:37" x14ac:dyDescent="0.35">
      <c r="A907" s="2">
        <v>44105</v>
      </c>
      <c r="B907" t="s">
        <v>10</v>
      </c>
      <c r="C907" s="3">
        <v>44133</v>
      </c>
      <c r="D907">
        <v>11356.7</v>
      </c>
      <c r="E907">
        <v>11447</v>
      </c>
      <c r="F907">
        <v>11344.35</v>
      </c>
      <c r="G907">
        <v>11435.55</v>
      </c>
      <c r="H907">
        <v>9310650</v>
      </c>
      <c r="I907">
        <v>283425</v>
      </c>
      <c r="K907" s="51">
        <f t="shared" si="506"/>
        <v>1.5874778468221475</v>
      </c>
      <c r="L907">
        <f t="shared" si="501"/>
        <v>11400</v>
      </c>
      <c r="M907">
        <f t="shared" si="502"/>
        <v>11400</v>
      </c>
      <c r="N907">
        <v>19.53</v>
      </c>
      <c r="O907">
        <f t="shared" si="499"/>
        <v>28</v>
      </c>
      <c r="P907" s="54">
        <f t="shared" si="507"/>
        <v>1.5750092021288964</v>
      </c>
      <c r="Q907" s="54">
        <f t="shared" si="508"/>
        <v>18.938967375208382</v>
      </c>
      <c r="R907" s="53">
        <f t="shared" si="511"/>
        <v>9500</v>
      </c>
      <c r="S907" s="53">
        <f t="shared" si="512"/>
        <v>12600</v>
      </c>
      <c r="T907" s="53">
        <f t="shared" si="477"/>
        <v>0</v>
      </c>
      <c r="U907" s="16"/>
      <c r="V907" s="16">
        <f t="shared" si="515"/>
        <v>9900</v>
      </c>
      <c r="W907" s="16">
        <f t="shared" si="516"/>
        <v>11950</v>
      </c>
      <c r="X907" s="16">
        <f t="shared" si="476"/>
        <v>0</v>
      </c>
      <c r="Y907" s="10">
        <f t="shared" si="500"/>
        <v>102.64999999999964</v>
      </c>
      <c r="Z907" s="10">
        <f t="shared" si="503"/>
        <v>190.14999999999964</v>
      </c>
      <c r="AA907" s="10">
        <f t="shared" si="504"/>
        <v>87.5</v>
      </c>
      <c r="AB907" s="10">
        <f t="shared" si="505"/>
        <v>190.14999999999964</v>
      </c>
      <c r="AC907" s="11">
        <f t="shared" si="474"/>
        <v>184.76785714285714</v>
      </c>
      <c r="AD907" s="12">
        <f t="shared" si="473"/>
        <v>1.6269502332795366E-2</v>
      </c>
      <c r="AE907" s="12">
        <f t="shared" si="475"/>
        <v>23.753473405881234</v>
      </c>
      <c r="AF907" s="10"/>
      <c r="AG907" s="10"/>
      <c r="AH907" s="13">
        <f t="shared" si="509"/>
        <v>0</v>
      </c>
      <c r="AI907" s="6"/>
      <c r="AJ907" s="6"/>
      <c r="AK907" s="6">
        <f t="shared" si="510"/>
        <v>0</v>
      </c>
    </row>
    <row r="908" spans="1:37" x14ac:dyDescent="0.35">
      <c r="A908" s="2">
        <v>44109</v>
      </c>
      <c r="B908" t="s">
        <v>10</v>
      </c>
      <c r="C908" s="3">
        <v>44133</v>
      </c>
      <c r="D908">
        <v>11460.05</v>
      </c>
      <c r="E908">
        <v>11587.9</v>
      </c>
      <c r="F908">
        <v>11450.15</v>
      </c>
      <c r="G908">
        <v>11517.65</v>
      </c>
      <c r="H908">
        <v>9424350</v>
      </c>
      <c r="I908">
        <v>113700</v>
      </c>
      <c r="J908">
        <v>11503.35</v>
      </c>
      <c r="K908" s="51">
        <f t="shared" si="506"/>
        <v>0.71793660995754793</v>
      </c>
      <c r="L908">
        <f t="shared" si="501"/>
        <v>11500</v>
      </c>
      <c r="M908">
        <f t="shared" si="502"/>
        <v>11500</v>
      </c>
      <c r="N908">
        <v>18.350000000000001</v>
      </c>
      <c r="O908">
        <f t="shared" si="499"/>
        <v>24</v>
      </c>
      <c r="P908" s="54">
        <f t="shared" si="507"/>
        <v>0.71537171397952903</v>
      </c>
      <c r="Q908" s="54">
        <f t="shared" si="508"/>
        <v>17.791848004109909</v>
      </c>
      <c r="R908" s="53">
        <f t="shared" si="511"/>
        <v>9500</v>
      </c>
      <c r="S908" s="53">
        <f t="shared" si="512"/>
        <v>12600</v>
      </c>
      <c r="T908" s="53">
        <f t="shared" si="477"/>
        <v>0</v>
      </c>
      <c r="U908" s="16"/>
      <c r="V908" s="16">
        <f t="shared" si="515"/>
        <v>9900</v>
      </c>
      <c r="W908" s="16">
        <f t="shared" si="516"/>
        <v>11950</v>
      </c>
      <c r="X908" s="16">
        <f t="shared" si="476"/>
        <v>0</v>
      </c>
      <c r="Y908" s="10">
        <f t="shared" si="500"/>
        <v>137.75</v>
      </c>
      <c r="Z908" s="10">
        <f t="shared" si="503"/>
        <v>152.35000000000036</v>
      </c>
      <c r="AA908" s="10">
        <f t="shared" si="504"/>
        <v>14.600000000000364</v>
      </c>
      <c r="AB908" s="10">
        <f t="shared" si="505"/>
        <v>152.35000000000036</v>
      </c>
      <c r="AC908" s="11">
        <f t="shared" si="474"/>
        <v>183.22499999999997</v>
      </c>
      <c r="AD908" s="12">
        <f t="shared" si="473"/>
        <v>1.5988150138960999E-2</v>
      </c>
      <c r="AE908" s="12">
        <f t="shared" si="475"/>
        <v>23.342699202883058</v>
      </c>
      <c r="AF908" s="10"/>
      <c r="AG908" s="10"/>
      <c r="AH908" s="13">
        <f t="shared" si="509"/>
        <v>0</v>
      </c>
      <c r="AI908" s="6"/>
      <c r="AJ908" s="6"/>
      <c r="AK908" s="6">
        <f t="shared" si="510"/>
        <v>0</v>
      </c>
    </row>
    <row r="909" spans="1:37" x14ac:dyDescent="0.35">
      <c r="A909" s="2">
        <v>44110</v>
      </c>
      <c r="B909" t="s">
        <v>10</v>
      </c>
      <c r="C909" s="3">
        <v>44133</v>
      </c>
      <c r="D909">
        <v>11582.3</v>
      </c>
      <c r="E909">
        <v>11683.75</v>
      </c>
      <c r="F909">
        <v>11566.25</v>
      </c>
      <c r="G909">
        <v>11669.65</v>
      </c>
      <c r="H909">
        <v>10029300</v>
      </c>
      <c r="I909">
        <v>604950</v>
      </c>
      <c r="K909" s="51">
        <f t="shared" si="506"/>
        <v>1.319713656865767</v>
      </c>
      <c r="L909">
        <f t="shared" si="501"/>
        <v>11700</v>
      </c>
      <c r="M909">
        <f t="shared" si="502"/>
        <v>11600</v>
      </c>
      <c r="N909">
        <v>19.704999999999998</v>
      </c>
      <c r="O909">
        <f t="shared" si="499"/>
        <v>23</v>
      </c>
      <c r="P909" s="54">
        <f t="shared" si="507"/>
        <v>1.31108130149169</v>
      </c>
      <c r="Q909" s="54">
        <f t="shared" si="508"/>
        <v>19.107405358937335</v>
      </c>
      <c r="R909" s="53">
        <f t="shared" si="511"/>
        <v>9500</v>
      </c>
      <c r="S909" s="53">
        <f t="shared" si="512"/>
        <v>12600</v>
      </c>
      <c r="T909" s="53">
        <f t="shared" si="477"/>
        <v>0</v>
      </c>
      <c r="U909" s="16"/>
      <c r="V909" s="16">
        <f t="shared" si="515"/>
        <v>9900</v>
      </c>
      <c r="W909" s="16">
        <f t="shared" si="516"/>
        <v>11950</v>
      </c>
      <c r="X909" s="16">
        <f t="shared" si="476"/>
        <v>0</v>
      </c>
      <c r="Y909" s="10">
        <f t="shared" si="500"/>
        <v>117.5</v>
      </c>
      <c r="Z909" s="10">
        <f t="shared" si="503"/>
        <v>166.10000000000036</v>
      </c>
      <c r="AA909" s="10">
        <f t="shared" si="504"/>
        <v>48.600000000000364</v>
      </c>
      <c r="AB909" s="10">
        <f t="shared" si="505"/>
        <v>166.10000000000036</v>
      </c>
      <c r="AC909" s="11">
        <f t="shared" si="474"/>
        <v>188.63571428571427</v>
      </c>
      <c r="AD909" s="12">
        <f t="shared" si="473"/>
        <v>1.6286550537087996E-2</v>
      </c>
      <c r="AE909" s="12">
        <f t="shared" si="475"/>
        <v>23.778363784148475</v>
      </c>
      <c r="AF909" s="10"/>
      <c r="AG909" s="10"/>
      <c r="AH909" s="13">
        <f t="shared" si="509"/>
        <v>0</v>
      </c>
      <c r="AI909" s="6"/>
      <c r="AJ909" s="6"/>
      <c r="AK909" s="6">
        <f t="shared" si="510"/>
        <v>0</v>
      </c>
    </row>
    <row r="910" spans="1:37" x14ac:dyDescent="0.35">
      <c r="A910" s="2">
        <v>44111</v>
      </c>
      <c r="B910" t="s">
        <v>10</v>
      </c>
      <c r="C910" s="3">
        <v>44133</v>
      </c>
      <c r="D910">
        <v>11676.15</v>
      </c>
      <c r="E910">
        <v>11779</v>
      </c>
      <c r="F910">
        <v>11638.3</v>
      </c>
      <c r="G910">
        <v>11750.9</v>
      </c>
      <c r="H910">
        <v>10392000</v>
      </c>
      <c r="I910">
        <v>362700</v>
      </c>
      <c r="K910" s="51">
        <f t="shared" si="506"/>
        <v>0.69625053022155758</v>
      </c>
      <c r="L910">
        <f t="shared" si="501"/>
        <v>11800</v>
      </c>
      <c r="M910">
        <f t="shared" si="502"/>
        <v>11700</v>
      </c>
      <c r="N910">
        <v>19.635000000000002</v>
      </c>
      <c r="O910">
        <f t="shared" si="499"/>
        <v>22</v>
      </c>
      <c r="P910" s="54">
        <f t="shared" si="507"/>
        <v>0.69383789838521892</v>
      </c>
      <c r="Q910" s="54">
        <f t="shared" si="508"/>
        <v>19.037597436697578</v>
      </c>
      <c r="R910" s="53">
        <f t="shared" si="511"/>
        <v>9500</v>
      </c>
      <c r="S910" s="53">
        <f t="shared" si="512"/>
        <v>12600</v>
      </c>
      <c r="T910" s="53">
        <f t="shared" si="477"/>
        <v>0</v>
      </c>
      <c r="U910" s="16"/>
      <c r="V910" s="16">
        <f t="shared" si="515"/>
        <v>9900</v>
      </c>
      <c r="W910" s="16">
        <f t="shared" si="516"/>
        <v>11950</v>
      </c>
      <c r="X910" s="16">
        <f t="shared" si="476"/>
        <v>0</v>
      </c>
      <c r="Y910" s="10">
        <f t="shared" si="500"/>
        <v>140.70000000000073</v>
      </c>
      <c r="Z910" s="10">
        <f t="shared" si="503"/>
        <v>109.35000000000036</v>
      </c>
      <c r="AA910" s="10">
        <f t="shared" si="504"/>
        <v>31.350000000000364</v>
      </c>
      <c r="AB910" s="10">
        <f t="shared" si="505"/>
        <v>140.70000000000073</v>
      </c>
      <c r="AC910" s="11">
        <f t="shared" si="474"/>
        <v>190.41071428571428</v>
      </c>
      <c r="AD910" s="12">
        <f t="shared" si="473"/>
        <v>1.6307662567345768E-2</v>
      </c>
      <c r="AE910" s="12">
        <f t="shared" si="475"/>
        <v>23.809187348324823</v>
      </c>
      <c r="AF910" s="10"/>
      <c r="AG910" s="10"/>
      <c r="AH910" s="13">
        <f t="shared" si="509"/>
        <v>0</v>
      </c>
      <c r="AI910" s="6"/>
      <c r="AJ910" s="6"/>
      <c r="AK910" s="6">
        <f t="shared" si="510"/>
        <v>0</v>
      </c>
    </row>
    <row r="911" spans="1:37" x14ac:dyDescent="0.35">
      <c r="A911" s="2">
        <v>44112</v>
      </c>
      <c r="B911" t="s">
        <v>10</v>
      </c>
      <c r="C911" s="3">
        <v>44133</v>
      </c>
      <c r="D911">
        <v>11823.2</v>
      </c>
      <c r="E911">
        <v>11914.5</v>
      </c>
      <c r="F911">
        <v>11795</v>
      </c>
      <c r="G911">
        <v>11831.8</v>
      </c>
      <c r="H911">
        <v>11063700</v>
      </c>
      <c r="I911">
        <v>671700</v>
      </c>
      <c r="K911" s="51">
        <f t="shared" si="506"/>
        <v>0.68845790535192741</v>
      </c>
      <c r="L911">
        <f t="shared" si="501"/>
        <v>11800</v>
      </c>
      <c r="M911">
        <f t="shared" si="502"/>
        <v>11800</v>
      </c>
      <c r="N911">
        <v>20.059999999999999</v>
      </c>
      <c r="O911">
        <f t="shared" si="499"/>
        <v>21</v>
      </c>
      <c r="P911" s="54">
        <f t="shared" si="507"/>
        <v>0.6860988551041558</v>
      </c>
      <c r="Q911" s="54">
        <f t="shared" si="508"/>
        <v>19.449617680004366</v>
      </c>
      <c r="R911" s="53">
        <f t="shared" si="511"/>
        <v>9500</v>
      </c>
      <c r="S911" s="53">
        <f t="shared" si="512"/>
        <v>12600</v>
      </c>
      <c r="T911" s="53">
        <f t="shared" si="477"/>
        <v>0</v>
      </c>
      <c r="U911" s="16"/>
      <c r="V911" s="16">
        <f t="shared" si="515"/>
        <v>9900</v>
      </c>
      <c r="W911" s="16">
        <f t="shared" si="516"/>
        <v>11950</v>
      </c>
      <c r="X911" s="16">
        <f t="shared" si="476"/>
        <v>0</v>
      </c>
      <c r="Y911" s="10">
        <f t="shared" si="500"/>
        <v>119.5</v>
      </c>
      <c r="Z911" s="10">
        <f t="shared" si="503"/>
        <v>163.60000000000036</v>
      </c>
      <c r="AA911" s="10">
        <f t="shared" si="504"/>
        <v>44.100000000000364</v>
      </c>
      <c r="AB911" s="10">
        <f t="shared" si="505"/>
        <v>163.60000000000036</v>
      </c>
      <c r="AC911" s="11">
        <f t="shared" si="474"/>
        <v>192.57142857142858</v>
      </c>
      <c r="AD911" s="12">
        <f t="shared" ref="AD911:AD974" si="517">AC911/D911</f>
        <v>1.6287589533411306E-2</v>
      </c>
      <c r="AE911" s="12">
        <f t="shared" si="475"/>
        <v>23.779880718780507</v>
      </c>
      <c r="AF911" s="10"/>
      <c r="AG911" s="10"/>
      <c r="AH911" s="13">
        <f t="shared" si="509"/>
        <v>0</v>
      </c>
      <c r="AI911" s="6"/>
      <c r="AJ911" s="6"/>
      <c r="AK911" s="6">
        <f t="shared" si="510"/>
        <v>0</v>
      </c>
    </row>
    <row r="912" spans="1:37" x14ac:dyDescent="0.35">
      <c r="A912" s="2">
        <v>44113</v>
      </c>
      <c r="B912" t="s">
        <v>10</v>
      </c>
      <c r="C912" s="3">
        <v>44133</v>
      </c>
      <c r="D912">
        <v>11864.6</v>
      </c>
      <c r="E912">
        <v>11949.95</v>
      </c>
      <c r="F912">
        <v>11815.8</v>
      </c>
      <c r="G912">
        <v>11929.8</v>
      </c>
      <c r="H912">
        <v>11436450</v>
      </c>
      <c r="I912">
        <v>372750</v>
      </c>
      <c r="K912" s="51">
        <f t="shared" si="506"/>
        <v>0.82827634003279305</v>
      </c>
      <c r="L912">
        <f t="shared" si="501"/>
        <v>11900</v>
      </c>
      <c r="M912">
        <f t="shared" si="502"/>
        <v>11900</v>
      </c>
      <c r="N912">
        <v>20.38</v>
      </c>
      <c r="O912">
        <f t="shared" si="499"/>
        <v>20</v>
      </c>
      <c r="P912" s="54">
        <f t="shared" si="507"/>
        <v>0.824864955736615</v>
      </c>
      <c r="Q912" s="54">
        <f t="shared" si="508"/>
        <v>19.76017611590828</v>
      </c>
      <c r="R912" s="53">
        <f t="shared" si="511"/>
        <v>9500</v>
      </c>
      <c r="S912" s="53">
        <f t="shared" si="512"/>
        <v>12600</v>
      </c>
      <c r="T912" s="53">
        <f t="shared" si="477"/>
        <v>0</v>
      </c>
      <c r="U912" s="16"/>
      <c r="V912" s="16">
        <f t="shared" si="515"/>
        <v>9900</v>
      </c>
      <c r="W912" s="16">
        <f t="shared" si="516"/>
        <v>11950</v>
      </c>
      <c r="X912" s="16">
        <f t="shared" si="476"/>
        <v>0</v>
      </c>
      <c r="Y912" s="10">
        <f t="shared" si="500"/>
        <v>134.15000000000146</v>
      </c>
      <c r="Z912" s="10">
        <f t="shared" si="503"/>
        <v>118.15000000000146</v>
      </c>
      <c r="AA912" s="10">
        <f t="shared" si="504"/>
        <v>16</v>
      </c>
      <c r="AB912" s="10">
        <f t="shared" si="505"/>
        <v>134.15000000000146</v>
      </c>
      <c r="AC912" s="11">
        <f t="shared" ref="AC912:AC975" si="518">AVERAGE(AB899:AB912)</f>
        <v>191.90357142857152</v>
      </c>
      <c r="AD912" s="12">
        <f t="shared" si="517"/>
        <v>1.6174466179101826E-2</v>
      </c>
      <c r="AE912" s="12">
        <f t="shared" ref="AE912:AE975" si="519">AD912*1460</f>
        <v>23.614720621488665</v>
      </c>
      <c r="AF912" s="10"/>
      <c r="AG912" s="10"/>
      <c r="AH912" s="13">
        <f t="shared" si="509"/>
        <v>0</v>
      </c>
      <c r="AI912" s="6"/>
      <c r="AJ912" s="6"/>
      <c r="AK912" s="6">
        <f t="shared" si="510"/>
        <v>0</v>
      </c>
    </row>
    <row r="913" spans="1:37" x14ac:dyDescent="0.35">
      <c r="A913" s="2">
        <v>44116</v>
      </c>
      <c r="B913" t="s">
        <v>10</v>
      </c>
      <c r="C913" s="3">
        <v>44133</v>
      </c>
      <c r="D913">
        <v>11950</v>
      </c>
      <c r="E913">
        <v>12014.3</v>
      </c>
      <c r="F913">
        <v>11867.5</v>
      </c>
      <c r="G913">
        <v>11938.35</v>
      </c>
      <c r="H913">
        <v>11343825</v>
      </c>
      <c r="I913">
        <v>-92625</v>
      </c>
      <c r="K913" s="51">
        <f t="shared" si="506"/>
        <v>7.1669265201437515E-2</v>
      </c>
      <c r="L913">
        <f t="shared" si="501"/>
        <v>11900</v>
      </c>
      <c r="M913">
        <f t="shared" si="502"/>
        <v>12000</v>
      </c>
      <c r="N913">
        <v>20.38</v>
      </c>
      <c r="O913">
        <f t="shared" si="499"/>
        <v>17</v>
      </c>
      <c r="P913" s="54">
        <f t="shared" si="507"/>
        <v>7.1643595047987674E-2</v>
      </c>
      <c r="Q913" s="54">
        <f t="shared" si="508"/>
        <v>19.759150891885071</v>
      </c>
      <c r="R913" s="53">
        <f t="shared" si="511"/>
        <v>9500</v>
      </c>
      <c r="S913" s="53">
        <f t="shared" si="512"/>
        <v>12600</v>
      </c>
      <c r="T913" s="53">
        <f t="shared" si="477"/>
        <v>0</v>
      </c>
      <c r="U913" s="16"/>
      <c r="V913" s="16">
        <f t="shared" si="515"/>
        <v>9900</v>
      </c>
      <c r="W913" s="16">
        <f t="shared" si="516"/>
        <v>11950</v>
      </c>
      <c r="X913" s="16">
        <f t="shared" si="476"/>
        <v>1</v>
      </c>
      <c r="Y913" s="10">
        <f t="shared" si="500"/>
        <v>146.79999999999927</v>
      </c>
      <c r="Z913" s="10">
        <f t="shared" si="503"/>
        <v>84.5</v>
      </c>
      <c r="AA913" s="10">
        <f t="shared" si="504"/>
        <v>62.299999999999272</v>
      </c>
      <c r="AB913" s="10">
        <f t="shared" si="505"/>
        <v>146.79999999999927</v>
      </c>
      <c r="AC913" s="11">
        <f t="shared" si="518"/>
        <v>180.85000000000011</v>
      </c>
      <c r="AD913" s="12">
        <f t="shared" si="517"/>
        <v>1.5133891213389131E-2</v>
      </c>
      <c r="AE913" s="12">
        <f t="shared" si="519"/>
        <v>22.09548117154813</v>
      </c>
      <c r="AF913" s="10"/>
      <c r="AG913" s="10"/>
      <c r="AH913" s="13">
        <f t="shared" si="509"/>
        <v>0</v>
      </c>
      <c r="AI913" s="6"/>
      <c r="AJ913" s="6"/>
      <c r="AK913" s="6">
        <f t="shared" si="510"/>
        <v>0</v>
      </c>
    </row>
    <row r="914" spans="1:37" x14ac:dyDescent="0.35">
      <c r="A914" s="2">
        <v>44117</v>
      </c>
      <c r="B914" t="s">
        <v>10</v>
      </c>
      <c r="C914" s="3">
        <v>44133</v>
      </c>
      <c r="D914">
        <v>11921.65</v>
      </c>
      <c r="E914">
        <v>11988.8</v>
      </c>
      <c r="F914">
        <v>11884.4</v>
      </c>
      <c r="G914">
        <v>11946.1</v>
      </c>
      <c r="H914">
        <v>11511150</v>
      </c>
      <c r="I914">
        <v>167325</v>
      </c>
      <c r="K914" s="51">
        <f t="shared" si="506"/>
        <v>6.4916843617417813E-2</v>
      </c>
      <c r="L914">
        <f t="shared" si="501"/>
        <v>11900</v>
      </c>
      <c r="M914">
        <f t="shared" si="502"/>
        <v>11900</v>
      </c>
      <c r="N914">
        <v>21.127500000000001</v>
      </c>
      <c r="O914">
        <f t="shared" si="499"/>
        <v>16</v>
      </c>
      <c r="P914" s="54">
        <f t="shared" si="507"/>
        <v>6.4895781749108039E-2</v>
      </c>
      <c r="Q914" s="54">
        <f t="shared" si="508"/>
        <v>20.483877405480371</v>
      </c>
      <c r="R914" s="53">
        <f t="shared" si="511"/>
        <v>9500</v>
      </c>
      <c r="S914" s="53">
        <f t="shared" si="512"/>
        <v>12600</v>
      </c>
      <c r="T914" s="53">
        <f t="shared" si="477"/>
        <v>0</v>
      </c>
      <c r="U914" s="16"/>
      <c r="V914" s="16">
        <f t="shared" si="515"/>
        <v>9900</v>
      </c>
      <c r="W914" s="16">
        <f t="shared" si="516"/>
        <v>11950</v>
      </c>
      <c r="X914" s="16">
        <f t="shared" si="476"/>
        <v>0</v>
      </c>
      <c r="Y914" s="10">
        <f t="shared" si="500"/>
        <v>104.39999999999964</v>
      </c>
      <c r="Z914" s="10">
        <f t="shared" si="503"/>
        <v>50.449999999998909</v>
      </c>
      <c r="AA914" s="10">
        <f t="shared" si="504"/>
        <v>53.950000000000728</v>
      </c>
      <c r="AB914" s="10">
        <f t="shared" si="505"/>
        <v>104.39999999999964</v>
      </c>
      <c r="AC914" s="11">
        <f t="shared" si="518"/>
        <v>174.81785714285721</v>
      </c>
      <c r="AD914" s="12">
        <f t="shared" si="517"/>
        <v>1.4663897794588602E-2</v>
      </c>
      <c r="AE914" s="12">
        <f t="shared" si="519"/>
        <v>21.409290780099358</v>
      </c>
      <c r="AF914" s="10"/>
      <c r="AG914" s="10"/>
      <c r="AH914" s="13">
        <f t="shared" si="509"/>
        <v>0</v>
      </c>
      <c r="AI914" s="6"/>
      <c r="AJ914" s="6"/>
      <c r="AK914" s="6">
        <f t="shared" si="510"/>
        <v>0</v>
      </c>
    </row>
    <row r="915" spans="1:37" x14ac:dyDescent="0.35">
      <c r="A915" s="2">
        <v>44118</v>
      </c>
      <c r="B915" t="s">
        <v>10</v>
      </c>
      <c r="C915" s="3">
        <v>44133</v>
      </c>
      <c r="D915">
        <v>11902.7</v>
      </c>
      <c r="E915">
        <v>12003</v>
      </c>
      <c r="F915">
        <v>11817.15</v>
      </c>
      <c r="G915">
        <v>11982.25</v>
      </c>
      <c r="H915">
        <v>11320875</v>
      </c>
      <c r="I915">
        <v>-190275</v>
      </c>
      <c r="J915">
        <v>11971.05</v>
      </c>
      <c r="K915" s="51">
        <f t="shared" si="506"/>
        <v>0.30260921974535315</v>
      </c>
      <c r="L915">
        <f t="shared" si="501"/>
        <v>12000</v>
      </c>
      <c r="M915">
        <f t="shared" si="502"/>
        <v>11900</v>
      </c>
      <c r="N915">
        <v>20.715</v>
      </c>
      <c r="O915">
        <f t="shared" si="499"/>
        <v>15</v>
      </c>
      <c r="P915" s="54">
        <f t="shared" si="507"/>
        <v>0.30215227964252023</v>
      </c>
      <c r="Q915" s="54">
        <f t="shared" si="508"/>
        <v>20.084074020477157</v>
      </c>
      <c r="R915" s="53">
        <f t="shared" si="511"/>
        <v>9500</v>
      </c>
      <c r="S915" s="53">
        <f t="shared" si="512"/>
        <v>12600</v>
      </c>
      <c r="T915" s="53">
        <f t="shared" si="477"/>
        <v>0</v>
      </c>
      <c r="U915" s="16"/>
      <c r="V915" s="16">
        <f t="shared" si="515"/>
        <v>9900</v>
      </c>
      <c r="W915" s="16">
        <f t="shared" si="516"/>
        <v>11950</v>
      </c>
      <c r="X915" s="16">
        <f t="shared" si="476"/>
        <v>0</v>
      </c>
      <c r="Y915" s="10">
        <f t="shared" si="500"/>
        <v>185.85000000000036</v>
      </c>
      <c r="Z915" s="10">
        <f t="shared" si="503"/>
        <v>56.899999999999636</v>
      </c>
      <c r="AA915" s="10">
        <f t="shared" si="504"/>
        <v>128.95000000000073</v>
      </c>
      <c r="AB915" s="10">
        <f t="shared" si="505"/>
        <v>185.85000000000036</v>
      </c>
      <c r="AC915" s="11">
        <f t="shared" si="518"/>
        <v>172.61428571428573</v>
      </c>
      <c r="AD915" s="12">
        <f t="shared" si="517"/>
        <v>1.450211176575783E-2</v>
      </c>
      <c r="AE915" s="12">
        <f t="shared" si="519"/>
        <v>21.173083178006433</v>
      </c>
      <c r="AF915" s="10"/>
      <c r="AG915" s="10"/>
      <c r="AH915" s="13">
        <f t="shared" si="509"/>
        <v>0</v>
      </c>
      <c r="AI915" s="6"/>
      <c r="AJ915" s="6"/>
      <c r="AK915" s="6">
        <f t="shared" si="510"/>
        <v>0</v>
      </c>
    </row>
    <row r="916" spans="1:37" x14ac:dyDescent="0.35">
      <c r="A916" s="2">
        <v>44119</v>
      </c>
      <c r="B916" t="s">
        <v>10</v>
      </c>
      <c r="C916" s="3">
        <v>44133</v>
      </c>
      <c r="D916">
        <v>11983.9</v>
      </c>
      <c r="E916">
        <v>11999.35</v>
      </c>
      <c r="F916">
        <v>11663.2</v>
      </c>
      <c r="G916">
        <v>11685.55</v>
      </c>
      <c r="H916">
        <v>11395200</v>
      </c>
      <c r="I916">
        <v>74325</v>
      </c>
      <c r="K916" s="51">
        <f t="shared" si="506"/>
        <v>-2.4761626572638753</v>
      </c>
      <c r="L916">
        <f t="shared" si="501"/>
        <v>11700</v>
      </c>
      <c r="M916">
        <f t="shared" si="502"/>
        <v>12000</v>
      </c>
      <c r="N916">
        <v>20.21</v>
      </c>
      <c r="O916">
        <f t="shared" si="499"/>
        <v>14</v>
      </c>
      <c r="P916" s="54">
        <f t="shared" si="507"/>
        <v>-2.5073352299491702</v>
      </c>
      <c r="Q916" s="54">
        <f t="shared" si="508"/>
        <v>19.603944954965584</v>
      </c>
      <c r="R916" s="53">
        <f t="shared" si="511"/>
        <v>9500</v>
      </c>
      <c r="S916" s="53">
        <f t="shared" si="512"/>
        <v>12600</v>
      </c>
      <c r="T916" s="53">
        <f t="shared" si="477"/>
        <v>0</v>
      </c>
      <c r="U916" s="16"/>
      <c r="V916" s="16">
        <f t="shared" si="515"/>
        <v>9900</v>
      </c>
      <c r="W916" s="16">
        <f t="shared" si="516"/>
        <v>11950</v>
      </c>
      <c r="X916" s="16">
        <f t="shared" ref="X916:X979" si="520">IF(AND(M916&gt;=V916,M916&lt;=W916),0,1)</f>
        <v>1</v>
      </c>
      <c r="Y916" s="10">
        <f t="shared" si="500"/>
        <v>336.14999999999964</v>
      </c>
      <c r="Z916" s="10">
        <f t="shared" si="503"/>
        <v>17.100000000000364</v>
      </c>
      <c r="AA916" s="10">
        <f t="shared" si="504"/>
        <v>319.04999999999927</v>
      </c>
      <c r="AB916" s="10">
        <f t="shared" si="505"/>
        <v>336.14999999999964</v>
      </c>
      <c r="AC916" s="11">
        <f t="shared" si="518"/>
        <v>171.79285714285717</v>
      </c>
      <c r="AD916" s="12">
        <f t="shared" si="517"/>
        <v>1.4335304628948603E-2</v>
      </c>
      <c r="AE916" s="12">
        <f t="shared" si="519"/>
        <v>20.92954475826496</v>
      </c>
      <c r="AF916" s="10"/>
      <c r="AG916" s="10"/>
      <c r="AH916" s="13">
        <f t="shared" si="509"/>
        <v>0</v>
      </c>
      <c r="AI916" s="6"/>
      <c r="AJ916" s="6"/>
      <c r="AK916" s="6">
        <f t="shared" si="510"/>
        <v>0</v>
      </c>
    </row>
    <row r="917" spans="1:37" x14ac:dyDescent="0.35">
      <c r="A917" s="2">
        <v>44120</v>
      </c>
      <c r="B917" t="s">
        <v>10</v>
      </c>
      <c r="C917" s="3">
        <v>44133</v>
      </c>
      <c r="D917">
        <v>11721.15</v>
      </c>
      <c r="E917">
        <v>11798</v>
      </c>
      <c r="F917">
        <v>11673.25</v>
      </c>
      <c r="G917">
        <v>11765.15</v>
      </c>
      <c r="H917">
        <v>10517850</v>
      </c>
      <c r="I917">
        <v>-877350</v>
      </c>
      <c r="K917" s="51">
        <f t="shared" si="506"/>
        <v>0.68118317066805045</v>
      </c>
      <c r="L917">
        <f t="shared" si="501"/>
        <v>11800</v>
      </c>
      <c r="M917">
        <f t="shared" si="502"/>
        <v>11700</v>
      </c>
      <c r="N917">
        <v>22.057500000000001</v>
      </c>
      <c r="O917">
        <f t="shared" si="499"/>
        <v>13</v>
      </c>
      <c r="P917" s="54">
        <f t="shared" si="507"/>
        <v>0.6788736004450513</v>
      </c>
      <c r="Q917" s="54">
        <f t="shared" si="508"/>
        <v>21.386186196629893</v>
      </c>
      <c r="R917" s="53">
        <f t="shared" si="511"/>
        <v>9500</v>
      </c>
      <c r="S917" s="53">
        <f t="shared" si="512"/>
        <v>12600</v>
      </c>
      <c r="T917" s="53">
        <f t="shared" ref="T917:T980" si="521">IF(AND(M917&gt;=R917,M917&lt;=S917),0,1)</f>
        <v>0</v>
      </c>
      <c r="U917" s="16"/>
      <c r="V917" s="16">
        <f t="shared" si="515"/>
        <v>9900</v>
      </c>
      <c r="W917" s="16">
        <f t="shared" si="516"/>
        <v>11950</v>
      </c>
      <c r="X917" s="16">
        <f t="shared" si="520"/>
        <v>0</v>
      </c>
      <c r="Y917" s="10">
        <f t="shared" si="500"/>
        <v>124.75</v>
      </c>
      <c r="Z917" s="10">
        <f t="shared" si="503"/>
        <v>112.45000000000073</v>
      </c>
      <c r="AA917" s="10">
        <f t="shared" si="504"/>
        <v>12.299999999999272</v>
      </c>
      <c r="AB917" s="10">
        <f t="shared" si="505"/>
        <v>124.75</v>
      </c>
      <c r="AC917" s="11">
        <f t="shared" si="518"/>
        <v>161.68571428571431</v>
      </c>
      <c r="AD917" s="12">
        <f t="shared" si="517"/>
        <v>1.3794355868299127E-2</v>
      </c>
      <c r="AE917" s="12">
        <f t="shared" si="519"/>
        <v>20.139759567716723</v>
      </c>
      <c r="AF917" s="10"/>
      <c r="AG917" s="10"/>
      <c r="AH917" s="13">
        <f t="shared" si="509"/>
        <v>0</v>
      </c>
      <c r="AI917" s="6"/>
      <c r="AJ917" s="6"/>
      <c r="AK917" s="6">
        <f t="shared" si="510"/>
        <v>0</v>
      </c>
    </row>
    <row r="918" spans="1:37" x14ac:dyDescent="0.35">
      <c r="A918" s="2">
        <v>44123</v>
      </c>
      <c r="B918" t="s">
        <v>10</v>
      </c>
      <c r="C918" s="3">
        <v>44133</v>
      </c>
      <c r="D918">
        <v>11850.25</v>
      </c>
      <c r="E918">
        <v>11898.9</v>
      </c>
      <c r="F918">
        <v>11818.5</v>
      </c>
      <c r="G918">
        <v>11889.4</v>
      </c>
      <c r="H918">
        <v>10471050</v>
      </c>
      <c r="I918">
        <v>-46800</v>
      </c>
      <c r="K918" s="51">
        <f t="shared" si="506"/>
        <v>1.0560851327862375</v>
      </c>
      <c r="L918">
        <f t="shared" si="501"/>
        <v>11900</v>
      </c>
      <c r="M918">
        <f t="shared" si="502"/>
        <v>11900</v>
      </c>
      <c r="N918">
        <v>21.645</v>
      </c>
      <c r="O918">
        <f t="shared" si="499"/>
        <v>10</v>
      </c>
      <c r="P918" s="54">
        <f t="shared" si="507"/>
        <v>1.0505475076513449</v>
      </c>
      <c r="Q918" s="54">
        <f t="shared" si="508"/>
        <v>20.987183767812915</v>
      </c>
      <c r="R918" s="53">
        <f t="shared" si="511"/>
        <v>9500</v>
      </c>
      <c r="S918" s="53">
        <f t="shared" si="512"/>
        <v>12600</v>
      </c>
      <c r="T918" s="53">
        <f t="shared" si="521"/>
        <v>0</v>
      </c>
      <c r="U918" s="16"/>
      <c r="V918" s="16">
        <f t="shared" si="515"/>
        <v>9900</v>
      </c>
      <c r="W918" s="16">
        <f t="shared" si="516"/>
        <v>11950</v>
      </c>
      <c r="X918" s="16">
        <f t="shared" si="520"/>
        <v>0</v>
      </c>
      <c r="Y918" s="10">
        <f t="shared" si="500"/>
        <v>80.399999999999636</v>
      </c>
      <c r="Z918" s="10">
        <f t="shared" si="503"/>
        <v>133.75</v>
      </c>
      <c r="AA918" s="10">
        <f t="shared" si="504"/>
        <v>53.350000000000364</v>
      </c>
      <c r="AB918" s="10">
        <f t="shared" si="505"/>
        <v>133.75</v>
      </c>
      <c r="AC918" s="11">
        <f t="shared" si="518"/>
        <v>156.46785714285721</v>
      </c>
      <c r="AD918" s="12">
        <f t="shared" si="517"/>
        <v>1.320376001711839E-2</v>
      </c>
      <c r="AE918" s="12">
        <f t="shared" si="519"/>
        <v>19.27748962499285</v>
      </c>
      <c r="AF918" s="10"/>
      <c r="AG918" s="10"/>
      <c r="AH918" s="13">
        <f t="shared" si="509"/>
        <v>0</v>
      </c>
      <c r="AI918" s="6"/>
      <c r="AJ918" s="6"/>
      <c r="AK918" s="6">
        <f t="shared" si="510"/>
        <v>0</v>
      </c>
    </row>
    <row r="919" spans="1:37" x14ac:dyDescent="0.35">
      <c r="A919" s="2">
        <v>44124</v>
      </c>
      <c r="B919" t="s">
        <v>10</v>
      </c>
      <c r="C919" s="3">
        <v>44133</v>
      </c>
      <c r="D919">
        <v>11855.4</v>
      </c>
      <c r="E919">
        <v>11945</v>
      </c>
      <c r="F919">
        <v>11831.05</v>
      </c>
      <c r="G919">
        <v>11895.9</v>
      </c>
      <c r="H919">
        <v>10825350</v>
      </c>
      <c r="I919">
        <v>354300</v>
      </c>
      <c r="J919">
        <v>11896.8</v>
      </c>
      <c r="K919" s="51">
        <f t="shared" si="506"/>
        <v>5.4670546873685798E-2</v>
      </c>
      <c r="L919">
        <f t="shared" si="501"/>
        <v>11900</v>
      </c>
      <c r="M919">
        <f t="shared" si="502"/>
        <v>11900</v>
      </c>
      <c r="N919">
        <v>21.817499999999999</v>
      </c>
      <c r="O919">
        <f t="shared" si="499"/>
        <v>9</v>
      </c>
      <c r="P919" s="54">
        <f t="shared" si="507"/>
        <v>5.4655607974751774E-2</v>
      </c>
      <c r="Q919" s="54">
        <f t="shared" si="508"/>
        <v>21.152855294478069</v>
      </c>
      <c r="R919" s="53">
        <f t="shared" si="511"/>
        <v>9500</v>
      </c>
      <c r="S919" s="53">
        <f t="shared" si="512"/>
        <v>12600</v>
      </c>
      <c r="T919" s="53">
        <f t="shared" si="521"/>
        <v>0</v>
      </c>
      <c r="U919" s="16"/>
      <c r="V919" s="16">
        <f t="shared" si="515"/>
        <v>9900</v>
      </c>
      <c r="W919" s="16">
        <f t="shared" si="516"/>
        <v>11950</v>
      </c>
      <c r="X919" s="16">
        <f t="shared" si="520"/>
        <v>0</v>
      </c>
      <c r="Y919" s="10">
        <f t="shared" si="500"/>
        <v>113.95000000000073</v>
      </c>
      <c r="Z919" s="10">
        <f t="shared" si="503"/>
        <v>55.600000000000364</v>
      </c>
      <c r="AA919" s="10">
        <f t="shared" si="504"/>
        <v>58.350000000000364</v>
      </c>
      <c r="AB919" s="10">
        <f t="shared" si="505"/>
        <v>113.95000000000073</v>
      </c>
      <c r="AC919" s="11">
        <f t="shared" si="518"/>
        <v>156.60714285714297</v>
      </c>
      <c r="AD919" s="12">
        <f t="shared" si="517"/>
        <v>1.3209773002778731E-2</v>
      </c>
      <c r="AE919" s="12">
        <f t="shared" si="519"/>
        <v>19.286268584056948</v>
      </c>
      <c r="AF919" s="10"/>
      <c r="AG919" s="10"/>
      <c r="AH919" s="13">
        <f t="shared" si="509"/>
        <v>0</v>
      </c>
      <c r="AI919" s="6"/>
      <c r="AJ919" s="6"/>
      <c r="AK919" s="6">
        <f t="shared" si="510"/>
        <v>0</v>
      </c>
    </row>
    <row r="920" spans="1:37" x14ac:dyDescent="0.35">
      <c r="A920" s="2">
        <v>44125</v>
      </c>
      <c r="B920" t="s">
        <v>10</v>
      </c>
      <c r="C920" s="3">
        <v>44133</v>
      </c>
      <c r="D920">
        <v>11951.25</v>
      </c>
      <c r="E920">
        <v>12016.8</v>
      </c>
      <c r="F920">
        <v>11766.75</v>
      </c>
      <c r="G920">
        <v>11927.45</v>
      </c>
      <c r="H920">
        <v>10743825</v>
      </c>
      <c r="I920">
        <v>-81525</v>
      </c>
      <c r="K920" s="51">
        <f t="shared" si="506"/>
        <v>0.26521742785330321</v>
      </c>
      <c r="L920">
        <f t="shared" si="501"/>
        <v>11900</v>
      </c>
      <c r="M920">
        <f t="shared" si="502"/>
        <v>12000</v>
      </c>
      <c r="N920">
        <v>22.69</v>
      </c>
      <c r="O920">
        <f t="shared" si="499"/>
        <v>8</v>
      </c>
      <c r="P920" s="54">
        <f t="shared" si="507"/>
        <v>0.26486634704774303</v>
      </c>
      <c r="Q920" s="54">
        <f t="shared" si="508"/>
        <v>21.998866862884277</v>
      </c>
      <c r="R920" s="53">
        <f t="shared" si="511"/>
        <v>9500</v>
      </c>
      <c r="S920" s="53">
        <f t="shared" si="512"/>
        <v>12600</v>
      </c>
      <c r="T920" s="53">
        <f t="shared" si="521"/>
        <v>0</v>
      </c>
      <c r="U920" s="16"/>
      <c r="V920" s="16">
        <f t="shared" si="515"/>
        <v>9900</v>
      </c>
      <c r="W920" s="16">
        <f t="shared" si="516"/>
        <v>11950</v>
      </c>
      <c r="X920" s="16">
        <f t="shared" si="520"/>
        <v>1</v>
      </c>
      <c r="Y920" s="10">
        <f t="shared" si="500"/>
        <v>250.04999999999927</v>
      </c>
      <c r="Z920" s="10">
        <f t="shared" si="503"/>
        <v>120.89999999999964</v>
      </c>
      <c r="AA920" s="10">
        <f t="shared" si="504"/>
        <v>129.14999999999964</v>
      </c>
      <c r="AB920" s="10">
        <f t="shared" si="505"/>
        <v>250.04999999999927</v>
      </c>
      <c r="AC920" s="11">
        <f t="shared" si="518"/>
        <v>167.33928571428584</v>
      </c>
      <c r="AD920" s="12">
        <f t="shared" si="517"/>
        <v>1.4001822881647178E-2</v>
      </c>
      <c r="AE920" s="12">
        <f t="shared" si="519"/>
        <v>20.442661407204881</v>
      </c>
      <c r="AF920" s="10"/>
      <c r="AG920" s="10"/>
      <c r="AH920" s="13">
        <f t="shared" si="509"/>
        <v>0</v>
      </c>
      <c r="AI920" s="6"/>
      <c r="AJ920" s="6"/>
      <c r="AK920" s="6">
        <f t="shared" si="510"/>
        <v>0</v>
      </c>
    </row>
    <row r="921" spans="1:37" x14ac:dyDescent="0.35">
      <c r="A921" s="2">
        <v>44126</v>
      </c>
      <c r="B921" t="s">
        <v>10</v>
      </c>
      <c r="C921" s="3">
        <v>44133</v>
      </c>
      <c r="D921">
        <v>11889.4</v>
      </c>
      <c r="E921">
        <v>11935</v>
      </c>
      <c r="F921">
        <v>11827.6</v>
      </c>
      <c r="G921">
        <v>11898.65</v>
      </c>
      <c r="H921">
        <v>10365150</v>
      </c>
      <c r="I921">
        <v>-378675</v>
      </c>
      <c r="K921" s="51">
        <f t="shared" si="506"/>
        <v>-0.24145982586387779</v>
      </c>
      <c r="L921">
        <f t="shared" si="501"/>
        <v>11900</v>
      </c>
      <c r="M921">
        <f t="shared" si="502"/>
        <v>11900</v>
      </c>
      <c r="N921">
        <v>22.914999999999999</v>
      </c>
      <c r="O921">
        <f t="shared" si="499"/>
        <v>7</v>
      </c>
      <c r="P921" s="54">
        <f t="shared" si="507"/>
        <v>-0.24175181021277581</v>
      </c>
      <c r="Q921" s="54">
        <f t="shared" si="508"/>
        <v>22.216995704556105</v>
      </c>
      <c r="R921" s="53">
        <f t="shared" si="511"/>
        <v>9500</v>
      </c>
      <c r="S921" s="53">
        <f t="shared" si="512"/>
        <v>12600</v>
      </c>
      <c r="T921" s="53">
        <f t="shared" si="521"/>
        <v>0</v>
      </c>
      <c r="U921" s="16"/>
      <c r="V921" s="16">
        <f t="shared" si="515"/>
        <v>9900</v>
      </c>
      <c r="W921" s="16">
        <f t="shared" si="516"/>
        <v>11950</v>
      </c>
      <c r="X921" s="16">
        <f t="shared" si="520"/>
        <v>0</v>
      </c>
      <c r="Y921" s="10">
        <f t="shared" si="500"/>
        <v>107.39999999999964</v>
      </c>
      <c r="Z921" s="10">
        <f t="shared" si="503"/>
        <v>7.5499999999992724</v>
      </c>
      <c r="AA921" s="10">
        <f t="shared" si="504"/>
        <v>99.850000000000364</v>
      </c>
      <c r="AB921" s="10">
        <f t="shared" si="505"/>
        <v>107.39999999999964</v>
      </c>
      <c r="AC921" s="11">
        <f t="shared" si="518"/>
        <v>161.42857142857156</v>
      </c>
      <c r="AD921" s="12">
        <f t="shared" si="517"/>
        <v>1.3577520432365936E-2</v>
      </c>
      <c r="AE921" s="12">
        <f t="shared" si="519"/>
        <v>19.823179831254265</v>
      </c>
      <c r="AF921" s="10"/>
      <c r="AG921" s="10"/>
      <c r="AH921" s="13">
        <f t="shared" si="509"/>
        <v>0</v>
      </c>
      <c r="AI921" s="6"/>
      <c r="AJ921" s="6"/>
      <c r="AK921" s="6">
        <f t="shared" si="510"/>
        <v>0</v>
      </c>
    </row>
    <row r="922" spans="1:37" x14ac:dyDescent="0.35">
      <c r="A922" s="2">
        <v>44127</v>
      </c>
      <c r="B922" t="s">
        <v>10</v>
      </c>
      <c r="C922" s="3">
        <v>44133</v>
      </c>
      <c r="D922">
        <v>11934</v>
      </c>
      <c r="E922">
        <v>11979.85</v>
      </c>
      <c r="F922">
        <v>11907.75</v>
      </c>
      <c r="G922">
        <v>11934.35</v>
      </c>
      <c r="H922">
        <v>10387350</v>
      </c>
      <c r="I922">
        <v>22200</v>
      </c>
      <c r="K922" s="51">
        <f t="shared" si="506"/>
        <v>0.30003403747484569</v>
      </c>
      <c r="L922">
        <f t="shared" si="501"/>
        <v>11900</v>
      </c>
      <c r="M922">
        <f t="shared" si="502"/>
        <v>11900</v>
      </c>
      <c r="N922">
        <v>22.635000000000002</v>
      </c>
      <c r="O922">
        <f t="shared" si="499"/>
        <v>6</v>
      </c>
      <c r="P922" s="54">
        <f t="shared" si="507"/>
        <v>0.29958483364200816</v>
      </c>
      <c r="Q922" s="54">
        <f t="shared" si="508"/>
        <v>21.945569406245831</v>
      </c>
      <c r="R922" s="53">
        <f t="shared" si="511"/>
        <v>9500</v>
      </c>
      <c r="S922" s="53">
        <f t="shared" si="512"/>
        <v>12600</v>
      </c>
      <c r="T922" s="53">
        <f t="shared" si="521"/>
        <v>0</v>
      </c>
      <c r="U922" s="16"/>
      <c r="V922" s="16">
        <f t="shared" si="515"/>
        <v>9900</v>
      </c>
      <c r="W922" s="16">
        <f t="shared" si="516"/>
        <v>11950</v>
      </c>
      <c r="X922" s="16">
        <f t="shared" si="520"/>
        <v>0</v>
      </c>
      <c r="Y922" s="10">
        <f t="shared" si="500"/>
        <v>72.100000000000364</v>
      </c>
      <c r="Z922" s="10">
        <f t="shared" si="503"/>
        <v>81.200000000000728</v>
      </c>
      <c r="AA922" s="10">
        <f t="shared" si="504"/>
        <v>9.1000000000003638</v>
      </c>
      <c r="AB922" s="10">
        <f t="shared" si="505"/>
        <v>81.200000000000728</v>
      </c>
      <c r="AC922" s="11">
        <f t="shared" si="518"/>
        <v>156.34642857142873</v>
      </c>
      <c r="AD922" s="12">
        <f t="shared" si="517"/>
        <v>1.3100924130335909E-2</v>
      </c>
      <c r="AE922" s="12">
        <f t="shared" si="519"/>
        <v>19.127349230290427</v>
      </c>
      <c r="AF922" s="10"/>
      <c r="AG922" s="10"/>
      <c r="AH922" s="13">
        <f t="shared" si="509"/>
        <v>0</v>
      </c>
      <c r="AI922" s="6"/>
      <c r="AJ922" s="6"/>
      <c r="AK922" s="6">
        <f t="shared" si="510"/>
        <v>0</v>
      </c>
    </row>
    <row r="923" spans="1:37" x14ac:dyDescent="0.35">
      <c r="A923" s="2">
        <v>44130</v>
      </c>
      <c r="B923" t="s">
        <v>10</v>
      </c>
      <c r="C923" s="3">
        <v>44133</v>
      </c>
      <c r="D923">
        <v>11933.05</v>
      </c>
      <c r="E923">
        <v>11950.35</v>
      </c>
      <c r="F923">
        <v>11712</v>
      </c>
      <c r="G923">
        <v>11778.4</v>
      </c>
      <c r="H923">
        <v>9075300</v>
      </c>
      <c r="I923">
        <v>-1312050</v>
      </c>
      <c r="J923">
        <v>11767.75</v>
      </c>
      <c r="K923" s="51">
        <f t="shared" si="506"/>
        <v>-1.306732247671643</v>
      </c>
      <c r="L923">
        <f t="shared" si="501"/>
        <v>11800</v>
      </c>
      <c r="M923">
        <f t="shared" si="502"/>
        <v>11900</v>
      </c>
      <c r="N923">
        <v>21.827500000000001</v>
      </c>
      <c r="O923">
        <f t="shared" si="499"/>
        <v>3</v>
      </c>
      <c r="P923" s="54">
        <f t="shared" si="507"/>
        <v>-1.3153451071277189</v>
      </c>
      <c r="Q923" s="54">
        <f t="shared" si="508"/>
        <v>21.164998909521604</v>
      </c>
      <c r="R923" s="53">
        <f t="shared" ref="R923:R926" si="522">R922</f>
        <v>9500</v>
      </c>
      <c r="S923" s="53">
        <f t="shared" ref="S923:S926" si="523">S922</f>
        <v>12600</v>
      </c>
      <c r="T923" s="53">
        <f t="shared" si="521"/>
        <v>0</v>
      </c>
      <c r="U923" s="16"/>
      <c r="V923" s="16">
        <f t="shared" si="515"/>
        <v>9900</v>
      </c>
      <c r="W923" s="16">
        <f t="shared" si="516"/>
        <v>11950</v>
      </c>
      <c r="X923" s="16">
        <f t="shared" si="520"/>
        <v>0</v>
      </c>
      <c r="Y923" s="10">
        <f t="shared" si="500"/>
        <v>238.35000000000036</v>
      </c>
      <c r="Z923" s="10">
        <f t="shared" si="503"/>
        <v>16</v>
      </c>
      <c r="AA923" s="10">
        <f t="shared" si="504"/>
        <v>222.35000000000036</v>
      </c>
      <c r="AB923" s="10">
        <f t="shared" si="505"/>
        <v>238.35000000000036</v>
      </c>
      <c r="AC923" s="11">
        <f t="shared" si="518"/>
        <v>161.50714285714301</v>
      </c>
      <c r="AD923" s="12">
        <f t="shared" si="517"/>
        <v>1.3534439464943416E-2</v>
      </c>
      <c r="AE923" s="12">
        <f t="shared" si="519"/>
        <v>19.760281618817388</v>
      </c>
      <c r="AF923" s="10"/>
      <c r="AG923" s="10"/>
      <c r="AH923" s="13">
        <f t="shared" si="509"/>
        <v>0</v>
      </c>
      <c r="AI923" s="6"/>
      <c r="AJ923" s="6"/>
      <c r="AK923" s="6">
        <f t="shared" si="510"/>
        <v>0</v>
      </c>
    </row>
    <row r="924" spans="1:37" x14ac:dyDescent="0.35">
      <c r="A924" s="2">
        <v>44131</v>
      </c>
      <c r="B924" t="s">
        <v>10</v>
      </c>
      <c r="C924" s="3">
        <v>44133</v>
      </c>
      <c r="D924">
        <v>11810.9</v>
      </c>
      <c r="E924">
        <v>11893.7</v>
      </c>
      <c r="F924">
        <v>11723</v>
      </c>
      <c r="G924">
        <v>11879.05</v>
      </c>
      <c r="H924">
        <v>7881000</v>
      </c>
      <c r="I924">
        <v>-1194300</v>
      </c>
      <c r="K924" s="51">
        <f t="shared" si="506"/>
        <v>0.85453032669971851</v>
      </c>
      <c r="L924">
        <f t="shared" si="501"/>
        <v>11900</v>
      </c>
      <c r="M924">
        <f t="shared" si="502"/>
        <v>11800</v>
      </c>
      <c r="N924">
        <v>22.8325</v>
      </c>
      <c r="O924">
        <f t="shared" si="499"/>
        <v>2</v>
      </c>
      <c r="P924" s="54">
        <f t="shared" si="507"/>
        <v>0.8508998837994497</v>
      </c>
      <c r="Q924" s="54">
        <f t="shared" si="508"/>
        <v>22.137911254491357</v>
      </c>
      <c r="R924" s="53">
        <f t="shared" si="522"/>
        <v>9500</v>
      </c>
      <c r="S924" s="53">
        <f t="shared" si="523"/>
        <v>12600</v>
      </c>
      <c r="T924" s="53">
        <f t="shared" si="521"/>
        <v>0</v>
      </c>
      <c r="U924" s="16"/>
      <c r="V924" s="16">
        <f t="shared" si="515"/>
        <v>9900</v>
      </c>
      <c r="W924" s="16">
        <f t="shared" si="516"/>
        <v>11950</v>
      </c>
      <c r="X924" s="16">
        <f t="shared" si="520"/>
        <v>0</v>
      </c>
      <c r="Y924" s="10">
        <f t="shared" si="500"/>
        <v>170.70000000000073</v>
      </c>
      <c r="Z924" s="10">
        <f t="shared" si="503"/>
        <v>115.30000000000109</v>
      </c>
      <c r="AA924" s="10">
        <f t="shared" si="504"/>
        <v>55.399999999999636</v>
      </c>
      <c r="AB924" s="10">
        <f t="shared" si="505"/>
        <v>170.70000000000073</v>
      </c>
      <c r="AC924" s="11">
        <f t="shared" si="518"/>
        <v>163.65000000000015</v>
      </c>
      <c r="AD924" s="12">
        <f t="shared" si="517"/>
        <v>1.385584502451127E-2</v>
      </c>
      <c r="AE924" s="12">
        <f t="shared" si="519"/>
        <v>20.229533735786454</v>
      </c>
      <c r="AF924" s="10"/>
      <c r="AG924" s="10"/>
      <c r="AH924" s="13">
        <f t="shared" si="509"/>
        <v>0</v>
      </c>
      <c r="AI924" s="6"/>
      <c r="AJ924" s="6"/>
      <c r="AK924" s="6">
        <f t="shared" si="510"/>
        <v>0</v>
      </c>
    </row>
    <row r="925" spans="1:37" x14ac:dyDescent="0.35">
      <c r="A925" s="2">
        <v>44132</v>
      </c>
      <c r="B925" t="s">
        <v>10</v>
      </c>
      <c r="C925" s="3">
        <v>44133</v>
      </c>
      <c r="D925">
        <v>11881.4</v>
      </c>
      <c r="E925">
        <v>11917.6</v>
      </c>
      <c r="F925">
        <v>11675.1</v>
      </c>
      <c r="G925">
        <v>11721.5</v>
      </c>
      <c r="H925">
        <v>6189600</v>
      </c>
      <c r="I925">
        <v>-1691400</v>
      </c>
      <c r="J925">
        <v>11729.6</v>
      </c>
      <c r="K925" s="51">
        <f t="shared" si="506"/>
        <v>-1.3262845092831437</v>
      </c>
      <c r="L925">
        <f t="shared" si="501"/>
        <v>11700</v>
      </c>
      <c r="M925">
        <f t="shared" si="502"/>
        <v>11900</v>
      </c>
      <c r="N925">
        <v>22.195</v>
      </c>
      <c r="O925">
        <f t="shared" si="499"/>
        <v>1</v>
      </c>
      <c r="P925" s="54">
        <f t="shared" si="507"/>
        <v>-1.3351582099620174</v>
      </c>
      <c r="Q925" s="54">
        <f t="shared" si="508"/>
        <v>21.521335979597961</v>
      </c>
      <c r="R925" s="53">
        <f t="shared" si="522"/>
        <v>9500</v>
      </c>
      <c r="S925" s="53">
        <f t="shared" si="523"/>
        <v>12600</v>
      </c>
      <c r="T925" s="53">
        <f t="shared" si="521"/>
        <v>0</v>
      </c>
      <c r="U925" s="16"/>
      <c r="V925" s="16">
        <f t="shared" si="515"/>
        <v>9900</v>
      </c>
      <c r="W925" s="16">
        <f t="shared" si="516"/>
        <v>11950</v>
      </c>
      <c r="X925" s="16">
        <f t="shared" si="520"/>
        <v>0</v>
      </c>
      <c r="Y925" s="10">
        <f t="shared" si="500"/>
        <v>242.5</v>
      </c>
      <c r="Z925" s="10">
        <f t="shared" si="503"/>
        <v>38.550000000001091</v>
      </c>
      <c r="AA925" s="10">
        <f t="shared" si="504"/>
        <v>203.94999999999891</v>
      </c>
      <c r="AB925" s="10">
        <f t="shared" si="505"/>
        <v>242.5</v>
      </c>
      <c r="AC925" s="11">
        <f t="shared" si="518"/>
        <v>169.28571428571442</v>
      </c>
      <c r="AD925" s="12">
        <f t="shared" si="517"/>
        <v>1.4247960197090783E-2</v>
      </c>
      <c r="AE925" s="12">
        <f t="shared" si="519"/>
        <v>20.802021887752545</v>
      </c>
      <c r="AF925" s="10"/>
      <c r="AG925" s="10"/>
      <c r="AH925" s="13">
        <f t="shared" si="509"/>
        <v>0</v>
      </c>
      <c r="AI925" s="6"/>
      <c r="AJ925" s="6"/>
      <c r="AK925" s="6">
        <f t="shared" si="510"/>
        <v>0</v>
      </c>
    </row>
    <row r="926" spans="1:37" x14ac:dyDescent="0.35">
      <c r="A926" s="2">
        <v>44133</v>
      </c>
      <c r="B926" t="s">
        <v>10</v>
      </c>
      <c r="C926" s="3">
        <v>44133</v>
      </c>
      <c r="D926">
        <v>11630</v>
      </c>
      <c r="E926">
        <v>11741.6</v>
      </c>
      <c r="F926">
        <v>11597</v>
      </c>
      <c r="G926">
        <v>11668.75</v>
      </c>
      <c r="H926">
        <v>3070650</v>
      </c>
      <c r="I926">
        <v>-3118950</v>
      </c>
      <c r="K926" s="51">
        <f t="shared" si="506"/>
        <v>-0.45002772682677133</v>
      </c>
      <c r="L926">
        <f t="shared" si="501"/>
        <v>11700</v>
      </c>
      <c r="M926">
        <f t="shared" si="502"/>
        <v>11600</v>
      </c>
      <c r="N926">
        <v>23.28</v>
      </c>
      <c r="O926">
        <f t="shared" si="499"/>
        <v>0</v>
      </c>
      <c r="P926" s="54">
        <f t="shared" si="507"/>
        <v>-0.45104339995400977</v>
      </c>
      <c r="Q926" s="54">
        <f t="shared" si="508"/>
        <v>22.571067817206135</v>
      </c>
      <c r="R926" s="53">
        <f t="shared" si="522"/>
        <v>9500</v>
      </c>
      <c r="S926" s="53">
        <f t="shared" si="523"/>
        <v>12600</v>
      </c>
      <c r="T926" s="53">
        <f t="shared" si="521"/>
        <v>0</v>
      </c>
      <c r="U926" s="16"/>
      <c r="V926" s="16">
        <f t="shared" si="515"/>
        <v>9900</v>
      </c>
      <c r="W926" s="16">
        <f t="shared" si="516"/>
        <v>11950</v>
      </c>
      <c r="X926" s="16">
        <f t="shared" si="520"/>
        <v>0</v>
      </c>
      <c r="Y926" s="10">
        <f t="shared" si="500"/>
        <v>144.60000000000036</v>
      </c>
      <c r="Z926" s="10">
        <f t="shared" si="503"/>
        <v>20.100000000000364</v>
      </c>
      <c r="AA926" s="10">
        <f t="shared" si="504"/>
        <v>124.5</v>
      </c>
      <c r="AB926" s="10">
        <f t="shared" si="505"/>
        <v>144.60000000000036</v>
      </c>
      <c r="AC926" s="11">
        <f t="shared" si="518"/>
        <v>170.0321428571429</v>
      </c>
      <c r="AD926" s="12">
        <f t="shared" si="517"/>
        <v>1.4620132661835159E-2</v>
      </c>
      <c r="AE926" s="12">
        <f t="shared" si="519"/>
        <v>21.345393686279333</v>
      </c>
      <c r="AF926" s="10"/>
      <c r="AG926" s="10"/>
      <c r="AH926" s="13">
        <f t="shared" si="509"/>
        <v>0</v>
      </c>
      <c r="AI926" s="6"/>
      <c r="AJ926" s="6"/>
      <c r="AK926" s="6">
        <f t="shared" si="510"/>
        <v>0</v>
      </c>
    </row>
    <row r="927" spans="1:37" x14ac:dyDescent="0.35">
      <c r="A927" s="2">
        <v>44134</v>
      </c>
      <c r="B927" t="s">
        <v>10</v>
      </c>
      <c r="C927" s="3">
        <v>44161</v>
      </c>
      <c r="D927">
        <v>11649.95</v>
      </c>
      <c r="E927">
        <v>11746</v>
      </c>
      <c r="F927">
        <v>11514.75</v>
      </c>
      <c r="G927">
        <v>11638.4</v>
      </c>
      <c r="H927">
        <v>10978125</v>
      </c>
      <c r="I927">
        <v>983475</v>
      </c>
      <c r="K927" s="51">
        <f t="shared" si="506"/>
        <v>-0.26009641135511824</v>
      </c>
      <c r="L927">
        <f t="shared" si="501"/>
        <v>11600</v>
      </c>
      <c r="M927">
        <f t="shared" si="502"/>
        <v>11600</v>
      </c>
      <c r="N927">
        <v>24.022500000000001</v>
      </c>
      <c r="O927">
        <f t="shared" si="499"/>
        <v>27</v>
      </c>
      <c r="P927" s="54">
        <f t="shared" si="507"/>
        <v>-0.2604352497362683</v>
      </c>
      <c r="Q927" s="54">
        <f t="shared" si="508"/>
        <v>23.290765240029327</v>
      </c>
      <c r="R927" s="53">
        <f t="shared" ref="R927:R970" si="524">MROUND((G927-2*G927*Q927*SQRT(O927/365)/100),50)</f>
        <v>10150</v>
      </c>
      <c r="S927" s="53">
        <f>MROUND((G927+2*G927*Q927*SQRT(O927/365)/100),50)</f>
        <v>13100</v>
      </c>
      <c r="T927" s="53">
        <f t="shared" si="521"/>
        <v>0</v>
      </c>
      <c r="U927" s="17">
        <v>19.995071962458294</v>
      </c>
      <c r="V927" s="16">
        <f>MROUND((D927-2*D927*U927*SQRT(O927/365)/100),50)</f>
        <v>10400</v>
      </c>
      <c r="W927" s="16">
        <f>MROUND((D927+2*D927*U927*SQRT(O927/365)/100),50)</f>
        <v>12900</v>
      </c>
      <c r="X927" s="16">
        <f t="shared" si="520"/>
        <v>0</v>
      </c>
      <c r="Y927" s="10">
        <f t="shared" si="500"/>
        <v>231.25</v>
      </c>
      <c r="Z927" s="10">
        <f t="shared" si="503"/>
        <v>77.25</v>
      </c>
      <c r="AA927" s="10">
        <f t="shared" si="504"/>
        <v>154</v>
      </c>
      <c r="AB927" s="10">
        <f t="shared" si="505"/>
        <v>231.25</v>
      </c>
      <c r="AC927" s="11">
        <f t="shared" si="518"/>
        <v>176.06428571428583</v>
      </c>
      <c r="AD927" s="12">
        <f t="shared" si="517"/>
        <v>1.5112879086544219E-2</v>
      </c>
      <c r="AE927" s="12">
        <f t="shared" si="519"/>
        <v>22.064803466354558</v>
      </c>
      <c r="AF927" s="10">
        <f>MROUND((M927-2*M927*AE927*SQRT(O927/365)/100),50)</f>
        <v>10200</v>
      </c>
      <c r="AG927" s="10">
        <f>MROUND((M927+2*M927*AE927*SQRT(O927/365)/100),50)</f>
        <v>13000</v>
      </c>
      <c r="AH927" s="13">
        <f t="shared" ref="AH927:AH946" si="525">IF(AND(M927&gt;=10200,M927&lt;=13000),0,1)</f>
        <v>0</v>
      </c>
      <c r="AI927" s="6">
        <f>MROUND((M927-2*M927*N927*SQRT(O927/365)/100),50)</f>
        <v>10100</v>
      </c>
      <c r="AJ927" s="6">
        <f>MROUND((M927+2*M927*N927*SQRT(O927/365)/100),50)</f>
        <v>13100</v>
      </c>
      <c r="AK927" s="6">
        <f t="shared" ref="AK927:AK946" si="526">IF(AND(M927&gt;=10100,M927&lt;=13100),0,1)</f>
        <v>0</v>
      </c>
    </row>
    <row r="928" spans="1:37" x14ac:dyDescent="0.35">
      <c r="A928" s="2">
        <v>44137</v>
      </c>
      <c r="B928" t="s">
        <v>10</v>
      </c>
      <c r="C928" s="3">
        <v>44161</v>
      </c>
      <c r="D928">
        <v>11683.15</v>
      </c>
      <c r="E928">
        <v>11734.95</v>
      </c>
      <c r="F928">
        <v>11560.1</v>
      </c>
      <c r="G928">
        <v>11681.55</v>
      </c>
      <c r="H928">
        <v>9996900</v>
      </c>
      <c r="I928">
        <v>-981225</v>
      </c>
      <c r="K928" s="51">
        <f t="shared" si="506"/>
        <v>0.37075543029969443</v>
      </c>
      <c r="L928">
        <f t="shared" si="501"/>
        <v>11700</v>
      </c>
      <c r="M928">
        <f t="shared" si="502"/>
        <v>11700</v>
      </c>
      <c r="N928">
        <v>24.752500000000001</v>
      </c>
      <c r="O928">
        <f t="shared" si="499"/>
        <v>24</v>
      </c>
      <c r="P928" s="54">
        <f t="shared" si="507"/>
        <v>0.37006982644065545</v>
      </c>
      <c r="Q928" s="54">
        <f t="shared" si="508"/>
        <v>23.998610334258661</v>
      </c>
      <c r="R928" s="53">
        <f t="shared" ref="R928" si="527">R927</f>
        <v>10150</v>
      </c>
      <c r="S928" s="53">
        <f t="shared" ref="S928" si="528">S927</f>
        <v>13100</v>
      </c>
      <c r="T928" s="53">
        <f t="shared" si="521"/>
        <v>0</v>
      </c>
      <c r="U928" s="16"/>
      <c r="V928" s="16">
        <f t="shared" ref="V928" si="529">V927</f>
        <v>10400</v>
      </c>
      <c r="W928" s="16">
        <f t="shared" ref="W928" si="530">W927</f>
        <v>12900</v>
      </c>
      <c r="X928" s="16">
        <f t="shared" si="520"/>
        <v>0</v>
      </c>
      <c r="Y928" s="10">
        <f t="shared" si="500"/>
        <v>174.85000000000036</v>
      </c>
      <c r="Z928" s="10">
        <f t="shared" si="503"/>
        <v>96.550000000001091</v>
      </c>
      <c r="AA928" s="10">
        <f t="shared" si="504"/>
        <v>78.299999999999272</v>
      </c>
      <c r="AB928" s="10">
        <f t="shared" si="505"/>
        <v>174.85000000000036</v>
      </c>
      <c r="AC928" s="11">
        <f t="shared" si="518"/>
        <v>181.09642857142873</v>
      </c>
      <c r="AD928" s="12">
        <f t="shared" si="517"/>
        <v>1.5500650815185009E-2</v>
      </c>
      <c r="AE928" s="12">
        <f t="shared" si="519"/>
        <v>22.630950190170115</v>
      </c>
      <c r="AF928" s="10"/>
      <c r="AG928" s="10"/>
      <c r="AH928" s="13">
        <f t="shared" si="525"/>
        <v>0</v>
      </c>
      <c r="AI928" s="6"/>
      <c r="AJ928" s="6"/>
      <c r="AK928" s="6">
        <f t="shared" si="526"/>
        <v>0</v>
      </c>
    </row>
    <row r="929" spans="1:37" x14ac:dyDescent="0.35">
      <c r="A929" s="2">
        <v>44138</v>
      </c>
      <c r="B929" t="s">
        <v>10</v>
      </c>
      <c r="C929" s="3">
        <v>44161</v>
      </c>
      <c r="D929">
        <v>11749.65</v>
      </c>
      <c r="E929">
        <v>11844</v>
      </c>
      <c r="F929">
        <v>11731.2</v>
      </c>
      <c r="G929">
        <v>11824.95</v>
      </c>
      <c r="H929">
        <v>10022625</v>
      </c>
      <c r="I929">
        <v>25725</v>
      </c>
      <c r="J929">
        <v>11813.5</v>
      </c>
      <c r="K929" s="51">
        <f t="shared" si="506"/>
        <v>1.2275768198569665</v>
      </c>
      <c r="L929">
        <f t="shared" si="501"/>
        <v>11800</v>
      </c>
      <c r="M929">
        <f t="shared" si="502"/>
        <v>11700</v>
      </c>
      <c r="N929">
        <v>25.21</v>
      </c>
      <c r="O929">
        <f t="shared" si="499"/>
        <v>23</v>
      </c>
      <c r="P929" s="54">
        <f t="shared" si="507"/>
        <v>1.2201031964307774</v>
      </c>
      <c r="Q929" s="54">
        <f t="shared" si="508"/>
        <v>24.443828937148872</v>
      </c>
      <c r="R929" s="53">
        <f t="shared" ref="R929:R946" si="531">R928</f>
        <v>10150</v>
      </c>
      <c r="S929" s="53">
        <f t="shared" ref="S929:S946" si="532">S928</f>
        <v>13100</v>
      </c>
      <c r="T929" s="53">
        <f t="shared" si="521"/>
        <v>0</v>
      </c>
      <c r="U929" s="16"/>
      <c r="V929" s="16">
        <f t="shared" ref="V929:V946" si="533">V928</f>
        <v>10400</v>
      </c>
      <c r="W929" s="16">
        <f t="shared" ref="W929:W946" si="534">W928</f>
        <v>12900</v>
      </c>
      <c r="X929" s="16">
        <f t="shared" si="520"/>
        <v>0</v>
      </c>
      <c r="Y929" s="10">
        <f t="shared" si="500"/>
        <v>112.79999999999927</v>
      </c>
      <c r="Z929" s="10">
        <f t="shared" si="503"/>
        <v>162.45000000000073</v>
      </c>
      <c r="AA929" s="10">
        <f t="shared" si="504"/>
        <v>49.650000000001455</v>
      </c>
      <c r="AB929" s="10">
        <f t="shared" si="505"/>
        <v>162.45000000000073</v>
      </c>
      <c r="AC929" s="11">
        <f t="shared" si="518"/>
        <v>179.42500000000018</v>
      </c>
      <c r="AD929" s="12">
        <f t="shared" si="517"/>
        <v>1.5270667636908349E-2</v>
      </c>
      <c r="AE929" s="12">
        <f t="shared" si="519"/>
        <v>22.29517474988619</v>
      </c>
      <c r="AF929" s="10"/>
      <c r="AG929" s="10"/>
      <c r="AH929" s="13">
        <f t="shared" si="525"/>
        <v>0</v>
      </c>
      <c r="AI929" s="6"/>
      <c r="AJ929" s="6"/>
      <c r="AK929" s="6">
        <f t="shared" si="526"/>
        <v>0</v>
      </c>
    </row>
    <row r="930" spans="1:37" x14ac:dyDescent="0.35">
      <c r="A930" s="2">
        <v>44139</v>
      </c>
      <c r="B930" t="s">
        <v>10</v>
      </c>
      <c r="C930" s="3">
        <v>44161</v>
      </c>
      <c r="D930">
        <v>11823.65</v>
      </c>
      <c r="E930">
        <v>11945.05</v>
      </c>
      <c r="F930">
        <v>11744</v>
      </c>
      <c r="G930">
        <v>11922.85</v>
      </c>
      <c r="H930">
        <v>10511850</v>
      </c>
      <c r="I930">
        <v>489225</v>
      </c>
      <c r="K930" s="51">
        <f t="shared" si="506"/>
        <v>0.82791047742273438</v>
      </c>
      <c r="L930">
        <f t="shared" si="501"/>
        <v>11900</v>
      </c>
      <c r="M930">
        <f t="shared" si="502"/>
        <v>11800</v>
      </c>
      <c r="N930">
        <v>24.24</v>
      </c>
      <c r="O930">
        <f t="shared" si="499"/>
        <v>22</v>
      </c>
      <c r="P930" s="54">
        <f t="shared" si="507"/>
        <v>0.82450209792828133</v>
      </c>
      <c r="Q930" s="54">
        <f t="shared" si="508"/>
        <v>23.502419709948359</v>
      </c>
      <c r="R930" s="53">
        <f t="shared" si="531"/>
        <v>10150</v>
      </c>
      <c r="S930" s="53">
        <f t="shared" si="532"/>
        <v>13100</v>
      </c>
      <c r="T930" s="53">
        <f t="shared" si="521"/>
        <v>0</v>
      </c>
      <c r="U930" s="16"/>
      <c r="V930" s="16">
        <f t="shared" si="533"/>
        <v>10400</v>
      </c>
      <c r="W930" s="16">
        <f t="shared" si="534"/>
        <v>12900</v>
      </c>
      <c r="X930" s="16">
        <f t="shared" si="520"/>
        <v>0</v>
      </c>
      <c r="Y930" s="10">
        <f t="shared" si="500"/>
        <v>201.04999999999927</v>
      </c>
      <c r="Z930" s="10">
        <f t="shared" si="503"/>
        <v>120.09999999999854</v>
      </c>
      <c r="AA930" s="10">
        <f t="shared" si="504"/>
        <v>80.950000000000728</v>
      </c>
      <c r="AB930" s="10">
        <f t="shared" si="505"/>
        <v>201.04999999999927</v>
      </c>
      <c r="AC930" s="11">
        <f t="shared" si="518"/>
        <v>169.77500000000015</v>
      </c>
      <c r="AD930" s="12">
        <f t="shared" si="517"/>
        <v>1.4358933155159376E-2</v>
      </c>
      <c r="AE930" s="12">
        <f t="shared" si="519"/>
        <v>20.964042406532688</v>
      </c>
      <c r="AF930" s="10"/>
      <c r="AG930" s="10"/>
      <c r="AH930" s="13">
        <f t="shared" si="525"/>
        <v>0</v>
      </c>
      <c r="AI930" s="6"/>
      <c r="AJ930" s="6"/>
      <c r="AK930" s="6">
        <f t="shared" si="526"/>
        <v>0</v>
      </c>
    </row>
    <row r="931" spans="1:37" x14ac:dyDescent="0.35">
      <c r="A931" s="2">
        <v>44140</v>
      </c>
      <c r="B931" t="s">
        <v>10</v>
      </c>
      <c r="C931" s="3">
        <v>44161</v>
      </c>
      <c r="D931">
        <v>12089.65</v>
      </c>
      <c r="E931">
        <v>12155.9</v>
      </c>
      <c r="F931">
        <v>12031.35</v>
      </c>
      <c r="G931">
        <v>12143.3</v>
      </c>
      <c r="H931">
        <v>11304225</v>
      </c>
      <c r="I931">
        <v>792375</v>
      </c>
      <c r="K931" s="51">
        <f t="shared" si="506"/>
        <v>1.8489706739579792</v>
      </c>
      <c r="L931">
        <f t="shared" si="501"/>
        <v>12100</v>
      </c>
      <c r="M931">
        <f t="shared" si="502"/>
        <v>12100</v>
      </c>
      <c r="N931">
        <v>23.2</v>
      </c>
      <c r="O931">
        <f t="shared" si="499"/>
        <v>21</v>
      </c>
      <c r="P931" s="54">
        <f t="shared" si="507"/>
        <v>1.8320850339673456</v>
      </c>
      <c r="Q931" s="54">
        <f t="shared" si="508"/>
        <v>22.497710819865677</v>
      </c>
      <c r="R931" s="53">
        <f t="shared" si="531"/>
        <v>10150</v>
      </c>
      <c r="S931" s="53">
        <f t="shared" si="532"/>
        <v>13100</v>
      </c>
      <c r="T931" s="53">
        <f t="shared" si="521"/>
        <v>0</v>
      </c>
      <c r="U931" s="16"/>
      <c r="V931" s="16">
        <f t="shared" si="533"/>
        <v>10400</v>
      </c>
      <c r="W931" s="16">
        <f t="shared" si="534"/>
        <v>12900</v>
      </c>
      <c r="X931" s="16">
        <f t="shared" si="520"/>
        <v>0</v>
      </c>
      <c r="Y931" s="10">
        <f t="shared" si="500"/>
        <v>124.54999999999927</v>
      </c>
      <c r="Z931" s="10">
        <f t="shared" si="503"/>
        <v>233.04999999999927</v>
      </c>
      <c r="AA931" s="10">
        <f t="shared" si="504"/>
        <v>108.5</v>
      </c>
      <c r="AB931" s="10">
        <f t="shared" si="505"/>
        <v>233.04999999999927</v>
      </c>
      <c r="AC931" s="11">
        <f t="shared" si="518"/>
        <v>177.51071428571439</v>
      </c>
      <c r="AD931" s="12">
        <f t="shared" si="517"/>
        <v>1.4682866276998456E-2</v>
      </c>
      <c r="AE931" s="12">
        <f t="shared" si="519"/>
        <v>21.436984764417748</v>
      </c>
      <c r="AF931" s="10"/>
      <c r="AG931" s="10"/>
      <c r="AH931" s="13">
        <f t="shared" si="525"/>
        <v>0</v>
      </c>
      <c r="AI931" s="6"/>
      <c r="AJ931" s="6"/>
      <c r="AK931" s="6">
        <f t="shared" si="526"/>
        <v>0</v>
      </c>
    </row>
    <row r="932" spans="1:37" x14ac:dyDescent="0.35">
      <c r="A932" s="2">
        <v>44141</v>
      </c>
      <c r="B932" t="s">
        <v>10</v>
      </c>
      <c r="C932" s="3">
        <v>44161</v>
      </c>
      <c r="D932">
        <v>12159.9</v>
      </c>
      <c r="E932">
        <v>12279</v>
      </c>
      <c r="F932">
        <v>12135.7</v>
      </c>
      <c r="G932">
        <v>12261.45</v>
      </c>
      <c r="H932">
        <v>11202075</v>
      </c>
      <c r="I932">
        <v>-102150</v>
      </c>
      <c r="K932" s="51">
        <f t="shared" si="506"/>
        <v>0.97296451541180295</v>
      </c>
      <c r="L932">
        <f t="shared" si="501"/>
        <v>12300</v>
      </c>
      <c r="M932">
        <f t="shared" si="502"/>
        <v>12200</v>
      </c>
      <c r="N932">
        <v>20.965</v>
      </c>
      <c r="O932">
        <f t="shared" si="499"/>
        <v>20</v>
      </c>
      <c r="P932" s="54">
        <f t="shared" si="507"/>
        <v>0.96826169557697739</v>
      </c>
      <c r="Q932" s="54">
        <f t="shared" si="508"/>
        <v>20.327705314242117</v>
      </c>
      <c r="R932" s="53">
        <f t="shared" si="531"/>
        <v>10150</v>
      </c>
      <c r="S932" s="53">
        <f t="shared" si="532"/>
        <v>13100</v>
      </c>
      <c r="T932" s="53">
        <f t="shared" si="521"/>
        <v>0</v>
      </c>
      <c r="U932" s="16"/>
      <c r="V932" s="16">
        <f t="shared" si="533"/>
        <v>10400</v>
      </c>
      <c r="W932" s="16">
        <f t="shared" si="534"/>
        <v>12900</v>
      </c>
      <c r="X932" s="16">
        <f t="shared" si="520"/>
        <v>0</v>
      </c>
      <c r="Y932" s="10">
        <f t="shared" si="500"/>
        <v>143.29999999999927</v>
      </c>
      <c r="Z932" s="10">
        <f t="shared" si="503"/>
        <v>135.70000000000073</v>
      </c>
      <c r="AA932" s="10">
        <f t="shared" si="504"/>
        <v>7.5999999999985448</v>
      </c>
      <c r="AB932" s="10">
        <f t="shared" si="505"/>
        <v>143.29999999999927</v>
      </c>
      <c r="AC932" s="11">
        <f t="shared" si="518"/>
        <v>178.19285714285721</v>
      </c>
      <c r="AD932" s="12">
        <f t="shared" si="517"/>
        <v>1.465413836814918E-2</v>
      </c>
      <c r="AE932" s="12">
        <f t="shared" si="519"/>
        <v>21.395042017497804</v>
      </c>
      <c r="AF932" s="10"/>
      <c r="AG932" s="10"/>
      <c r="AH932" s="13">
        <f t="shared" si="525"/>
        <v>0</v>
      </c>
      <c r="AI932" s="6"/>
      <c r="AJ932" s="6"/>
      <c r="AK932" s="6">
        <f t="shared" si="526"/>
        <v>0</v>
      </c>
    </row>
    <row r="933" spans="1:37" x14ac:dyDescent="0.35">
      <c r="A933" s="2">
        <v>44144</v>
      </c>
      <c r="B933" t="s">
        <v>10</v>
      </c>
      <c r="C933" s="3">
        <v>44161</v>
      </c>
      <c r="D933">
        <v>12393.65</v>
      </c>
      <c r="E933">
        <v>12484.7</v>
      </c>
      <c r="F933">
        <v>12376.65</v>
      </c>
      <c r="G933">
        <v>12467.25</v>
      </c>
      <c r="H933">
        <v>11463375</v>
      </c>
      <c r="I933">
        <v>261300</v>
      </c>
      <c r="K933" s="51">
        <f t="shared" si="506"/>
        <v>1.6784311806515482</v>
      </c>
      <c r="L933">
        <f t="shared" si="501"/>
        <v>12500</v>
      </c>
      <c r="M933">
        <f t="shared" si="502"/>
        <v>12400</v>
      </c>
      <c r="N933">
        <v>20.497499999999999</v>
      </c>
      <c r="O933">
        <f t="shared" si="499"/>
        <v>17</v>
      </c>
      <c r="P933" s="54">
        <f t="shared" si="507"/>
        <v>1.664501178756872</v>
      </c>
      <c r="Q933" s="54">
        <f t="shared" si="508"/>
        <v>19.877245526617738</v>
      </c>
      <c r="R933" s="53">
        <f t="shared" si="531"/>
        <v>10150</v>
      </c>
      <c r="S933" s="53">
        <f t="shared" si="532"/>
        <v>13100</v>
      </c>
      <c r="T933" s="53">
        <f t="shared" si="521"/>
        <v>0</v>
      </c>
      <c r="U933" s="16"/>
      <c r="V933" s="16">
        <f t="shared" si="533"/>
        <v>10400</v>
      </c>
      <c r="W933" s="16">
        <f t="shared" si="534"/>
        <v>12900</v>
      </c>
      <c r="X933" s="16">
        <f t="shared" si="520"/>
        <v>0</v>
      </c>
      <c r="Y933" s="10">
        <f t="shared" si="500"/>
        <v>108.05000000000109</v>
      </c>
      <c r="Z933" s="10">
        <f t="shared" si="503"/>
        <v>223.25</v>
      </c>
      <c r="AA933" s="10">
        <f t="shared" si="504"/>
        <v>115.19999999999891</v>
      </c>
      <c r="AB933" s="10">
        <f t="shared" si="505"/>
        <v>223.25</v>
      </c>
      <c r="AC933" s="11">
        <f t="shared" si="518"/>
        <v>186</v>
      </c>
      <c r="AD933" s="12">
        <f t="shared" si="517"/>
        <v>1.5007685387274936E-2</v>
      </c>
      <c r="AE933" s="12">
        <f t="shared" si="519"/>
        <v>21.911220665421407</v>
      </c>
      <c r="AF933" s="10"/>
      <c r="AG933" s="10"/>
      <c r="AH933" s="13">
        <f t="shared" si="525"/>
        <v>0</v>
      </c>
      <c r="AI933" s="6"/>
      <c r="AJ933" s="6"/>
      <c r="AK933" s="6">
        <f t="shared" si="526"/>
        <v>0</v>
      </c>
    </row>
    <row r="934" spans="1:37" x14ac:dyDescent="0.35">
      <c r="A934" s="2">
        <v>44145</v>
      </c>
      <c r="B934" t="s">
        <v>10</v>
      </c>
      <c r="C934" s="3">
        <v>44161</v>
      </c>
      <c r="D934">
        <v>12582.65</v>
      </c>
      <c r="E934">
        <v>12667.55</v>
      </c>
      <c r="F934">
        <v>12482.6</v>
      </c>
      <c r="G934">
        <v>12659.1</v>
      </c>
      <c r="H934">
        <v>11733675</v>
      </c>
      <c r="I934">
        <v>270300</v>
      </c>
      <c r="K934" s="51">
        <f t="shared" si="506"/>
        <v>1.5388317391565931</v>
      </c>
      <c r="L934">
        <f t="shared" si="501"/>
        <v>12700</v>
      </c>
      <c r="M934">
        <f t="shared" si="502"/>
        <v>12600</v>
      </c>
      <c r="N934">
        <v>20.112500000000001</v>
      </c>
      <c r="O934">
        <f t="shared" si="499"/>
        <v>16</v>
      </c>
      <c r="P934" s="54">
        <f t="shared" si="507"/>
        <v>1.5271118040077525</v>
      </c>
      <c r="Q934" s="54">
        <f t="shared" si="508"/>
        <v>19.503379735387309</v>
      </c>
      <c r="R934" s="53">
        <f t="shared" si="531"/>
        <v>10150</v>
      </c>
      <c r="S934" s="53">
        <f t="shared" si="532"/>
        <v>13100</v>
      </c>
      <c r="T934" s="53">
        <f t="shared" si="521"/>
        <v>0</v>
      </c>
      <c r="U934" s="16"/>
      <c r="V934" s="16">
        <f t="shared" si="533"/>
        <v>10400</v>
      </c>
      <c r="W934" s="16">
        <f t="shared" si="534"/>
        <v>12900</v>
      </c>
      <c r="X934" s="16">
        <f t="shared" si="520"/>
        <v>0</v>
      </c>
      <c r="Y934" s="10">
        <f t="shared" si="500"/>
        <v>184.94999999999891</v>
      </c>
      <c r="Z934" s="10">
        <f t="shared" si="503"/>
        <v>200.29999999999927</v>
      </c>
      <c r="AA934" s="10">
        <f t="shared" si="504"/>
        <v>15.350000000000364</v>
      </c>
      <c r="AB934" s="10">
        <f t="shared" si="505"/>
        <v>200.29999999999927</v>
      </c>
      <c r="AC934" s="11">
        <f t="shared" si="518"/>
        <v>182.44642857142858</v>
      </c>
      <c r="AD934" s="12">
        <f t="shared" si="517"/>
        <v>1.4499841334808533E-2</v>
      </c>
      <c r="AE934" s="12">
        <f t="shared" si="519"/>
        <v>21.169768348820458</v>
      </c>
      <c r="AF934" s="10"/>
      <c r="AG934" s="10"/>
      <c r="AH934" s="13">
        <f t="shared" si="525"/>
        <v>0</v>
      </c>
      <c r="AI934" s="6"/>
      <c r="AJ934" s="6"/>
      <c r="AK934" s="6">
        <f t="shared" si="526"/>
        <v>0</v>
      </c>
    </row>
    <row r="935" spans="1:37" x14ac:dyDescent="0.35">
      <c r="A935" s="2">
        <v>44146</v>
      </c>
      <c r="B935" t="s">
        <v>10</v>
      </c>
      <c r="C935" s="3">
        <v>44161</v>
      </c>
      <c r="D935">
        <v>12692</v>
      </c>
      <c r="E935">
        <v>12774.75</v>
      </c>
      <c r="F935">
        <v>12577.75</v>
      </c>
      <c r="G935">
        <v>12755.05</v>
      </c>
      <c r="H935">
        <v>12109275</v>
      </c>
      <c r="I935">
        <v>375600</v>
      </c>
      <c r="J935">
        <v>12749.15</v>
      </c>
      <c r="K935" s="51">
        <f t="shared" si="506"/>
        <v>0.75795277705365238</v>
      </c>
      <c r="L935">
        <f t="shared" si="501"/>
        <v>12800</v>
      </c>
      <c r="M935">
        <f t="shared" si="502"/>
        <v>12700</v>
      </c>
      <c r="N935">
        <v>21.577500000000001</v>
      </c>
      <c r="O935">
        <f t="shared" si="499"/>
        <v>15</v>
      </c>
      <c r="P935" s="54">
        <f t="shared" si="507"/>
        <v>0.75509474758312933</v>
      </c>
      <c r="Q935" s="54">
        <f t="shared" si="508"/>
        <v>20.920980043001563</v>
      </c>
      <c r="R935" s="53">
        <f t="shared" si="531"/>
        <v>10150</v>
      </c>
      <c r="S935" s="53">
        <f t="shared" si="532"/>
        <v>13100</v>
      </c>
      <c r="T935" s="53">
        <f t="shared" si="521"/>
        <v>0</v>
      </c>
      <c r="U935" s="16"/>
      <c r="V935" s="16">
        <f t="shared" si="533"/>
        <v>10400</v>
      </c>
      <c r="W935" s="16">
        <f t="shared" si="534"/>
        <v>12900</v>
      </c>
      <c r="X935" s="16">
        <f t="shared" si="520"/>
        <v>0</v>
      </c>
      <c r="Y935" s="10">
        <f t="shared" si="500"/>
        <v>197</v>
      </c>
      <c r="Z935" s="10">
        <f t="shared" si="503"/>
        <v>115.64999999999964</v>
      </c>
      <c r="AA935" s="10">
        <f t="shared" si="504"/>
        <v>81.350000000000364</v>
      </c>
      <c r="AB935" s="10">
        <f t="shared" si="505"/>
        <v>197</v>
      </c>
      <c r="AC935" s="11">
        <f t="shared" si="518"/>
        <v>188.84642857142859</v>
      </c>
      <c r="AD935" s="12">
        <f t="shared" si="517"/>
        <v>1.4879170230966639E-2</v>
      </c>
      <c r="AE935" s="12">
        <f t="shared" si="519"/>
        <v>21.723588537211292</v>
      </c>
      <c r="AF935" s="10"/>
      <c r="AG935" s="10"/>
      <c r="AH935" s="13">
        <f t="shared" si="525"/>
        <v>0</v>
      </c>
      <c r="AI935" s="6"/>
      <c r="AJ935" s="6"/>
      <c r="AK935" s="6">
        <f t="shared" si="526"/>
        <v>0</v>
      </c>
    </row>
    <row r="936" spans="1:37" x14ac:dyDescent="0.35">
      <c r="A936" s="2">
        <v>44147</v>
      </c>
      <c r="B936" t="s">
        <v>10</v>
      </c>
      <c r="C936" s="3">
        <v>44161</v>
      </c>
      <c r="D936">
        <v>12710.05</v>
      </c>
      <c r="E936">
        <v>12748.85</v>
      </c>
      <c r="F936">
        <v>12638</v>
      </c>
      <c r="G936">
        <v>12706</v>
      </c>
      <c r="H936">
        <v>11700675</v>
      </c>
      <c r="I936">
        <v>-408600</v>
      </c>
      <c r="K936" s="51">
        <f t="shared" si="506"/>
        <v>-0.38455356897855575</v>
      </c>
      <c r="L936">
        <f t="shared" si="501"/>
        <v>12700</v>
      </c>
      <c r="M936">
        <f t="shared" si="502"/>
        <v>12700</v>
      </c>
      <c r="N936">
        <v>22.032499999999999</v>
      </c>
      <c r="O936">
        <f t="shared" si="499"/>
        <v>14</v>
      </c>
      <c r="P936" s="54">
        <f t="shared" si="507"/>
        <v>-0.38529487731100431</v>
      </c>
      <c r="Q936" s="54">
        <f t="shared" si="508"/>
        <v>21.361509778186299</v>
      </c>
      <c r="R936" s="53">
        <f t="shared" si="531"/>
        <v>10150</v>
      </c>
      <c r="S936" s="53">
        <f t="shared" si="532"/>
        <v>13100</v>
      </c>
      <c r="T936" s="53">
        <f t="shared" si="521"/>
        <v>0</v>
      </c>
      <c r="U936" s="16"/>
      <c r="V936" s="16">
        <f t="shared" si="533"/>
        <v>10400</v>
      </c>
      <c r="W936" s="16">
        <f t="shared" si="534"/>
        <v>12900</v>
      </c>
      <c r="X936" s="16">
        <f t="shared" si="520"/>
        <v>0</v>
      </c>
      <c r="Y936" s="10">
        <f t="shared" si="500"/>
        <v>110.85000000000036</v>
      </c>
      <c r="Z936" s="10">
        <f t="shared" si="503"/>
        <v>6.1999999999989086</v>
      </c>
      <c r="AA936" s="10">
        <f t="shared" si="504"/>
        <v>117.04999999999927</v>
      </c>
      <c r="AB936" s="10">
        <f t="shared" si="505"/>
        <v>117.04999999999927</v>
      </c>
      <c r="AC936" s="11">
        <f t="shared" si="518"/>
        <v>191.40714285714279</v>
      </c>
      <c r="AD936" s="12">
        <f t="shared" si="517"/>
        <v>1.5059511399022254E-2</v>
      </c>
      <c r="AE936" s="12">
        <f t="shared" si="519"/>
        <v>21.98688664257249</v>
      </c>
      <c r="AF936" s="10"/>
      <c r="AG936" s="10"/>
      <c r="AH936" s="13">
        <f t="shared" si="525"/>
        <v>0</v>
      </c>
      <c r="AI936" s="6"/>
      <c r="AJ936" s="6"/>
      <c r="AK936" s="6">
        <f t="shared" si="526"/>
        <v>0</v>
      </c>
    </row>
    <row r="937" spans="1:37" x14ac:dyDescent="0.35">
      <c r="A937" s="2">
        <v>44148</v>
      </c>
      <c r="B937" t="s">
        <v>10</v>
      </c>
      <c r="C937" s="3">
        <v>44161</v>
      </c>
      <c r="D937">
        <v>12625.1</v>
      </c>
      <c r="E937">
        <v>12765.4</v>
      </c>
      <c r="F937">
        <v>12612.1</v>
      </c>
      <c r="G937">
        <v>12753.4</v>
      </c>
      <c r="H937">
        <v>11789250</v>
      </c>
      <c r="I937">
        <v>88575</v>
      </c>
      <c r="J937">
        <v>12719.95</v>
      </c>
      <c r="K937" s="51">
        <f t="shared" si="506"/>
        <v>0.3730521013694289</v>
      </c>
      <c r="L937">
        <f t="shared" si="501"/>
        <v>12800</v>
      </c>
      <c r="M937">
        <f t="shared" si="502"/>
        <v>12600</v>
      </c>
      <c r="N937">
        <v>20.62</v>
      </c>
      <c r="O937">
        <f t="shared" si="499"/>
        <v>13</v>
      </c>
      <c r="P937" s="54">
        <f t="shared" si="507"/>
        <v>0.37235798775245854</v>
      </c>
      <c r="Q937" s="54">
        <f t="shared" si="508"/>
        <v>19.992039791583615</v>
      </c>
      <c r="R937" s="53">
        <f t="shared" si="531"/>
        <v>10150</v>
      </c>
      <c r="S937" s="53">
        <f t="shared" si="532"/>
        <v>13100</v>
      </c>
      <c r="T937" s="53">
        <f t="shared" si="521"/>
        <v>0</v>
      </c>
      <c r="U937" s="16"/>
      <c r="V937" s="16">
        <f t="shared" si="533"/>
        <v>10400</v>
      </c>
      <c r="W937" s="16">
        <f t="shared" si="534"/>
        <v>12900</v>
      </c>
      <c r="X937" s="16">
        <f t="shared" si="520"/>
        <v>0</v>
      </c>
      <c r="Y937" s="10">
        <f t="shared" si="500"/>
        <v>153.29999999999927</v>
      </c>
      <c r="Z937" s="10">
        <f t="shared" si="503"/>
        <v>59.399999999999636</v>
      </c>
      <c r="AA937" s="10">
        <f t="shared" si="504"/>
        <v>93.899999999999636</v>
      </c>
      <c r="AB937" s="10">
        <f t="shared" si="505"/>
        <v>153.29999999999927</v>
      </c>
      <c r="AC937" s="11">
        <f t="shared" si="518"/>
        <v>185.33214285714271</v>
      </c>
      <c r="AD937" s="12">
        <f t="shared" si="517"/>
        <v>1.4679657417140673E-2</v>
      </c>
      <c r="AE937" s="12">
        <f t="shared" si="519"/>
        <v>21.432299829025382</v>
      </c>
      <c r="AF937" s="10"/>
      <c r="AG937" s="10"/>
      <c r="AH937" s="13">
        <f t="shared" si="525"/>
        <v>0</v>
      </c>
      <c r="AI937" s="6"/>
      <c r="AJ937" s="6"/>
      <c r="AK937" s="6">
        <f t="shared" si="526"/>
        <v>0</v>
      </c>
    </row>
    <row r="938" spans="1:37" x14ac:dyDescent="0.35">
      <c r="A938" s="2">
        <v>44149</v>
      </c>
      <c r="B938" t="s">
        <v>10</v>
      </c>
      <c r="C938" s="3">
        <v>44161</v>
      </c>
      <c r="D938">
        <v>12805</v>
      </c>
      <c r="E938">
        <v>12808</v>
      </c>
      <c r="F938">
        <v>12760</v>
      </c>
      <c r="G938">
        <v>12788.9</v>
      </c>
      <c r="H938">
        <v>11885550</v>
      </c>
      <c r="I938">
        <v>96300</v>
      </c>
      <c r="J938">
        <v>12780.25</v>
      </c>
      <c r="K938" s="51">
        <f t="shared" si="506"/>
        <v>0.27835714397729233</v>
      </c>
      <c r="L938">
        <f t="shared" si="501"/>
        <v>12800</v>
      </c>
      <c r="M938">
        <f t="shared" si="502"/>
        <v>12800</v>
      </c>
      <c r="N938">
        <v>19.702500000000001</v>
      </c>
      <c r="O938">
        <f t="shared" si="499"/>
        <v>12</v>
      </c>
      <c r="P938" s="54">
        <f t="shared" si="507"/>
        <v>0.27797044791046943</v>
      </c>
      <c r="Q938" s="54">
        <f t="shared" si="508"/>
        <v>19.102403825937582</v>
      </c>
      <c r="R938" s="53">
        <f t="shared" si="531"/>
        <v>10150</v>
      </c>
      <c r="S938" s="53">
        <f t="shared" si="532"/>
        <v>13100</v>
      </c>
      <c r="T938" s="53">
        <f t="shared" si="521"/>
        <v>0</v>
      </c>
      <c r="U938" s="16"/>
      <c r="V938" s="16">
        <f t="shared" si="533"/>
        <v>10400</v>
      </c>
      <c r="W938" s="16">
        <f t="shared" si="534"/>
        <v>12900</v>
      </c>
      <c r="X938" s="16">
        <f t="shared" si="520"/>
        <v>0</v>
      </c>
      <c r="Y938" s="10">
        <f t="shared" si="500"/>
        <v>48</v>
      </c>
      <c r="Z938" s="10">
        <f t="shared" si="503"/>
        <v>54.600000000000364</v>
      </c>
      <c r="AA938" s="10">
        <f t="shared" si="504"/>
        <v>6.6000000000003638</v>
      </c>
      <c r="AB938" s="10">
        <f t="shared" si="505"/>
        <v>54.600000000000364</v>
      </c>
      <c r="AC938" s="11">
        <f t="shared" si="518"/>
        <v>177.03928571428554</v>
      </c>
      <c r="AD938" s="12">
        <f t="shared" si="517"/>
        <v>1.3825793495844244E-2</v>
      </c>
      <c r="AE938" s="12">
        <f t="shared" si="519"/>
        <v>20.185658503932597</v>
      </c>
      <c r="AF938" s="10"/>
      <c r="AG938" s="10"/>
      <c r="AH938" s="13">
        <f t="shared" si="525"/>
        <v>0</v>
      </c>
      <c r="AI938" s="6"/>
      <c r="AJ938" s="6"/>
      <c r="AK938" s="6">
        <f t="shared" si="526"/>
        <v>0</v>
      </c>
    </row>
    <row r="939" spans="1:37" x14ac:dyDescent="0.35">
      <c r="A939" s="2">
        <v>44152</v>
      </c>
      <c r="B939" t="s">
        <v>10</v>
      </c>
      <c r="C939" s="3">
        <v>44161</v>
      </c>
      <c r="D939">
        <v>12897.7</v>
      </c>
      <c r="E939">
        <v>12906.8</v>
      </c>
      <c r="F939">
        <v>12801</v>
      </c>
      <c r="G939">
        <v>12881.85</v>
      </c>
      <c r="H939">
        <v>11636625</v>
      </c>
      <c r="I939">
        <v>-248925</v>
      </c>
      <c r="J939">
        <v>12874.2</v>
      </c>
      <c r="K939" s="51">
        <f t="shared" si="506"/>
        <v>0.72680214873836479</v>
      </c>
      <c r="L939">
        <f t="shared" si="501"/>
        <v>12900</v>
      </c>
      <c r="M939">
        <f t="shared" si="502"/>
        <v>12900</v>
      </c>
      <c r="N939">
        <v>19.13</v>
      </c>
      <c r="O939">
        <f t="shared" si="499"/>
        <v>9</v>
      </c>
      <c r="P939" s="54">
        <f t="shared" si="507"/>
        <v>0.72417367013013489</v>
      </c>
      <c r="Q939" s="54">
        <f t="shared" si="508"/>
        <v>18.548071372794276</v>
      </c>
      <c r="R939" s="53">
        <f t="shared" si="531"/>
        <v>10150</v>
      </c>
      <c r="S939" s="53">
        <f t="shared" si="532"/>
        <v>13100</v>
      </c>
      <c r="T939" s="53">
        <f t="shared" si="521"/>
        <v>0</v>
      </c>
      <c r="U939" s="16"/>
      <c r="V939" s="16">
        <f t="shared" si="533"/>
        <v>10400</v>
      </c>
      <c r="W939" s="16">
        <f t="shared" si="534"/>
        <v>12900</v>
      </c>
      <c r="X939" s="16">
        <f t="shared" si="520"/>
        <v>0</v>
      </c>
      <c r="Y939" s="10">
        <f t="shared" si="500"/>
        <v>105.79999999999927</v>
      </c>
      <c r="Z939" s="10">
        <f t="shared" si="503"/>
        <v>117.89999999999964</v>
      </c>
      <c r="AA939" s="10">
        <f t="shared" si="504"/>
        <v>12.100000000000364</v>
      </c>
      <c r="AB939" s="10">
        <f t="shared" si="505"/>
        <v>117.89999999999964</v>
      </c>
      <c r="AC939" s="11">
        <f t="shared" si="518"/>
        <v>168.13928571428551</v>
      </c>
      <c r="AD939" s="12">
        <f t="shared" si="517"/>
        <v>1.30363774715093E-2</v>
      </c>
      <c r="AE939" s="12">
        <f t="shared" si="519"/>
        <v>19.033111108403578</v>
      </c>
      <c r="AF939" s="10"/>
      <c r="AG939" s="10"/>
      <c r="AH939" s="13">
        <f t="shared" si="525"/>
        <v>0</v>
      </c>
      <c r="AI939" s="6"/>
      <c r="AJ939" s="6"/>
      <c r="AK939" s="6">
        <f t="shared" si="526"/>
        <v>0</v>
      </c>
    </row>
    <row r="940" spans="1:37" x14ac:dyDescent="0.35">
      <c r="A940" s="2">
        <v>44153</v>
      </c>
      <c r="B940" t="s">
        <v>10</v>
      </c>
      <c r="C940" s="3">
        <v>44161</v>
      </c>
      <c r="D940">
        <v>12863.65</v>
      </c>
      <c r="E940">
        <v>12965.8</v>
      </c>
      <c r="F940">
        <v>12833</v>
      </c>
      <c r="G940">
        <v>12957.25</v>
      </c>
      <c r="H940">
        <v>11555025</v>
      </c>
      <c r="I940">
        <v>-81600</v>
      </c>
      <c r="J940">
        <v>12938.25</v>
      </c>
      <c r="K940" s="51">
        <f t="shared" si="506"/>
        <v>0.5853196551737494</v>
      </c>
      <c r="L940">
        <f t="shared" si="501"/>
        <v>13000</v>
      </c>
      <c r="M940">
        <f t="shared" si="502"/>
        <v>12900</v>
      </c>
      <c r="N940">
        <v>19.802499999999998</v>
      </c>
      <c r="O940">
        <f t="shared" si="499"/>
        <v>8</v>
      </c>
      <c r="P940" s="54">
        <f t="shared" si="507"/>
        <v>0.58361331480618617</v>
      </c>
      <c r="Q940" s="54">
        <f t="shared" si="508"/>
        <v>19.199768283629705</v>
      </c>
      <c r="R940" s="53">
        <f t="shared" si="531"/>
        <v>10150</v>
      </c>
      <c r="S940" s="53">
        <f t="shared" si="532"/>
        <v>13100</v>
      </c>
      <c r="T940" s="53">
        <f t="shared" si="521"/>
        <v>0</v>
      </c>
      <c r="U940" s="16"/>
      <c r="V940" s="16">
        <f t="shared" si="533"/>
        <v>10400</v>
      </c>
      <c r="W940" s="16">
        <f t="shared" si="534"/>
        <v>12900</v>
      </c>
      <c r="X940" s="16">
        <f t="shared" si="520"/>
        <v>0</v>
      </c>
      <c r="Y940" s="10">
        <f t="shared" si="500"/>
        <v>132.79999999999927</v>
      </c>
      <c r="Z940" s="10">
        <f t="shared" si="503"/>
        <v>83.949999999998909</v>
      </c>
      <c r="AA940" s="10">
        <f t="shared" si="504"/>
        <v>48.850000000000364</v>
      </c>
      <c r="AB940" s="10">
        <f t="shared" si="505"/>
        <v>132.79999999999927</v>
      </c>
      <c r="AC940" s="11">
        <f t="shared" si="518"/>
        <v>167.29642857142829</v>
      </c>
      <c r="AD940" s="12">
        <f t="shared" si="517"/>
        <v>1.3005362286087408E-2</v>
      </c>
      <c r="AE940" s="12">
        <f t="shared" si="519"/>
        <v>18.987828937687617</v>
      </c>
      <c r="AF940" s="10"/>
      <c r="AG940" s="10"/>
      <c r="AH940" s="13">
        <f t="shared" si="525"/>
        <v>0</v>
      </c>
      <c r="AI940" s="6"/>
      <c r="AJ940" s="6"/>
      <c r="AK940" s="6">
        <f t="shared" si="526"/>
        <v>0</v>
      </c>
    </row>
    <row r="941" spans="1:37" x14ac:dyDescent="0.35">
      <c r="A941" s="2">
        <v>44154</v>
      </c>
      <c r="B941" t="s">
        <v>10</v>
      </c>
      <c r="C941" s="3">
        <v>44161</v>
      </c>
      <c r="D941">
        <v>12857.7</v>
      </c>
      <c r="E941">
        <v>12976.25</v>
      </c>
      <c r="F941">
        <v>12753</v>
      </c>
      <c r="G941">
        <v>12793.5</v>
      </c>
      <c r="H941">
        <v>11365350</v>
      </c>
      <c r="I941">
        <v>-189675</v>
      </c>
      <c r="K941" s="51">
        <f t="shared" si="506"/>
        <v>-1.2637712477570471</v>
      </c>
      <c r="L941">
        <f t="shared" si="501"/>
        <v>12800</v>
      </c>
      <c r="M941">
        <f t="shared" si="502"/>
        <v>12900</v>
      </c>
      <c r="N941">
        <v>19.12</v>
      </c>
      <c r="O941">
        <f t="shared" si="499"/>
        <v>7</v>
      </c>
      <c r="P941" s="54">
        <f t="shared" si="507"/>
        <v>-1.2718247605196353</v>
      </c>
      <c r="Q941" s="54">
        <f t="shared" si="508"/>
        <v>18.540145314783491</v>
      </c>
      <c r="R941" s="53">
        <f t="shared" si="531"/>
        <v>10150</v>
      </c>
      <c r="S941" s="53">
        <f t="shared" si="532"/>
        <v>13100</v>
      </c>
      <c r="T941" s="53">
        <f t="shared" si="521"/>
        <v>0</v>
      </c>
      <c r="U941" s="16"/>
      <c r="V941" s="16">
        <f t="shared" si="533"/>
        <v>10400</v>
      </c>
      <c r="W941" s="16">
        <f t="shared" si="534"/>
        <v>12900</v>
      </c>
      <c r="X941" s="16">
        <f t="shared" si="520"/>
        <v>0</v>
      </c>
      <c r="Y941" s="10">
        <f t="shared" si="500"/>
        <v>223.25</v>
      </c>
      <c r="Z941" s="10">
        <f t="shared" si="503"/>
        <v>19</v>
      </c>
      <c r="AA941" s="10">
        <f t="shared" si="504"/>
        <v>204.25</v>
      </c>
      <c r="AB941" s="10">
        <f t="shared" si="505"/>
        <v>223.25</v>
      </c>
      <c r="AC941" s="11">
        <f t="shared" si="518"/>
        <v>166.72499999999971</v>
      </c>
      <c r="AD941" s="12">
        <f t="shared" si="517"/>
        <v>1.2966938099349005E-2</v>
      </c>
      <c r="AE941" s="12">
        <f t="shared" si="519"/>
        <v>18.931729625049549</v>
      </c>
      <c r="AF941" s="10"/>
      <c r="AG941" s="10"/>
      <c r="AH941" s="13">
        <f t="shared" si="525"/>
        <v>0</v>
      </c>
      <c r="AI941" s="6"/>
      <c r="AJ941" s="6"/>
      <c r="AK941" s="6">
        <f t="shared" si="526"/>
        <v>0</v>
      </c>
    </row>
    <row r="942" spans="1:37" x14ac:dyDescent="0.35">
      <c r="A942" s="2">
        <v>44155</v>
      </c>
      <c r="B942" t="s">
        <v>10</v>
      </c>
      <c r="C942" s="3">
        <v>44161</v>
      </c>
      <c r="D942">
        <v>12795.05</v>
      </c>
      <c r="E942">
        <v>12909.5</v>
      </c>
      <c r="F942">
        <v>12744.5</v>
      </c>
      <c r="G942">
        <v>12871.3</v>
      </c>
      <c r="H942">
        <v>11092800</v>
      </c>
      <c r="I942">
        <v>-272550</v>
      </c>
      <c r="K942" s="51">
        <f t="shared" si="506"/>
        <v>0.60812131160354299</v>
      </c>
      <c r="L942">
        <f t="shared" si="501"/>
        <v>12900</v>
      </c>
      <c r="M942">
        <f t="shared" si="502"/>
        <v>12800</v>
      </c>
      <c r="N942">
        <v>19.57</v>
      </c>
      <c r="O942">
        <f t="shared" si="499"/>
        <v>6</v>
      </c>
      <c r="P942" s="54">
        <f t="shared" si="507"/>
        <v>0.60627971627322808</v>
      </c>
      <c r="Q942" s="54">
        <f t="shared" si="508"/>
        <v>18.974400135594848</v>
      </c>
      <c r="R942" s="53">
        <f t="shared" si="531"/>
        <v>10150</v>
      </c>
      <c r="S942" s="53">
        <f t="shared" si="532"/>
        <v>13100</v>
      </c>
      <c r="T942" s="53">
        <f t="shared" si="521"/>
        <v>0</v>
      </c>
      <c r="U942" s="16"/>
      <c r="V942" s="16">
        <f t="shared" si="533"/>
        <v>10400</v>
      </c>
      <c r="W942" s="16">
        <f t="shared" si="534"/>
        <v>12900</v>
      </c>
      <c r="X942" s="16">
        <f t="shared" si="520"/>
        <v>0</v>
      </c>
      <c r="Y942" s="10">
        <f t="shared" si="500"/>
        <v>165</v>
      </c>
      <c r="Z942" s="10">
        <f t="shared" si="503"/>
        <v>116</v>
      </c>
      <c r="AA942" s="10">
        <f t="shared" si="504"/>
        <v>49</v>
      </c>
      <c r="AB942" s="10">
        <f t="shared" si="505"/>
        <v>165</v>
      </c>
      <c r="AC942" s="11">
        <f t="shared" si="518"/>
        <v>166.02142857142826</v>
      </c>
      <c r="AD942" s="12">
        <f t="shared" si="517"/>
        <v>1.2975441953835919E-2</v>
      </c>
      <c r="AE942" s="12">
        <f t="shared" si="519"/>
        <v>18.944145252600443</v>
      </c>
      <c r="AF942" s="10"/>
      <c r="AG942" s="10"/>
      <c r="AH942" s="13">
        <f t="shared" si="525"/>
        <v>0</v>
      </c>
      <c r="AI942" s="6"/>
      <c r="AJ942" s="6"/>
      <c r="AK942" s="6">
        <f t="shared" si="526"/>
        <v>0</v>
      </c>
    </row>
    <row r="943" spans="1:37" x14ac:dyDescent="0.35">
      <c r="A943" s="2">
        <v>44158</v>
      </c>
      <c r="B943" t="s">
        <v>10</v>
      </c>
      <c r="C943" s="3">
        <v>44161</v>
      </c>
      <c r="D943">
        <v>12935.95</v>
      </c>
      <c r="E943">
        <v>12978.4</v>
      </c>
      <c r="F943">
        <v>12825</v>
      </c>
      <c r="G943">
        <v>12934.35</v>
      </c>
      <c r="H943">
        <v>10343475</v>
      </c>
      <c r="I943">
        <v>-749325</v>
      </c>
      <c r="K943" s="51">
        <f t="shared" si="506"/>
        <v>0.48984951015049832</v>
      </c>
      <c r="L943">
        <f t="shared" si="501"/>
        <v>12900</v>
      </c>
      <c r="M943">
        <f t="shared" si="502"/>
        <v>12900</v>
      </c>
      <c r="N943">
        <v>19.6175</v>
      </c>
      <c r="O943">
        <f t="shared" si="499"/>
        <v>3</v>
      </c>
      <c r="P943" s="54">
        <f t="shared" si="507"/>
        <v>0.48865365112060744</v>
      </c>
      <c r="Q943" s="54">
        <f t="shared" si="508"/>
        <v>19.020248547756815</v>
      </c>
      <c r="R943" s="53">
        <f t="shared" si="531"/>
        <v>10150</v>
      </c>
      <c r="S943" s="53">
        <f t="shared" si="532"/>
        <v>13100</v>
      </c>
      <c r="T943" s="53">
        <f t="shared" si="521"/>
        <v>0</v>
      </c>
      <c r="U943" s="16"/>
      <c r="V943" s="16">
        <f t="shared" si="533"/>
        <v>10400</v>
      </c>
      <c r="W943" s="16">
        <f t="shared" si="534"/>
        <v>12900</v>
      </c>
      <c r="X943" s="16">
        <f t="shared" si="520"/>
        <v>0</v>
      </c>
      <c r="Y943" s="10">
        <f t="shared" si="500"/>
        <v>153.39999999999964</v>
      </c>
      <c r="Z943" s="10">
        <f t="shared" si="503"/>
        <v>107.10000000000036</v>
      </c>
      <c r="AA943" s="10">
        <f t="shared" si="504"/>
        <v>46.299999999999272</v>
      </c>
      <c r="AB943" s="10">
        <f t="shared" si="505"/>
        <v>153.39999999999964</v>
      </c>
      <c r="AC943" s="11">
        <f t="shared" si="518"/>
        <v>165.3749999999996</v>
      </c>
      <c r="AD943" s="12">
        <f t="shared" si="517"/>
        <v>1.2784140322125518E-2</v>
      </c>
      <c r="AE943" s="12">
        <f t="shared" si="519"/>
        <v>18.664844870303256</v>
      </c>
      <c r="AF943" s="10"/>
      <c r="AG943" s="10"/>
      <c r="AH943" s="13">
        <f t="shared" si="525"/>
        <v>0</v>
      </c>
      <c r="AI943" s="6"/>
      <c r="AJ943" s="6"/>
      <c r="AK943" s="6">
        <f t="shared" si="526"/>
        <v>0</v>
      </c>
    </row>
    <row r="944" spans="1:37" x14ac:dyDescent="0.35">
      <c r="A944" s="2">
        <v>44159</v>
      </c>
      <c r="B944" t="s">
        <v>10</v>
      </c>
      <c r="C944" s="3">
        <v>44161</v>
      </c>
      <c r="D944">
        <v>12977.2</v>
      </c>
      <c r="E944">
        <v>13081.6</v>
      </c>
      <c r="F944">
        <v>12964.8</v>
      </c>
      <c r="G944">
        <v>13062.45</v>
      </c>
      <c r="H944">
        <v>8707200</v>
      </c>
      <c r="I944">
        <v>-1636275</v>
      </c>
      <c r="K944" s="51">
        <f t="shared" si="506"/>
        <v>0.99038606501293347</v>
      </c>
      <c r="L944">
        <f t="shared" si="501"/>
        <v>13100</v>
      </c>
      <c r="M944">
        <f t="shared" si="502"/>
        <v>13000</v>
      </c>
      <c r="N944">
        <v>20.797499999999999</v>
      </c>
      <c r="O944">
        <f t="shared" si="499"/>
        <v>2</v>
      </c>
      <c r="P944" s="54">
        <f t="shared" si="507"/>
        <v>0.98551388474330537</v>
      </c>
      <c r="Q944" s="54">
        <f t="shared" si="508"/>
        <v>20.165369327934989</v>
      </c>
      <c r="R944" s="53">
        <f t="shared" si="531"/>
        <v>10150</v>
      </c>
      <c r="S944" s="53">
        <f t="shared" si="532"/>
        <v>13100</v>
      </c>
      <c r="T944" s="53">
        <f t="shared" si="521"/>
        <v>0</v>
      </c>
      <c r="U944" s="16"/>
      <c r="V944" s="16">
        <f t="shared" si="533"/>
        <v>10400</v>
      </c>
      <c r="W944" s="16">
        <f t="shared" si="534"/>
        <v>12900</v>
      </c>
      <c r="X944" s="16">
        <f t="shared" si="520"/>
        <v>1</v>
      </c>
      <c r="Y944" s="10">
        <f t="shared" si="500"/>
        <v>116.80000000000109</v>
      </c>
      <c r="Z944" s="10">
        <f t="shared" si="503"/>
        <v>147.25</v>
      </c>
      <c r="AA944" s="10">
        <f t="shared" si="504"/>
        <v>30.449999999998909</v>
      </c>
      <c r="AB944" s="10">
        <f t="shared" si="505"/>
        <v>147.25</v>
      </c>
      <c r="AC944" s="11">
        <f t="shared" si="518"/>
        <v>161.53214285714253</v>
      </c>
      <c r="AD944" s="12">
        <f t="shared" si="517"/>
        <v>1.2447380240509703E-2</v>
      </c>
      <c r="AE944" s="12">
        <f t="shared" si="519"/>
        <v>18.173175151144168</v>
      </c>
      <c r="AF944" s="10"/>
      <c r="AG944" s="10"/>
      <c r="AH944" s="13">
        <f t="shared" si="525"/>
        <v>0</v>
      </c>
      <c r="AI944" s="6"/>
      <c r="AJ944" s="6"/>
      <c r="AK944" s="6">
        <f t="shared" si="526"/>
        <v>0</v>
      </c>
    </row>
    <row r="945" spans="1:37" x14ac:dyDescent="0.35">
      <c r="A945" s="2">
        <v>44160</v>
      </c>
      <c r="B945" t="s">
        <v>10</v>
      </c>
      <c r="C945" s="3">
        <v>44161</v>
      </c>
      <c r="D945">
        <v>13130.15</v>
      </c>
      <c r="E945">
        <v>13137.75</v>
      </c>
      <c r="F945">
        <v>12844.25</v>
      </c>
      <c r="G945">
        <v>12859.15</v>
      </c>
      <c r="H945">
        <v>5093325</v>
      </c>
      <c r="I945">
        <v>-3613875</v>
      </c>
      <c r="K945" s="51">
        <f t="shared" si="506"/>
        <v>-1.5563695937592188</v>
      </c>
      <c r="L945">
        <f t="shared" si="501"/>
        <v>12900</v>
      </c>
      <c r="M945">
        <f t="shared" si="502"/>
        <v>13100</v>
      </c>
      <c r="N945">
        <v>21.057500000000001</v>
      </c>
      <c r="O945">
        <f t="shared" si="499"/>
        <v>1</v>
      </c>
      <c r="P945" s="54">
        <f t="shared" si="507"/>
        <v>-1.5686081764517468</v>
      </c>
      <c r="Q945" s="54">
        <f t="shared" si="508"/>
        <v>20.419618991834149</v>
      </c>
      <c r="R945" s="53">
        <f t="shared" si="531"/>
        <v>10150</v>
      </c>
      <c r="S945" s="53">
        <f t="shared" si="532"/>
        <v>13100</v>
      </c>
      <c r="T945" s="53">
        <f t="shared" si="521"/>
        <v>0</v>
      </c>
      <c r="U945" s="16"/>
      <c r="V945" s="16">
        <f t="shared" si="533"/>
        <v>10400</v>
      </c>
      <c r="W945" s="16">
        <f t="shared" si="534"/>
        <v>12900</v>
      </c>
      <c r="X945" s="16">
        <f t="shared" si="520"/>
        <v>1</v>
      </c>
      <c r="Y945" s="10">
        <f t="shared" si="500"/>
        <v>293.5</v>
      </c>
      <c r="Z945" s="10">
        <f t="shared" si="503"/>
        <v>75.299999999999272</v>
      </c>
      <c r="AA945" s="10">
        <f t="shared" si="504"/>
        <v>218.20000000000073</v>
      </c>
      <c r="AB945" s="10">
        <f t="shared" si="505"/>
        <v>293.5</v>
      </c>
      <c r="AC945" s="11">
        <f t="shared" si="518"/>
        <v>165.84999999999971</v>
      </c>
      <c r="AD945" s="12">
        <f t="shared" si="517"/>
        <v>1.2631234220477277E-2</v>
      </c>
      <c r="AE945" s="12">
        <f t="shared" si="519"/>
        <v>18.441601961896826</v>
      </c>
      <c r="AF945" s="10"/>
      <c r="AG945" s="10"/>
      <c r="AH945" s="13">
        <f t="shared" si="525"/>
        <v>1</v>
      </c>
      <c r="AI945" s="6"/>
      <c r="AJ945" s="6"/>
      <c r="AK945" s="6">
        <f t="shared" si="526"/>
        <v>0</v>
      </c>
    </row>
    <row r="946" spans="1:37" x14ac:dyDescent="0.35">
      <c r="A946" s="2">
        <v>44161</v>
      </c>
      <c r="B946" t="s">
        <v>10</v>
      </c>
      <c r="C946" s="3">
        <v>44161</v>
      </c>
      <c r="D946">
        <v>12920.65</v>
      </c>
      <c r="E946">
        <v>12998</v>
      </c>
      <c r="F946">
        <v>12785.7</v>
      </c>
      <c r="G946">
        <v>12977.2</v>
      </c>
      <c r="H946">
        <v>3265575</v>
      </c>
      <c r="I946">
        <v>-1827750</v>
      </c>
      <c r="K946" s="51">
        <f t="shared" si="506"/>
        <v>0.91802335302100901</v>
      </c>
      <c r="L946">
        <f t="shared" si="501"/>
        <v>13000</v>
      </c>
      <c r="M946">
        <f t="shared" si="502"/>
        <v>12900</v>
      </c>
      <c r="N946">
        <v>23.127500000000001</v>
      </c>
      <c r="O946">
        <f t="shared" si="499"/>
        <v>0</v>
      </c>
      <c r="P946" s="54">
        <f t="shared" si="507"/>
        <v>0.91383513169027708</v>
      </c>
      <c r="Q946" s="54">
        <f t="shared" si="508"/>
        <v>22.424060438597525</v>
      </c>
      <c r="R946" s="53">
        <f t="shared" si="531"/>
        <v>10150</v>
      </c>
      <c r="S946" s="53">
        <f t="shared" si="532"/>
        <v>13100</v>
      </c>
      <c r="T946" s="53">
        <f t="shared" si="521"/>
        <v>0</v>
      </c>
      <c r="U946" s="16"/>
      <c r="V946" s="16">
        <f t="shared" si="533"/>
        <v>10400</v>
      </c>
      <c r="W946" s="16">
        <f t="shared" si="534"/>
        <v>12900</v>
      </c>
      <c r="X946" s="16">
        <f t="shared" si="520"/>
        <v>0</v>
      </c>
      <c r="Y946" s="10">
        <f t="shared" si="500"/>
        <v>212.29999999999927</v>
      </c>
      <c r="Z946" s="10">
        <f t="shared" si="503"/>
        <v>138.85000000000036</v>
      </c>
      <c r="AA946" s="10">
        <f t="shared" si="504"/>
        <v>73.449999999998909</v>
      </c>
      <c r="AB946" s="10">
        <f t="shared" si="505"/>
        <v>212.29999999999927</v>
      </c>
      <c r="AC946" s="11">
        <f t="shared" si="518"/>
        <v>170.77857142857115</v>
      </c>
      <c r="AD946" s="12">
        <f t="shared" si="517"/>
        <v>1.3217490716687718E-2</v>
      </c>
      <c r="AE946" s="12">
        <f t="shared" si="519"/>
        <v>19.297536446364067</v>
      </c>
      <c r="AF946" s="10"/>
      <c r="AG946" s="10"/>
      <c r="AH946" s="13">
        <f t="shared" si="525"/>
        <v>0</v>
      </c>
      <c r="AI946" s="6"/>
      <c r="AJ946" s="6"/>
      <c r="AK946" s="6">
        <f t="shared" si="526"/>
        <v>0</v>
      </c>
    </row>
    <row r="947" spans="1:37" x14ac:dyDescent="0.35">
      <c r="A947" s="2">
        <v>44162</v>
      </c>
      <c r="B947" t="s">
        <v>10</v>
      </c>
      <c r="C947" s="3">
        <v>44196</v>
      </c>
      <c r="D947">
        <v>13043</v>
      </c>
      <c r="E947">
        <v>13094</v>
      </c>
      <c r="F947">
        <v>12966</v>
      </c>
      <c r="G947">
        <v>13017.4</v>
      </c>
      <c r="H947">
        <v>11975625</v>
      </c>
      <c r="I947">
        <v>580800</v>
      </c>
      <c r="K947" s="51">
        <f t="shared" si="506"/>
        <v>0.30977406528371998</v>
      </c>
      <c r="L947">
        <f t="shared" si="501"/>
        <v>13000</v>
      </c>
      <c r="M947">
        <f t="shared" si="502"/>
        <v>13000</v>
      </c>
      <c r="N947">
        <v>20.022500000000001</v>
      </c>
      <c r="O947">
        <f t="shared" si="499"/>
        <v>34</v>
      </c>
      <c r="P947" s="54">
        <f t="shared" si="507"/>
        <v>0.3092952539933691</v>
      </c>
      <c r="Q947" s="54">
        <f t="shared" si="508"/>
        <v>19.412681826276568</v>
      </c>
      <c r="R947" s="53">
        <f t="shared" si="524"/>
        <v>11450</v>
      </c>
      <c r="S947" s="53">
        <f>MROUND((G947+2*G947*Q947*SQRT(O947/365)/100),50)</f>
        <v>14550</v>
      </c>
      <c r="T947" s="53">
        <f t="shared" si="521"/>
        <v>0</v>
      </c>
      <c r="U947" s="17">
        <v>14.111192331130908</v>
      </c>
      <c r="V947" s="16">
        <f>MROUND((D947-2*D947*U947*SQRT(O947/365)/100),50)</f>
        <v>11900</v>
      </c>
      <c r="W947" s="16">
        <f>MROUND((D947+2*D947*U947*SQRT(O947/365)/100),50)</f>
        <v>14150</v>
      </c>
      <c r="X947" s="16">
        <f t="shared" si="520"/>
        <v>0</v>
      </c>
      <c r="Y947" s="10">
        <f t="shared" si="500"/>
        <v>128</v>
      </c>
      <c r="Z947" s="10">
        <f t="shared" si="503"/>
        <v>116.79999999999927</v>
      </c>
      <c r="AA947" s="10">
        <f t="shared" si="504"/>
        <v>11.200000000000728</v>
      </c>
      <c r="AB947" s="10">
        <f t="shared" si="505"/>
        <v>128</v>
      </c>
      <c r="AC947" s="11">
        <f t="shared" si="518"/>
        <v>163.97499999999971</v>
      </c>
      <c r="AD947" s="12">
        <f t="shared" si="517"/>
        <v>1.257187763551328E-2</v>
      </c>
      <c r="AE947" s="12">
        <f t="shared" si="519"/>
        <v>18.354941347849387</v>
      </c>
      <c r="AF947" s="10">
        <f>MROUND((M947-2*M947*AE947*SQRT(O947/365)/100),50)</f>
        <v>11550</v>
      </c>
      <c r="AG947" s="10">
        <f>MROUND((M947+2*M947*AE947*SQRT(O947/365)/100),50)</f>
        <v>14450</v>
      </c>
      <c r="AH947" s="13">
        <f t="shared" ref="AH947:AH969" si="535">IF(AND(M947&gt;=11550,M947&lt;=14450),0,1)</f>
        <v>0</v>
      </c>
      <c r="AI947" s="6">
        <f>MROUND((M947-2*M947*N947*SQRT(O947/365)/100),50)</f>
        <v>11400</v>
      </c>
      <c r="AJ947" s="6">
        <f>MROUND((M947+2*M947*N947*SQRT(O947/365)/100),50)</f>
        <v>14600</v>
      </c>
      <c r="AK947" s="6">
        <f t="shared" ref="AK947:AK969" si="536">IF(AND(M947&gt;=11400,M947&lt;=14600),0,1)</f>
        <v>0</v>
      </c>
    </row>
    <row r="948" spans="1:37" x14ac:dyDescent="0.35">
      <c r="A948" s="2">
        <v>44166</v>
      </c>
      <c r="B948" t="s">
        <v>10</v>
      </c>
      <c r="C948" s="3">
        <v>44196</v>
      </c>
      <c r="D948">
        <v>13031</v>
      </c>
      <c r="E948">
        <v>13168.35</v>
      </c>
      <c r="F948">
        <v>12992.85</v>
      </c>
      <c r="G948">
        <v>13143.4</v>
      </c>
      <c r="H948">
        <v>11884275</v>
      </c>
      <c r="I948">
        <v>-91350</v>
      </c>
      <c r="K948" s="51">
        <f t="shared" si="506"/>
        <v>0.96793522516017039</v>
      </c>
      <c r="L948">
        <f t="shared" si="501"/>
        <v>13100</v>
      </c>
      <c r="M948">
        <f t="shared" si="502"/>
        <v>13000</v>
      </c>
      <c r="N948">
        <v>19.817499999999999</v>
      </c>
      <c r="O948">
        <f t="shared" si="499"/>
        <v>30</v>
      </c>
      <c r="P948" s="54">
        <f t="shared" si="507"/>
        <v>0.96328074297247213</v>
      </c>
      <c r="Q948" s="54">
        <f t="shared" si="508"/>
        <v>19.215227879533117</v>
      </c>
      <c r="R948" s="53">
        <f t="shared" ref="R948:R966" si="537">R947</f>
        <v>11450</v>
      </c>
      <c r="S948" s="53">
        <f t="shared" ref="S948:S966" si="538">S947</f>
        <v>14550</v>
      </c>
      <c r="T948" s="53">
        <f t="shared" si="521"/>
        <v>0</v>
      </c>
      <c r="U948" s="16"/>
      <c r="V948" s="16">
        <f t="shared" ref="V948" si="539">V947</f>
        <v>11900</v>
      </c>
      <c r="W948" s="16">
        <f t="shared" ref="W948" si="540">W947</f>
        <v>14150</v>
      </c>
      <c r="X948" s="16">
        <f t="shared" si="520"/>
        <v>0</v>
      </c>
      <c r="Y948" s="10">
        <f t="shared" si="500"/>
        <v>175.5</v>
      </c>
      <c r="Z948" s="10">
        <f t="shared" si="503"/>
        <v>150.95000000000073</v>
      </c>
      <c r="AA948" s="10">
        <f t="shared" si="504"/>
        <v>24.549999999999272</v>
      </c>
      <c r="AB948" s="10">
        <f t="shared" si="505"/>
        <v>175.5</v>
      </c>
      <c r="AC948" s="11">
        <f t="shared" si="518"/>
        <v>162.20357142857119</v>
      </c>
      <c r="AD948" s="12">
        <f t="shared" si="517"/>
        <v>1.2447515265794734E-2</v>
      </c>
      <c r="AE948" s="12">
        <f t="shared" si="519"/>
        <v>18.173372288060314</v>
      </c>
      <c r="AF948" s="10"/>
      <c r="AG948" s="10"/>
      <c r="AH948" s="13">
        <f t="shared" si="535"/>
        <v>0</v>
      </c>
      <c r="AI948" s="6"/>
      <c r="AJ948" s="6"/>
      <c r="AK948" s="6">
        <f t="shared" si="536"/>
        <v>0</v>
      </c>
    </row>
    <row r="949" spans="1:37" x14ac:dyDescent="0.35">
      <c r="A949" s="2">
        <v>44167</v>
      </c>
      <c r="B949" t="s">
        <v>10</v>
      </c>
      <c r="C949" s="3">
        <v>44196</v>
      </c>
      <c r="D949">
        <v>13144.4</v>
      </c>
      <c r="E949">
        <v>13177</v>
      </c>
      <c r="F949">
        <v>13017.95</v>
      </c>
      <c r="G949">
        <v>13162.45</v>
      </c>
      <c r="H949">
        <v>11650425</v>
      </c>
      <c r="I949">
        <v>-233850</v>
      </c>
      <c r="K949" s="51">
        <f t="shared" si="506"/>
        <v>0.14493966553556228</v>
      </c>
      <c r="L949">
        <f t="shared" si="501"/>
        <v>13200</v>
      </c>
      <c r="M949">
        <f t="shared" si="502"/>
        <v>13100</v>
      </c>
      <c r="N949">
        <v>20.182500000000001</v>
      </c>
      <c r="O949">
        <f t="shared" si="499"/>
        <v>29</v>
      </c>
      <c r="P949" s="54">
        <f t="shared" si="507"/>
        <v>0.14483472938611186</v>
      </c>
      <c r="Q949" s="54">
        <f t="shared" si="508"/>
        <v>19.56769190530478</v>
      </c>
      <c r="R949" s="53">
        <f t="shared" si="537"/>
        <v>11450</v>
      </c>
      <c r="S949" s="53">
        <f t="shared" si="538"/>
        <v>14550</v>
      </c>
      <c r="T949" s="53">
        <f t="shared" si="521"/>
        <v>0</v>
      </c>
      <c r="U949" s="16"/>
      <c r="V949" s="16">
        <f t="shared" ref="V949:V969" si="541">V948</f>
        <v>11900</v>
      </c>
      <c r="W949" s="16">
        <f t="shared" ref="W949:W969" si="542">W948</f>
        <v>14150</v>
      </c>
      <c r="X949" s="16">
        <f t="shared" si="520"/>
        <v>0</v>
      </c>
      <c r="Y949" s="10">
        <f t="shared" si="500"/>
        <v>159.04999999999927</v>
      </c>
      <c r="Z949" s="10">
        <f t="shared" si="503"/>
        <v>33.600000000000364</v>
      </c>
      <c r="AA949" s="10">
        <f t="shared" si="504"/>
        <v>125.44999999999891</v>
      </c>
      <c r="AB949" s="10">
        <f t="shared" si="505"/>
        <v>159.04999999999927</v>
      </c>
      <c r="AC949" s="11">
        <f t="shared" si="518"/>
        <v>159.49285714285685</v>
      </c>
      <c r="AD949" s="12">
        <f t="shared" si="517"/>
        <v>1.2133901672412347E-2</v>
      </c>
      <c r="AE949" s="12">
        <f t="shared" si="519"/>
        <v>17.715496441722028</v>
      </c>
      <c r="AF949" s="10"/>
      <c r="AG949" s="10"/>
      <c r="AH949" s="13">
        <f t="shared" si="535"/>
        <v>0</v>
      </c>
      <c r="AI949" s="6"/>
      <c r="AJ949" s="6"/>
      <c r="AK949" s="6">
        <f t="shared" si="536"/>
        <v>0</v>
      </c>
    </row>
    <row r="950" spans="1:37" x14ac:dyDescent="0.35">
      <c r="A950" s="2">
        <v>44168</v>
      </c>
      <c r="B950" t="s">
        <v>10</v>
      </c>
      <c r="C950" s="3">
        <v>44196</v>
      </c>
      <c r="D950">
        <v>13210.2</v>
      </c>
      <c r="E950">
        <v>13228.4</v>
      </c>
      <c r="F950">
        <v>13153.05</v>
      </c>
      <c r="G950">
        <v>13191.85</v>
      </c>
      <c r="H950">
        <v>11983725</v>
      </c>
      <c r="I950">
        <v>333300</v>
      </c>
      <c r="K950" s="51">
        <f t="shared" si="506"/>
        <v>0.22336267184300518</v>
      </c>
      <c r="L950">
        <f t="shared" si="501"/>
        <v>13200</v>
      </c>
      <c r="M950">
        <f t="shared" si="502"/>
        <v>13200</v>
      </c>
      <c r="N950">
        <v>19.907499999999999</v>
      </c>
      <c r="O950">
        <f t="shared" si="499"/>
        <v>28</v>
      </c>
      <c r="P950" s="54">
        <f t="shared" si="507"/>
        <v>0.22311358826474503</v>
      </c>
      <c r="Q950" s="54">
        <f t="shared" si="508"/>
        <v>19.301114725719756</v>
      </c>
      <c r="R950" s="53">
        <f t="shared" si="537"/>
        <v>11450</v>
      </c>
      <c r="S950" s="53">
        <f t="shared" si="538"/>
        <v>14550</v>
      </c>
      <c r="T950" s="53">
        <f t="shared" si="521"/>
        <v>0</v>
      </c>
      <c r="U950" s="16"/>
      <c r="V950" s="16">
        <f t="shared" si="541"/>
        <v>11900</v>
      </c>
      <c r="W950" s="16">
        <f t="shared" si="542"/>
        <v>14150</v>
      </c>
      <c r="X950" s="16">
        <f t="shared" si="520"/>
        <v>0</v>
      </c>
      <c r="Y950" s="10">
        <f t="shared" si="500"/>
        <v>75.350000000000364</v>
      </c>
      <c r="Z950" s="10">
        <f t="shared" si="503"/>
        <v>65.949999999998909</v>
      </c>
      <c r="AA950" s="10">
        <f t="shared" si="504"/>
        <v>9.4000000000014552</v>
      </c>
      <c r="AB950" s="10">
        <f t="shared" si="505"/>
        <v>75.350000000000364</v>
      </c>
      <c r="AC950" s="11">
        <f t="shared" si="518"/>
        <v>156.51428571428551</v>
      </c>
      <c r="AD950" s="12">
        <f t="shared" si="517"/>
        <v>1.184798759400202E-2</v>
      </c>
      <c r="AE950" s="12">
        <f t="shared" si="519"/>
        <v>17.298061887242948</v>
      </c>
      <c r="AF950" s="10"/>
      <c r="AG950" s="10"/>
      <c r="AH950" s="13">
        <f t="shared" si="535"/>
        <v>0</v>
      </c>
      <c r="AI950" s="6"/>
      <c r="AJ950" s="6"/>
      <c r="AK950" s="6">
        <f t="shared" si="536"/>
        <v>0</v>
      </c>
    </row>
    <row r="951" spans="1:37" x14ac:dyDescent="0.35">
      <c r="A951" s="2">
        <v>44169</v>
      </c>
      <c r="B951" t="s">
        <v>10</v>
      </c>
      <c r="C951" s="3">
        <v>44196</v>
      </c>
      <c r="D951">
        <v>13220.2</v>
      </c>
      <c r="E951">
        <v>13326.6</v>
      </c>
      <c r="F951">
        <v>13202.35</v>
      </c>
      <c r="G951">
        <v>13311.6</v>
      </c>
      <c r="H951">
        <v>12531525</v>
      </c>
      <c r="I951">
        <v>547800</v>
      </c>
      <c r="K951" s="51">
        <f t="shared" si="506"/>
        <v>0.90775744114737511</v>
      </c>
      <c r="L951">
        <f t="shared" si="501"/>
        <v>13300</v>
      </c>
      <c r="M951">
        <f t="shared" si="502"/>
        <v>13200</v>
      </c>
      <c r="N951">
        <v>19</v>
      </c>
      <c r="O951">
        <f t="shared" si="499"/>
        <v>27</v>
      </c>
      <c r="P951" s="54">
        <f t="shared" si="507"/>
        <v>0.90366208854160135</v>
      </c>
      <c r="Q951" s="54">
        <f t="shared" si="508"/>
        <v>18.422513300584587</v>
      </c>
      <c r="R951" s="53">
        <f t="shared" si="537"/>
        <v>11450</v>
      </c>
      <c r="S951" s="53">
        <f t="shared" si="538"/>
        <v>14550</v>
      </c>
      <c r="T951" s="53">
        <f t="shared" si="521"/>
        <v>0</v>
      </c>
      <c r="U951" s="16"/>
      <c r="V951" s="16">
        <f t="shared" si="541"/>
        <v>11900</v>
      </c>
      <c r="W951" s="16">
        <f t="shared" si="542"/>
        <v>14150</v>
      </c>
      <c r="X951" s="16">
        <f t="shared" si="520"/>
        <v>0</v>
      </c>
      <c r="Y951" s="10">
        <f t="shared" si="500"/>
        <v>124.25</v>
      </c>
      <c r="Z951" s="10">
        <f t="shared" si="503"/>
        <v>134.75</v>
      </c>
      <c r="AA951" s="10">
        <f t="shared" si="504"/>
        <v>10.5</v>
      </c>
      <c r="AB951" s="10">
        <f t="shared" si="505"/>
        <v>134.75</v>
      </c>
      <c r="AC951" s="11">
        <f t="shared" si="518"/>
        <v>155.18928571428555</v>
      </c>
      <c r="AD951" s="12">
        <f t="shared" si="517"/>
        <v>1.1738800147825716E-2</v>
      </c>
      <c r="AE951" s="12">
        <f t="shared" si="519"/>
        <v>17.138648215825544</v>
      </c>
      <c r="AF951" s="10"/>
      <c r="AG951" s="10"/>
      <c r="AH951" s="13">
        <f t="shared" si="535"/>
        <v>0</v>
      </c>
      <c r="AI951" s="6"/>
      <c r="AJ951" s="6"/>
      <c r="AK951" s="6">
        <f t="shared" si="536"/>
        <v>0</v>
      </c>
    </row>
    <row r="952" spans="1:37" x14ac:dyDescent="0.35">
      <c r="A952" s="2">
        <v>44172</v>
      </c>
      <c r="B952" t="s">
        <v>10</v>
      </c>
      <c r="C952" s="3">
        <v>44196</v>
      </c>
      <c r="D952">
        <v>13268.2</v>
      </c>
      <c r="E952">
        <v>13398</v>
      </c>
      <c r="F952">
        <v>13265.7</v>
      </c>
      <c r="G952">
        <v>13387.6</v>
      </c>
      <c r="H952">
        <v>12230775</v>
      </c>
      <c r="I952">
        <v>-300750</v>
      </c>
      <c r="K952" s="51">
        <f t="shared" si="506"/>
        <v>0.57093061690555602</v>
      </c>
      <c r="L952">
        <f t="shared" si="501"/>
        <v>13400</v>
      </c>
      <c r="M952">
        <f t="shared" si="502"/>
        <v>13300</v>
      </c>
      <c r="N952">
        <v>18.0275</v>
      </c>
      <c r="O952">
        <f t="shared" si="499"/>
        <v>24</v>
      </c>
      <c r="P952" s="54">
        <f t="shared" si="507"/>
        <v>0.56930698500217147</v>
      </c>
      <c r="Q952" s="54">
        <f t="shared" si="508"/>
        <v>17.478866024476254</v>
      </c>
      <c r="R952" s="53">
        <f t="shared" si="537"/>
        <v>11450</v>
      </c>
      <c r="S952" s="53">
        <f t="shared" si="538"/>
        <v>14550</v>
      </c>
      <c r="T952" s="53">
        <f t="shared" si="521"/>
        <v>0</v>
      </c>
      <c r="U952" s="16"/>
      <c r="V952" s="16">
        <f t="shared" si="541"/>
        <v>11900</v>
      </c>
      <c r="W952" s="16">
        <f t="shared" si="542"/>
        <v>14150</v>
      </c>
      <c r="X952" s="16">
        <f t="shared" si="520"/>
        <v>0</v>
      </c>
      <c r="Y952" s="10">
        <f t="shared" si="500"/>
        <v>132.29999999999927</v>
      </c>
      <c r="Z952" s="10">
        <f t="shared" si="503"/>
        <v>86.399999999999636</v>
      </c>
      <c r="AA952" s="10">
        <f t="shared" si="504"/>
        <v>45.899999999999636</v>
      </c>
      <c r="AB952" s="10">
        <f t="shared" si="505"/>
        <v>132.29999999999927</v>
      </c>
      <c r="AC952" s="11">
        <f t="shared" si="518"/>
        <v>160.73928571428547</v>
      </c>
      <c r="AD952" s="12">
        <f t="shared" si="517"/>
        <v>1.2114626378430041E-2</v>
      </c>
      <c r="AE952" s="12">
        <f t="shared" si="519"/>
        <v>17.687354512507859</v>
      </c>
      <c r="AF952" s="10"/>
      <c r="AG952" s="10"/>
      <c r="AH952" s="13">
        <f t="shared" si="535"/>
        <v>0</v>
      </c>
      <c r="AI952" s="6"/>
      <c r="AJ952" s="6"/>
      <c r="AK952" s="6">
        <f t="shared" si="536"/>
        <v>0</v>
      </c>
    </row>
    <row r="953" spans="1:37" x14ac:dyDescent="0.35">
      <c r="A953" s="2">
        <v>44173</v>
      </c>
      <c r="B953" t="s">
        <v>10</v>
      </c>
      <c r="C953" s="3">
        <v>44196</v>
      </c>
      <c r="D953">
        <v>13401.05</v>
      </c>
      <c r="E953">
        <v>13469</v>
      </c>
      <c r="F953">
        <v>13352.05</v>
      </c>
      <c r="G953">
        <v>13428.15</v>
      </c>
      <c r="H953">
        <v>12272550</v>
      </c>
      <c r="I953">
        <v>41775</v>
      </c>
      <c r="K953" s="51">
        <f t="shared" si="506"/>
        <v>0.30289222862947257</v>
      </c>
      <c r="L953">
        <f t="shared" si="501"/>
        <v>13400</v>
      </c>
      <c r="M953">
        <f t="shared" si="502"/>
        <v>13400</v>
      </c>
      <c r="N953">
        <v>18.024999999999999</v>
      </c>
      <c r="O953">
        <f t="shared" si="499"/>
        <v>23</v>
      </c>
      <c r="P953" s="54">
        <f t="shared" si="507"/>
        <v>0.3024344343012686</v>
      </c>
      <c r="Q953" s="54">
        <f t="shared" si="508"/>
        <v>17.476042901504421</v>
      </c>
      <c r="R953" s="53">
        <f t="shared" si="537"/>
        <v>11450</v>
      </c>
      <c r="S953" s="53">
        <f t="shared" si="538"/>
        <v>14550</v>
      </c>
      <c r="T953" s="53">
        <f t="shared" si="521"/>
        <v>0</v>
      </c>
      <c r="U953" s="16"/>
      <c r="V953" s="16">
        <f t="shared" si="541"/>
        <v>11900</v>
      </c>
      <c r="W953" s="16">
        <f t="shared" si="542"/>
        <v>14150</v>
      </c>
      <c r="X953" s="16">
        <f t="shared" si="520"/>
        <v>0</v>
      </c>
      <c r="Y953" s="10">
        <f t="shared" si="500"/>
        <v>116.95000000000073</v>
      </c>
      <c r="Z953" s="10">
        <f t="shared" si="503"/>
        <v>81.399999999999636</v>
      </c>
      <c r="AA953" s="10">
        <f t="shared" si="504"/>
        <v>35.550000000001091</v>
      </c>
      <c r="AB953" s="10">
        <f t="shared" si="505"/>
        <v>116.95000000000073</v>
      </c>
      <c r="AC953" s="11">
        <f t="shared" si="518"/>
        <v>160.67142857142841</v>
      </c>
      <c r="AD953" s="12">
        <f t="shared" si="517"/>
        <v>1.1989465644216567E-2</v>
      </c>
      <c r="AE953" s="12">
        <f t="shared" si="519"/>
        <v>17.504619840556188</v>
      </c>
      <c r="AF953" s="10"/>
      <c r="AG953" s="10"/>
      <c r="AH953" s="13">
        <f t="shared" si="535"/>
        <v>0</v>
      </c>
      <c r="AI953" s="6"/>
      <c r="AJ953" s="6"/>
      <c r="AK953" s="6">
        <f t="shared" si="536"/>
        <v>0</v>
      </c>
    </row>
    <row r="954" spans="1:37" x14ac:dyDescent="0.35">
      <c r="A954" s="2">
        <v>44174</v>
      </c>
      <c r="B954" t="s">
        <v>10</v>
      </c>
      <c r="C954" s="3">
        <v>44196</v>
      </c>
      <c r="D954">
        <v>13457.7</v>
      </c>
      <c r="E954">
        <v>13588</v>
      </c>
      <c r="F954">
        <v>13456.15</v>
      </c>
      <c r="G954">
        <v>13567.7</v>
      </c>
      <c r="H954">
        <v>12466800</v>
      </c>
      <c r="I954">
        <v>194250</v>
      </c>
      <c r="J954">
        <v>13529.1</v>
      </c>
      <c r="K954" s="51">
        <f t="shared" si="506"/>
        <v>1.0392347419413777</v>
      </c>
      <c r="L954">
        <f t="shared" si="501"/>
        <v>13600</v>
      </c>
      <c r="M954">
        <f t="shared" si="502"/>
        <v>13500</v>
      </c>
      <c r="N954">
        <v>18.6175</v>
      </c>
      <c r="O954">
        <f t="shared" si="499"/>
        <v>22</v>
      </c>
      <c r="P954" s="54">
        <f t="shared" si="507"/>
        <v>1.0338718212532072</v>
      </c>
      <c r="Q954" s="54">
        <f t="shared" si="508"/>
        <v>18.052112378654385</v>
      </c>
      <c r="R954" s="53">
        <f t="shared" si="537"/>
        <v>11450</v>
      </c>
      <c r="S954" s="53">
        <f t="shared" si="538"/>
        <v>14550</v>
      </c>
      <c r="T954" s="53">
        <f t="shared" si="521"/>
        <v>0</v>
      </c>
      <c r="U954" s="16"/>
      <c r="V954" s="16">
        <f t="shared" si="541"/>
        <v>11900</v>
      </c>
      <c r="W954" s="16">
        <f t="shared" si="542"/>
        <v>14150</v>
      </c>
      <c r="X954" s="16">
        <f t="shared" si="520"/>
        <v>0</v>
      </c>
      <c r="Y954" s="10">
        <f t="shared" si="500"/>
        <v>131.85000000000036</v>
      </c>
      <c r="Z954" s="10">
        <f t="shared" si="503"/>
        <v>159.85000000000036</v>
      </c>
      <c r="AA954" s="10">
        <f t="shared" si="504"/>
        <v>28</v>
      </c>
      <c r="AB954" s="10">
        <f t="shared" si="505"/>
        <v>159.85000000000036</v>
      </c>
      <c r="AC954" s="11">
        <f t="shared" si="518"/>
        <v>162.60357142857134</v>
      </c>
      <c r="AD954" s="12">
        <f t="shared" si="517"/>
        <v>1.2082567706857139E-2</v>
      </c>
      <c r="AE954" s="12">
        <f t="shared" si="519"/>
        <v>17.640548852011424</v>
      </c>
      <c r="AF954" s="10"/>
      <c r="AG954" s="10"/>
      <c r="AH954" s="13">
        <f t="shared" si="535"/>
        <v>0</v>
      </c>
      <c r="AI954" s="6"/>
      <c r="AJ954" s="6"/>
      <c r="AK954" s="6">
        <f t="shared" si="536"/>
        <v>0</v>
      </c>
    </row>
    <row r="955" spans="1:37" x14ac:dyDescent="0.35">
      <c r="A955" s="2">
        <v>44175</v>
      </c>
      <c r="B955" t="s">
        <v>10</v>
      </c>
      <c r="C955" s="3">
        <v>44196</v>
      </c>
      <c r="D955">
        <v>13504.2</v>
      </c>
      <c r="E955">
        <v>13544</v>
      </c>
      <c r="F955">
        <v>13425</v>
      </c>
      <c r="G955">
        <v>13524.35</v>
      </c>
      <c r="H955">
        <v>11695800</v>
      </c>
      <c r="I955">
        <v>-771000</v>
      </c>
      <c r="K955" s="51">
        <f t="shared" si="506"/>
        <v>-0.31950883347951653</v>
      </c>
      <c r="L955">
        <f t="shared" si="501"/>
        <v>13500</v>
      </c>
      <c r="M955">
        <f t="shared" si="502"/>
        <v>13500</v>
      </c>
      <c r="N955">
        <v>18.920000000000002</v>
      </c>
      <c r="O955">
        <f t="shared" si="499"/>
        <v>21</v>
      </c>
      <c r="P955" s="54">
        <f t="shared" si="507"/>
        <v>-0.32002035280989105</v>
      </c>
      <c r="Q955" s="54">
        <f t="shared" si="508"/>
        <v>18.34378807066776</v>
      </c>
      <c r="R955" s="53">
        <f t="shared" si="537"/>
        <v>11450</v>
      </c>
      <c r="S955" s="53">
        <f t="shared" si="538"/>
        <v>14550</v>
      </c>
      <c r="T955" s="53">
        <f t="shared" si="521"/>
        <v>0</v>
      </c>
      <c r="U955" s="16"/>
      <c r="V955" s="16">
        <f t="shared" si="541"/>
        <v>11900</v>
      </c>
      <c r="W955" s="16">
        <f t="shared" si="542"/>
        <v>14150</v>
      </c>
      <c r="X955" s="16">
        <f t="shared" si="520"/>
        <v>0</v>
      </c>
      <c r="Y955" s="10">
        <f t="shared" si="500"/>
        <v>119</v>
      </c>
      <c r="Z955" s="10">
        <f t="shared" si="503"/>
        <v>23.700000000000728</v>
      </c>
      <c r="AA955" s="10">
        <f t="shared" si="504"/>
        <v>142.70000000000073</v>
      </c>
      <c r="AB955" s="10">
        <f t="shared" si="505"/>
        <v>142.70000000000073</v>
      </c>
      <c r="AC955" s="11">
        <f t="shared" si="518"/>
        <v>156.84999999999997</v>
      </c>
      <c r="AD955" s="12">
        <f t="shared" si="517"/>
        <v>1.1614904992520842E-2</v>
      </c>
      <c r="AE955" s="12">
        <f t="shared" si="519"/>
        <v>16.95776128908043</v>
      </c>
      <c r="AF955" s="10"/>
      <c r="AG955" s="10"/>
      <c r="AH955" s="13">
        <f t="shared" si="535"/>
        <v>0</v>
      </c>
      <c r="AI955" s="6"/>
      <c r="AJ955" s="6"/>
      <c r="AK955" s="6">
        <f t="shared" si="536"/>
        <v>0</v>
      </c>
    </row>
    <row r="956" spans="1:37" x14ac:dyDescent="0.35">
      <c r="A956" s="2">
        <v>44176</v>
      </c>
      <c r="B956" t="s">
        <v>10</v>
      </c>
      <c r="C956" s="3">
        <v>44196</v>
      </c>
      <c r="D956">
        <v>13530.1</v>
      </c>
      <c r="E956">
        <v>13599</v>
      </c>
      <c r="F956">
        <v>13414.45</v>
      </c>
      <c r="G956">
        <v>13518.35</v>
      </c>
      <c r="H956">
        <v>11956650</v>
      </c>
      <c r="I956">
        <v>260850</v>
      </c>
      <c r="J956">
        <v>13513.85</v>
      </c>
      <c r="K956" s="51">
        <f t="shared" si="506"/>
        <v>-4.4364424168259468E-2</v>
      </c>
      <c r="L956">
        <f t="shared" si="501"/>
        <v>13500</v>
      </c>
      <c r="M956">
        <f t="shared" si="502"/>
        <v>13500</v>
      </c>
      <c r="N956">
        <v>18.712499999999999</v>
      </c>
      <c r="O956">
        <f t="shared" si="499"/>
        <v>20</v>
      </c>
      <c r="P956" s="54">
        <f t="shared" si="507"/>
        <v>-4.4374268090408009E-2</v>
      </c>
      <c r="Q956" s="54">
        <f t="shared" si="508"/>
        <v>18.142445122406738</v>
      </c>
      <c r="R956" s="53">
        <f t="shared" si="537"/>
        <v>11450</v>
      </c>
      <c r="S956" s="53">
        <f t="shared" si="538"/>
        <v>14550</v>
      </c>
      <c r="T956" s="53">
        <f t="shared" si="521"/>
        <v>0</v>
      </c>
      <c r="U956" s="16"/>
      <c r="V956" s="16">
        <f t="shared" si="541"/>
        <v>11900</v>
      </c>
      <c r="W956" s="16">
        <f t="shared" si="542"/>
        <v>14150</v>
      </c>
      <c r="X956" s="16">
        <f t="shared" si="520"/>
        <v>0</v>
      </c>
      <c r="Y956" s="10">
        <f t="shared" si="500"/>
        <v>184.54999999999927</v>
      </c>
      <c r="Z956" s="10">
        <f t="shared" si="503"/>
        <v>74.649999999999636</v>
      </c>
      <c r="AA956" s="10">
        <f t="shared" si="504"/>
        <v>109.89999999999964</v>
      </c>
      <c r="AB956" s="10">
        <f t="shared" si="505"/>
        <v>184.54999999999927</v>
      </c>
      <c r="AC956" s="11">
        <f t="shared" si="518"/>
        <v>158.24642857142848</v>
      </c>
      <c r="AD956" s="12">
        <f t="shared" si="517"/>
        <v>1.1695880190939348E-2</v>
      </c>
      <c r="AE956" s="12">
        <f t="shared" si="519"/>
        <v>17.075985078771449</v>
      </c>
      <c r="AF956" s="10"/>
      <c r="AG956" s="10"/>
      <c r="AH956" s="13">
        <f t="shared" si="535"/>
        <v>0</v>
      </c>
      <c r="AI956" s="6"/>
      <c r="AJ956" s="6"/>
      <c r="AK956" s="6">
        <f t="shared" si="536"/>
        <v>0</v>
      </c>
    </row>
    <row r="957" spans="1:37" x14ac:dyDescent="0.35">
      <c r="A957" s="2">
        <v>44179</v>
      </c>
      <c r="B957" t="s">
        <v>10</v>
      </c>
      <c r="C957" s="3">
        <v>44196</v>
      </c>
      <c r="D957">
        <v>13550</v>
      </c>
      <c r="E957">
        <v>13612.95</v>
      </c>
      <c r="F957">
        <v>13490</v>
      </c>
      <c r="G957">
        <v>13571.6</v>
      </c>
      <c r="H957">
        <v>11838075</v>
      </c>
      <c r="I957">
        <v>-118575</v>
      </c>
      <c r="K957" s="51">
        <f t="shared" si="506"/>
        <v>0.3939090199617557</v>
      </c>
      <c r="L957">
        <f t="shared" si="501"/>
        <v>13600</v>
      </c>
      <c r="M957">
        <f t="shared" si="502"/>
        <v>13600</v>
      </c>
      <c r="N957">
        <v>18.79</v>
      </c>
      <c r="O957">
        <f t="shared" si="499"/>
        <v>17</v>
      </c>
      <c r="P957" s="54">
        <f t="shared" si="507"/>
        <v>0.39313522973571935</v>
      </c>
      <c r="Q957" s="54">
        <f t="shared" si="508"/>
        <v>18.217835418032834</v>
      </c>
      <c r="R957" s="53">
        <f t="shared" si="537"/>
        <v>11450</v>
      </c>
      <c r="S957" s="53">
        <f t="shared" si="538"/>
        <v>14550</v>
      </c>
      <c r="T957" s="53">
        <f t="shared" si="521"/>
        <v>0</v>
      </c>
      <c r="U957" s="16"/>
      <c r="V957" s="16">
        <f t="shared" si="541"/>
        <v>11900</v>
      </c>
      <c r="W957" s="16">
        <f t="shared" si="542"/>
        <v>14150</v>
      </c>
      <c r="X957" s="16">
        <f t="shared" si="520"/>
        <v>0</v>
      </c>
      <c r="Y957" s="10">
        <f t="shared" si="500"/>
        <v>122.95000000000073</v>
      </c>
      <c r="Z957" s="10">
        <f t="shared" si="503"/>
        <v>94.600000000000364</v>
      </c>
      <c r="AA957" s="10">
        <f t="shared" si="504"/>
        <v>28.350000000000364</v>
      </c>
      <c r="AB957" s="10">
        <f t="shared" si="505"/>
        <v>122.95000000000073</v>
      </c>
      <c r="AC957" s="11">
        <f t="shared" si="518"/>
        <v>156.07142857142858</v>
      </c>
      <c r="AD957" s="12">
        <f t="shared" si="517"/>
        <v>1.1518186610437534E-2</v>
      </c>
      <c r="AE957" s="12">
        <f t="shared" si="519"/>
        <v>16.816552451238799</v>
      </c>
      <c r="AF957" s="10"/>
      <c r="AG957" s="10"/>
      <c r="AH957" s="13">
        <f t="shared" si="535"/>
        <v>0</v>
      </c>
      <c r="AI957" s="6"/>
      <c r="AJ957" s="6"/>
      <c r="AK957" s="6">
        <f t="shared" si="536"/>
        <v>0</v>
      </c>
    </row>
    <row r="958" spans="1:37" x14ac:dyDescent="0.35">
      <c r="A958" s="2">
        <v>44180</v>
      </c>
      <c r="B958" t="s">
        <v>10</v>
      </c>
      <c r="C958" s="3">
        <v>44196</v>
      </c>
      <c r="D958">
        <v>13530.05</v>
      </c>
      <c r="E958">
        <v>13602.8</v>
      </c>
      <c r="F958">
        <v>13454.2</v>
      </c>
      <c r="G958">
        <v>13584.95</v>
      </c>
      <c r="H958">
        <v>11748750</v>
      </c>
      <c r="I958">
        <v>-89325</v>
      </c>
      <c r="K958" s="51">
        <f t="shared" si="506"/>
        <v>9.8367178519852938E-2</v>
      </c>
      <c r="L958">
        <f t="shared" si="501"/>
        <v>13600</v>
      </c>
      <c r="M958">
        <f t="shared" si="502"/>
        <v>13500</v>
      </c>
      <c r="N958">
        <v>19.4025</v>
      </c>
      <c r="O958">
        <f t="shared" ref="O958:O1021" si="543">C958-A958</f>
        <v>16</v>
      </c>
      <c r="P958" s="54">
        <f t="shared" si="507"/>
        <v>9.8318829714472145E-2</v>
      </c>
      <c r="Q958" s="54">
        <f t="shared" si="508"/>
        <v>18.811437102745142</v>
      </c>
      <c r="R958" s="53">
        <f t="shared" si="537"/>
        <v>11450</v>
      </c>
      <c r="S958" s="53">
        <f t="shared" si="538"/>
        <v>14550</v>
      </c>
      <c r="T958" s="53">
        <f t="shared" si="521"/>
        <v>0</v>
      </c>
      <c r="U958" s="16"/>
      <c r="V958" s="16">
        <f t="shared" si="541"/>
        <v>11900</v>
      </c>
      <c r="W958" s="16">
        <f t="shared" si="542"/>
        <v>14150</v>
      </c>
      <c r="X958" s="16">
        <f t="shared" si="520"/>
        <v>0</v>
      </c>
      <c r="Y958" s="10">
        <f t="shared" si="500"/>
        <v>148.59999999999854</v>
      </c>
      <c r="Z958" s="10">
        <f t="shared" si="503"/>
        <v>31.199999999998909</v>
      </c>
      <c r="AA958" s="10">
        <f t="shared" si="504"/>
        <v>117.39999999999964</v>
      </c>
      <c r="AB958" s="10">
        <f t="shared" si="505"/>
        <v>148.59999999999854</v>
      </c>
      <c r="AC958" s="11">
        <f t="shared" si="518"/>
        <v>156.16785714285703</v>
      </c>
      <c r="AD958" s="12">
        <f t="shared" si="517"/>
        <v>1.1542297119586183E-2</v>
      </c>
      <c r="AE958" s="12">
        <f t="shared" si="519"/>
        <v>16.851753794595826</v>
      </c>
      <c r="AF958" s="10"/>
      <c r="AG958" s="10"/>
      <c r="AH958" s="13">
        <f t="shared" si="535"/>
        <v>0</v>
      </c>
      <c r="AI958" s="6"/>
      <c r="AJ958" s="6"/>
      <c r="AK958" s="6">
        <f t="shared" si="536"/>
        <v>0</v>
      </c>
    </row>
    <row r="959" spans="1:37" x14ac:dyDescent="0.35">
      <c r="A959" s="2">
        <v>44181</v>
      </c>
      <c r="B959" t="s">
        <v>10</v>
      </c>
      <c r="C959" s="3">
        <v>44196</v>
      </c>
      <c r="D959">
        <v>13652</v>
      </c>
      <c r="E959">
        <v>13712.1</v>
      </c>
      <c r="F959">
        <v>13619.8</v>
      </c>
      <c r="G959">
        <v>13699.45</v>
      </c>
      <c r="H959">
        <v>12492375</v>
      </c>
      <c r="I959">
        <v>743625</v>
      </c>
      <c r="J959">
        <v>13682.7</v>
      </c>
      <c r="K959" s="51">
        <f t="shared" si="506"/>
        <v>0.8428444712715174</v>
      </c>
      <c r="L959">
        <f t="shared" si="501"/>
        <v>13700</v>
      </c>
      <c r="M959">
        <f t="shared" si="502"/>
        <v>13700</v>
      </c>
      <c r="N959">
        <v>19.344999999999999</v>
      </c>
      <c r="O959">
        <f t="shared" si="543"/>
        <v>15</v>
      </c>
      <c r="P959" s="54">
        <f t="shared" si="507"/>
        <v>0.83931237012642157</v>
      </c>
      <c r="Q959" s="54">
        <f t="shared" si="508"/>
        <v>18.756800105969003</v>
      </c>
      <c r="R959" s="53">
        <f t="shared" si="537"/>
        <v>11450</v>
      </c>
      <c r="S959" s="53">
        <f t="shared" si="538"/>
        <v>14550</v>
      </c>
      <c r="T959" s="53">
        <f t="shared" si="521"/>
        <v>0</v>
      </c>
      <c r="U959" s="16"/>
      <c r="V959" s="16">
        <f t="shared" si="541"/>
        <v>11900</v>
      </c>
      <c r="W959" s="16">
        <f t="shared" si="542"/>
        <v>14150</v>
      </c>
      <c r="X959" s="16">
        <f t="shared" si="520"/>
        <v>0</v>
      </c>
      <c r="Y959" s="10">
        <f t="shared" si="500"/>
        <v>92.300000000001091</v>
      </c>
      <c r="Z959" s="10">
        <f t="shared" si="503"/>
        <v>127.14999999999964</v>
      </c>
      <c r="AA959" s="10">
        <f t="shared" si="504"/>
        <v>34.849999999998545</v>
      </c>
      <c r="AB959" s="10">
        <f t="shared" si="505"/>
        <v>127.14999999999964</v>
      </c>
      <c r="AC959" s="11">
        <f t="shared" si="518"/>
        <v>144.28571428571416</v>
      </c>
      <c r="AD959" s="12">
        <f t="shared" si="517"/>
        <v>1.0568833451927495E-2</v>
      </c>
      <c r="AE959" s="12">
        <f t="shared" si="519"/>
        <v>15.430496839814143</v>
      </c>
      <c r="AF959" s="10"/>
      <c r="AG959" s="10"/>
      <c r="AH959" s="13">
        <f t="shared" si="535"/>
        <v>0</v>
      </c>
      <c r="AI959" s="6"/>
      <c r="AJ959" s="6"/>
      <c r="AK959" s="6">
        <f t="shared" si="536"/>
        <v>0</v>
      </c>
    </row>
    <row r="960" spans="1:37" x14ac:dyDescent="0.35">
      <c r="A960" s="2">
        <v>44182</v>
      </c>
      <c r="B960" t="s">
        <v>10</v>
      </c>
      <c r="C960" s="3">
        <v>44196</v>
      </c>
      <c r="D960">
        <v>13710.15</v>
      </c>
      <c r="E960">
        <v>13794.75</v>
      </c>
      <c r="F960">
        <v>13686.9</v>
      </c>
      <c r="G960">
        <v>13754.4</v>
      </c>
      <c r="H960">
        <v>12812925</v>
      </c>
      <c r="I960">
        <v>320550</v>
      </c>
      <c r="K960" s="51">
        <f t="shared" si="506"/>
        <v>0.40111099350703067</v>
      </c>
      <c r="L960">
        <f t="shared" si="501"/>
        <v>13800</v>
      </c>
      <c r="M960">
        <f t="shared" si="502"/>
        <v>13700</v>
      </c>
      <c r="N960">
        <v>19.2</v>
      </c>
      <c r="O960">
        <f t="shared" si="543"/>
        <v>14</v>
      </c>
      <c r="P960" s="54">
        <f t="shared" si="507"/>
        <v>0.40030868806937292</v>
      </c>
      <c r="Q960" s="54">
        <f t="shared" si="508"/>
        <v>18.615348904136731</v>
      </c>
      <c r="R960" s="53">
        <f t="shared" si="537"/>
        <v>11450</v>
      </c>
      <c r="S960" s="53">
        <f t="shared" si="538"/>
        <v>14550</v>
      </c>
      <c r="T960" s="53">
        <f t="shared" si="521"/>
        <v>0</v>
      </c>
      <c r="U960" s="16"/>
      <c r="V960" s="16">
        <f t="shared" si="541"/>
        <v>11900</v>
      </c>
      <c r="W960" s="16">
        <f t="shared" si="542"/>
        <v>14150</v>
      </c>
      <c r="X960" s="16">
        <f t="shared" si="520"/>
        <v>0</v>
      </c>
      <c r="Y960" s="10">
        <f t="shared" si="500"/>
        <v>107.85000000000036</v>
      </c>
      <c r="Z960" s="10">
        <f t="shared" si="503"/>
        <v>95.299999999999272</v>
      </c>
      <c r="AA960" s="10">
        <f t="shared" si="504"/>
        <v>12.550000000001091</v>
      </c>
      <c r="AB960" s="10">
        <f t="shared" si="505"/>
        <v>107.85000000000036</v>
      </c>
      <c r="AC960" s="11">
        <f t="shared" si="518"/>
        <v>136.82499999999996</v>
      </c>
      <c r="AD960" s="12">
        <f t="shared" si="517"/>
        <v>9.9798324598928505E-3</v>
      </c>
      <c r="AE960" s="12">
        <f t="shared" si="519"/>
        <v>14.570555391443561</v>
      </c>
      <c r="AF960" s="10"/>
      <c r="AG960" s="10"/>
      <c r="AH960" s="13">
        <f t="shared" si="535"/>
        <v>0</v>
      </c>
      <c r="AI960" s="6"/>
      <c r="AJ960" s="6"/>
      <c r="AK960" s="6">
        <f t="shared" si="536"/>
        <v>0</v>
      </c>
    </row>
    <row r="961" spans="1:37" x14ac:dyDescent="0.35">
      <c r="A961" s="2">
        <v>44183</v>
      </c>
      <c r="B961" t="s">
        <v>10</v>
      </c>
      <c r="C961" s="3">
        <v>44196</v>
      </c>
      <c r="D961">
        <v>13759.9</v>
      </c>
      <c r="E961">
        <v>13799.1</v>
      </c>
      <c r="F961">
        <v>13681</v>
      </c>
      <c r="G961">
        <v>13774.05</v>
      </c>
      <c r="H961">
        <v>12878475</v>
      </c>
      <c r="I961">
        <v>65550</v>
      </c>
      <c r="K961" s="51">
        <f t="shared" si="506"/>
        <v>0.14286337462920692</v>
      </c>
      <c r="L961">
        <f t="shared" si="501"/>
        <v>13800</v>
      </c>
      <c r="M961">
        <f t="shared" si="502"/>
        <v>13800</v>
      </c>
      <c r="N961">
        <v>19.157499999999999</v>
      </c>
      <c r="O961">
        <f t="shared" si="543"/>
        <v>13</v>
      </c>
      <c r="P961" s="54">
        <f t="shared" si="507"/>
        <v>0.14276142200060349</v>
      </c>
      <c r="Q961" s="54">
        <f t="shared" si="508"/>
        <v>18.573918292175634</v>
      </c>
      <c r="R961" s="53">
        <f t="shared" si="537"/>
        <v>11450</v>
      </c>
      <c r="S961" s="53">
        <f t="shared" si="538"/>
        <v>14550</v>
      </c>
      <c r="T961" s="53">
        <f t="shared" si="521"/>
        <v>0</v>
      </c>
      <c r="U961" s="16"/>
      <c r="V961" s="16">
        <f t="shared" si="541"/>
        <v>11900</v>
      </c>
      <c r="W961" s="16">
        <f t="shared" si="542"/>
        <v>14150</v>
      </c>
      <c r="X961" s="16">
        <f t="shared" si="520"/>
        <v>0</v>
      </c>
      <c r="Y961" s="10">
        <f t="shared" si="500"/>
        <v>118.10000000000036</v>
      </c>
      <c r="Z961" s="10">
        <f t="shared" si="503"/>
        <v>44.700000000000728</v>
      </c>
      <c r="AA961" s="10">
        <f t="shared" si="504"/>
        <v>73.399999999999636</v>
      </c>
      <c r="AB961" s="10">
        <f t="shared" si="505"/>
        <v>118.10000000000036</v>
      </c>
      <c r="AC961" s="11">
        <f t="shared" si="518"/>
        <v>136.1178571428571</v>
      </c>
      <c r="AD961" s="12">
        <f t="shared" si="517"/>
        <v>9.89235802170489E-3</v>
      </c>
      <c r="AE961" s="12">
        <f t="shared" si="519"/>
        <v>14.44284271168914</v>
      </c>
      <c r="AF961" s="10"/>
      <c r="AG961" s="10"/>
      <c r="AH961" s="13">
        <f t="shared" si="535"/>
        <v>0</v>
      </c>
      <c r="AI961" s="6"/>
      <c r="AJ961" s="6"/>
      <c r="AK961" s="6">
        <f t="shared" si="536"/>
        <v>0</v>
      </c>
    </row>
    <row r="962" spans="1:37" x14ac:dyDescent="0.35">
      <c r="A962" s="2">
        <v>44186</v>
      </c>
      <c r="B962" t="s">
        <v>10</v>
      </c>
      <c r="C962" s="3">
        <v>44196</v>
      </c>
      <c r="D962">
        <v>13732.15</v>
      </c>
      <c r="E962">
        <v>13784.75</v>
      </c>
      <c r="F962">
        <v>13155.55</v>
      </c>
      <c r="G962">
        <v>13329.75</v>
      </c>
      <c r="H962">
        <v>11232000</v>
      </c>
      <c r="I962">
        <v>-1646475</v>
      </c>
      <c r="K962" s="51">
        <f t="shared" si="506"/>
        <v>-3.2256308057542942</v>
      </c>
      <c r="L962">
        <f t="shared" si="501"/>
        <v>13300</v>
      </c>
      <c r="M962">
        <f t="shared" si="502"/>
        <v>13700</v>
      </c>
      <c r="N962">
        <v>18.622499999999999</v>
      </c>
      <c r="O962">
        <f t="shared" si="543"/>
        <v>10</v>
      </c>
      <c r="P962" s="54">
        <f t="shared" si="507"/>
        <v>-3.2788007817432074</v>
      </c>
      <c r="Q962" s="54">
        <f t="shared" si="508"/>
        <v>18.073037596070606</v>
      </c>
      <c r="R962" s="53">
        <f t="shared" si="537"/>
        <v>11450</v>
      </c>
      <c r="S962" s="53">
        <f t="shared" si="538"/>
        <v>14550</v>
      </c>
      <c r="T962" s="53">
        <f t="shared" si="521"/>
        <v>0</v>
      </c>
      <c r="U962" s="16"/>
      <c r="V962" s="16">
        <f t="shared" si="541"/>
        <v>11900</v>
      </c>
      <c r="W962" s="16">
        <f t="shared" si="542"/>
        <v>14150</v>
      </c>
      <c r="X962" s="16">
        <f t="shared" si="520"/>
        <v>0</v>
      </c>
      <c r="Y962" s="10">
        <f t="shared" ref="Y962:Y1025" si="544">E962-F962</f>
        <v>629.20000000000073</v>
      </c>
      <c r="Z962" s="10">
        <f t="shared" si="503"/>
        <v>10.700000000000728</v>
      </c>
      <c r="AA962" s="10">
        <f t="shared" si="504"/>
        <v>618.5</v>
      </c>
      <c r="AB962" s="10">
        <f t="shared" si="505"/>
        <v>629.20000000000073</v>
      </c>
      <c r="AC962" s="11">
        <f t="shared" si="518"/>
        <v>168.52500000000003</v>
      </c>
      <c r="AD962" s="12">
        <f t="shared" si="517"/>
        <v>1.2272295306998542E-2</v>
      </c>
      <c r="AE962" s="12">
        <f t="shared" si="519"/>
        <v>17.917551148217871</v>
      </c>
      <c r="AF962" s="10"/>
      <c r="AG962" s="10"/>
      <c r="AH962" s="13">
        <f t="shared" si="535"/>
        <v>0</v>
      </c>
      <c r="AI962" s="6"/>
      <c r="AJ962" s="6"/>
      <c r="AK962" s="6">
        <f t="shared" si="536"/>
        <v>0</v>
      </c>
    </row>
    <row r="963" spans="1:37" x14ac:dyDescent="0.35">
      <c r="A963" s="2">
        <v>44187</v>
      </c>
      <c r="B963" t="s">
        <v>10</v>
      </c>
      <c r="C963" s="3">
        <v>44196</v>
      </c>
      <c r="D963">
        <v>13339.9</v>
      </c>
      <c r="E963">
        <v>13508</v>
      </c>
      <c r="F963">
        <v>13222.35</v>
      </c>
      <c r="G963">
        <v>13487.5</v>
      </c>
      <c r="H963">
        <v>10892250</v>
      </c>
      <c r="I963">
        <v>-339750</v>
      </c>
      <c r="K963" s="51">
        <f t="shared" si="506"/>
        <v>1.1834430503197735</v>
      </c>
      <c r="L963">
        <f t="shared" ref="L963:L1026" si="545">MROUND(G963,100)</f>
        <v>13500</v>
      </c>
      <c r="M963">
        <f t="shared" ref="M963:M1026" si="546">MROUND(D963,100)</f>
        <v>13300</v>
      </c>
      <c r="N963">
        <v>23.19</v>
      </c>
      <c r="O963">
        <f t="shared" si="543"/>
        <v>9</v>
      </c>
      <c r="P963" s="54">
        <f t="shared" si="507"/>
        <v>1.1764951258179224</v>
      </c>
      <c r="Q963" s="54">
        <f t="shared" si="508"/>
        <v>22.485385975047535</v>
      </c>
      <c r="R963" s="53">
        <f t="shared" si="537"/>
        <v>11450</v>
      </c>
      <c r="S963" s="53">
        <f t="shared" si="538"/>
        <v>14550</v>
      </c>
      <c r="T963" s="53">
        <f t="shared" si="521"/>
        <v>0</v>
      </c>
      <c r="U963" s="16"/>
      <c r="V963" s="16">
        <f t="shared" si="541"/>
        <v>11900</v>
      </c>
      <c r="W963" s="16">
        <f t="shared" si="542"/>
        <v>14150</v>
      </c>
      <c r="X963" s="16">
        <f t="shared" si="520"/>
        <v>0</v>
      </c>
      <c r="Y963" s="10">
        <f t="shared" si="544"/>
        <v>285.64999999999964</v>
      </c>
      <c r="Z963" s="10">
        <f t="shared" ref="Z963:Z1026" si="547">ABS(G962-E963)</f>
        <v>178.25</v>
      </c>
      <c r="AA963" s="10">
        <f t="shared" ref="AA963:AA1026" si="548">ABS(G962-F963)</f>
        <v>107.39999999999964</v>
      </c>
      <c r="AB963" s="10">
        <f t="shared" ref="AB963:AB1026" si="549">MAX(Y963,Z963,AA963)</f>
        <v>285.64999999999964</v>
      </c>
      <c r="AC963" s="11">
        <f t="shared" si="518"/>
        <v>177.56785714285721</v>
      </c>
      <c r="AD963" s="12">
        <f t="shared" si="517"/>
        <v>1.3311033601665471E-2</v>
      </c>
      <c r="AE963" s="12">
        <f t="shared" si="519"/>
        <v>19.434109058431588</v>
      </c>
      <c r="AF963" s="10"/>
      <c r="AG963" s="10"/>
      <c r="AH963" s="13">
        <f t="shared" si="535"/>
        <v>0</v>
      </c>
      <c r="AI963" s="6"/>
      <c r="AJ963" s="6"/>
      <c r="AK963" s="6">
        <f t="shared" si="536"/>
        <v>0</v>
      </c>
    </row>
    <row r="964" spans="1:37" x14ac:dyDescent="0.35">
      <c r="A964" s="2">
        <v>44188</v>
      </c>
      <c r="B964" t="s">
        <v>10</v>
      </c>
      <c r="C964" s="3">
        <v>44196</v>
      </c>
      <c r="D964">
        <v>13479.85</v>
      </c>
      <c r="E964">
        <v>13627.5</v>
      </c>
      <c r="F964">
        <v>13448</v>
      </c>
      <c r="G964">
        <v>13612.45</v>
      </c>
      <c r="H964">
        <v>10665225</v>
      </c>
      <c r="I964">
        <v>-227025</v>
      </c>
      <c r="K964" s="51">
        <f t="shared" ref="K964:K1027" si="550">((G964-G963)/G963)*100</f>
        <v>0.92641334569045952</v>
      </c>
      <c r="L964">
        <f t="shared" si="545"/>
        <v>13600</v>
      </c>
      <c r="M964">
        <f t="shared" si="546"/>
        <v>13500</v>
      </c>
      <c r="N964">
        <v>21.984999999999999</v>
      </c>
      <c r="O964">
        <f t="shared" si="543"/>
        <v>8</v>
      </c>
      <c r="P964" s="54">
        <f t="shared" ref="P964:P1027" si="551">(LN(G964)-LN(G963))*100</f>
        <v>0.92214845734979178</v>
      </c>
      <c r="Q964" s="54">
        <f t="shared" ref="Q964:Q1027" si="552">SQRT(0.94*(N964)^2+0.06*(P964)^2)</f>
        <v>21.316445129679654</v>
      </c>
      <c r="R964" s="53">
        <f t="shared" si="537"/>
        <v>11450</v>
      </c>
      <c r="S964" s="53">
        <f t="shared" si="538"/>
        <v>14550</v>
      </c>
      <c r="T964" s="53">
        <f t="shared" si="521"/>
        <v>0</v>
      </c>
      <c r="U964" s="16"/>
      <c r="V964" s="16">
        <f t="shared" si="541"/>
        <v>11900</v>
      </c>
      <c r="W964" s="16">
        <f t="shared" si="542"/>
        <v>14150</v>
      </c>
      <c r="X964" s="16">
        <f t="shared" si="520"/>
        <v>0</v>
      </c>
      <c r="Y964" s="10">
        <f t="shared" si="544"/>
        <v>179.5</v>
      </c>
      <c r="Z964" s="10">
        <f t="shared" si="547"/>
        <v>140</v>
      </c>
      <c r="AA964" s="10">
        <f t="shared" si="548"/>
        <v>39.5</v>
      </c>
      <c r="AB964" s="10">
        <f t="shared" si="549"/>
        <v>179.5</v>
      </c>
      <c r="AC964" s="11">
        <f t="shared" si="518"/>
        <v>185.0071428571429</v>
      </c>
      <c r="AD964" s="12">
        <f t="shared" si="517"/>
        <v>1.372471821697889E-2</v>
      </c>
      <c r="AE964" s="12">
        <f t="shared" si="519"/>
        <v>20.03808859678918</v>
      </c>
      <c r="AF964" s="10"/>
      <c r="AG964" s="10"/>
      <c r="AH964" s="13">
        <f t="shared" si="535"/>
        <v>0</v>
      </c>
      <c r="AI964" s="6"/>
      <c r="AJ964" s="6"/>
      <c r="AK964" s="6">
        <f t="shared" si="536"/>
        <v>0</v>
      </c>
    </row>
    <row r="965" spans="1:37" x14ac:dyDescent="0.35">
      <c r="A965" s="2">
        <v>44189</v>
      </c>
      <c r="B965" t="s">
        <v>10</v>
      </c>
      <c r="C965" s="3">
        <v>44196</v>
      </c>
      <c r="D965">
        <v>13675.05</v>
      </c>
      <c r="E965">
        <v>13784</v>
      </c>
      <c r="F965">
        <v>13641</v>
      </c>
      <c r="G965">
        <v>13763.75</v>
      </c>
      <c r="H965">
        <v>10335900</v>
      </c>
      <c r="I965">
        <v>-329325</v>
      </c>
      <c r="K965" s="51">
        <f t="shared" si="550"/>
        <v>1.1114825031496847</v>
      </c>
      <c r="L965">
        <f t="shared" si="545"/>
        <v>13800</v>
      </c>
      <c r="M965">
        <f t="shared" si="546"/>
        <v>13700</v>
      </c>
      <c r="N965">
        <v>20.495000000000001</v>
      </c>
      <c r="O965">
        <f t="shared" si="543"/>
        <v>7</v>
      </c>
      <c r="P965" s="54">
        <f t="shared" si="551"/>
        <v>1.1053509287913599</v>
      </c>
      <c r="Q965" s="54">
        <f t="shared" si="552"/>
        <v>19.872484282055598</v>
      </c>
      <c r="R965" s="53">
        <f t="shared" si="537"/>
        <v>11450</v>
      </c>
      <c r="S965" s="53">
        <f t="shared" si="538"/>
        <v>14550</v>
      </c>
      <c r="T965" s="53">
        <f t="shared" si="521"/>
        <v>0</v>
      </c>
      <c r="U965" s="16"/>
      <c r="V965" s="16">
        <f t="shared" si="541"/>
        <v>11900</v>
      </c>
      <c r="W965" s="16">
        <f t="shared" si="542"/>
        <v>14150</v>
      </c>
      <c r="X965" s="16">
        <f t="shared" si="520"/>
        <v>0</v>
      </c>
      <c r="Y965" s="10">
        <f t="shared" si="544"/>
        <v>143</v>
      </c>
      <c r="Z965" s="10">
        <f t="shared" si="547"/>
        <v>171.54999999999927</v>
      </c>
      <c r="AA965" s="10">
        <f t="shared" si="548"/>
        <v>28.549999999999272</v>
      </c>
      <c r="AB965" s="10">
        <f t="shared" si="549"/>
        <v>171.54999999999927</v>
      </c>
      <c r="AC965" s="11">
        <f t="shared" si="518"/>
        <v>187.63571428571427</v>
      </c>
      <c r="AD965" s="12">
        <f t="shared" si="517"/>
        <v>1.3721025830670768E-2</v>
      </c>
      <c r="AE965" s="12">
        <f t="shared" si="519"/>
        <v>20.032697712779321</v>
      </c>
      <c r="AF965" s="10"/>
      <c r="AG965" s="10"/>
      <c r="AH965" s="13">
        <f t="shared" si="535"/>
        <v>0</v>
      </c>
      <c r="AI965" s="6"/>
      <c r="AJ965" s="6"/>
      <c r="AK965" s="6">
        <f t="shared" si="536"/>
        <v>0</v>
      </c>
    </row>
    <row r="966" spans="1:37" x14ac:dyDescent="0.35">
      <c r="A966" s="2">
        <v>44193</v>
      </c>
      <c r="B966" t="s">
        <v>10</v>
      </c>
      <c r="C966" s="3">
        <v>44196</v>
      </c>
      <c r="D966">
        <v>13845</v>
      </c>
      <c r="E966">
        <v>13903.65</v>
      </c>
      <c r="F966">
        <v>13802.15</v>
      </c>
      <c r="G966">
        <v>13890.55</v>
      </c>
      <c r="H966">
        <v>9378075</v>
      </c>
      <c r="I966">
        <v>-957825</v>
      </c>
      <c r="K966" s="51">
        <f t="shared" si="550"/>
        <v>0.92126055762418857</v>
      </c>
      <c r="L966">
        <f t="shared" si="545"/>
        <v>13900</v>
      </c>
      <c r="M966">
        <f t="shared" si="546"/>
        <v>13800</v>
      </c>
      <c r="N966">
        <v>19.967500000000001</v>
      </c>
      <c r="O966">
        <f t="shared" si="543"/>
        <v>3</v>
      </c>
      <c r="P966" s="54">
        <f t="shared" si="551"/>
        <v>0.91704283689075794</v>
      </c>
      <c r="Q966" s="54">
        <f t="shared" si="552"/>
        <v>19.36051267216035</v>
      </c>
      <c r="R966" s="53">
        <f t="shared" si="537"/>
        <v>11450</v>
      </c>
      <c r="S966" s="53">
        <f t="shared" si="538"/>
        <v>14550</v>
      </c>
      <c r="T966" s="53">
        <f t="shared" si="521"/>
        <v>0</v>
      </c>
      <c r="U966" s="16"/>
      <c r="V966" s="16">
        <f t="shared" si="541"/>
        <v>11900</v>
      </c>
      <c r="W966" s="16">
        <f t="shared" si="542"/>
        <v>14150</v>
      </c>
      <c r="X966" s="16">
        <f t="shared" si="520"/>
        <v>0</v>
      </c>
      <c r="Y966" s="10">
        <f t="shared" si="544"/>
        <v>101.5</v>
      </c>
      <c r="Z966" s="10">
        <f t="shared" si="547"/>
        <v>139.89999999999964</v>
      </c>
      <c r="AA966" s="10">
        <f t="shared" si="548"/>
        <v>38.399999999999636</v>
      </c>
      <c r="AB966" s="10">
        <f t="shared" si="549"/>
        <v>139.89999999999964</v>
      </c>
      <c r="AC966" s="11">
        <f t="shared" si="518"/>
        <v>188.17857142857142</v>
      </c>
      <c r="AD966" s="12">
        <f t="shared" si="517"/>
        <v>1.3591807253779084E-2</v>
      </c>
      <c r="AE966" s="12">
        <f t="shared" si="519"/>
        <v>19.844038590517464</v>
      </c>
      <c r="AF966" s="10"/>
      <c r="AG966" s="10"/>
      <c r="AH966" s="13">
        <f t="shared" si="535"/>
        <v>0</v>
      </c>
      <c r="AI966" s="6"/>
      <c r="AJ966" s="6"/>
      <c r="AK966" s="6">
        <f t="shared" si="536"/>
        <v>0</v>
      </c>
    </row>
    <row r="967" spans="1:37" x14ac:dyDescent="0.35">
      <c r="A967" s="2">
        <v>44194</v>
      </c>
      <c r="B967" t="s">
        <v>10</v>
      </c>
      <c r="C967" s="3">
        <v>44196</v>
      </c>
      <c r="D967">
        <v>13949.7</v>
      </c>
      <c r="E967">
        <v>13965.45</v>
      </c>
      <c r="F967">
        <v>13868</v>
      </c>
      <c r="G967">
        <v>13935.05</v>
      </c>
      <c r="H967">
        <v>8259525</v>
      </c>
      <c r="I967">
        <v>-1118550</v>
      </c>
      <c r="K967" s="51">
        <f t="shared" si="550"/>
        <v>0.32036168474250482</v>
      </c>
      <c r="L967">
        <f t="shared" si="545"/>
        <v>13900</v>
      </c>
      <c r="M967">
        <f t="shared" si="546"/>
        <v>13900</v>
      </c>
      <c r="N967">
        <v>20.427499999999998</v>
      </c>
      <c r="O967">
        <f t="shared" si="543"/>
        <v>2</v>
      </c>
      <c r="P967" s="54">
        <f t="shared" si="551"/>
        <v>0.31984962004507622</v>
      </c>
      <c r="Q967" s="54">
        <f t="shared" si="552"/>
        <v>19.805351021927546</v>
      </c>
      <c r="R967" s="53">
        <f t="shared" ref="R967:R969" si="553">R966</f>
        <v>11450</v>
      </c>
      <c r="S967" s="53">
        <f t="shared" ref="S967:S969" si="554">S966</f>
        <v>14550</v>
      </c>
      <c r="T967" s="53">
        <f t="shared" si="521"/>
        <v>0</v>
      </c>
      <c r="U967" s="16"/>
      <c r="V967" s="16">
        <f t="shared" si="541"/>
        <v>11900</v>
      </c>
      <c r="W967" s="16">
        <f t="shared" si="542"/>
        <v>14150</v>
      </c>
      <c r="X967" s="16">
        <f t="shared" si="520"/>
        <v>0</v>
      </c>
      <c r="Y967" s="10">
        <f t="shared" si="544"/>
        <v>97.450000000000728</v>
      </c>
      <c r="Z967" s="10">
        <f t="shared" si="547"/>
        <v>74.900000000001455</v>
      </c>
      <c r="AA967" s="10">
        <f t="shared" si="548"/>
        <v>22.549999999999272</v>
      </c>
      <c r="AB967" s="10">
        <f t="shared" si="549"/>
        <v>97.450000000000728</v>
      </c>
      <c r="AC967" s="11">
        <f t="shared" si="518"/>
        <v>186.78571428571428</v>
      </c>
      <c r="AD967" s="12">
        <f t="shared" si="517"/>
        <v>1.3389944893848203E-2</v>
      </c>
      <c r="AE967" s="12">
        <f t="shared" si="519"/>
        <v>19.549319545018378</v>
      </c>
      <c r="AF967" s="10"/>
      <c r="AG967" s="10"/>
      <c r="AH967" s="13">
        <f t="shared" si="535"/>
        <v>0</v>
      </c>
      <c r="AI967" s="6"/>
      <c r="AJ967" s="6"/>
      <c r="AK967" s="6">
        <f t="shared" si="536"/>
        <v>0</v>
      </c>
    </row>
    <row r="968" spans="1:37" x14ac:dyDescent="0.35">
      <c r="A968" s="2">
        <v>44195</v>
      </c>
      <c r="B968" t="s">
        <v>10</v>
      </c>
      <c r="C968" s="3">
        <v>44196</v>
      </c>
      <c r="D968">
        <v>13979</v>
      </c>
      <c r="E968">
        <v>13985.05</v>
      </c>
      <c r="F968">
        <v>13870.95</v>
      </c>
      <c r="G968">
        <v>13977.45</v>
      </c>
      <c r="H968">
        <v>6570375</v>
      </c>
      <c r="I968">
        <v>-1689150</v>
      </c>
      <c r="J968">
        <v>13981.95</v>
      </c>
      <c r="K968" s="51">
        <f t="shared" si="550"/>
        <v>0.30426873244086999</v>
      </c>
      <c r="L968">
        <f t="shared" si="545"/>
        <v>14000</v>
      </c>
      <c r="M968">
        <f t="shared" si="546"/>
        <v>14000</v>
      </c>
      <c r="N968">
        <v>20.79</v>
      </c>
      <c r="O968">
        <f t="shared" si="543"/>
        <v>1</v>
      </c>
      <c r="P968" s="54">
        <f t="shared" si="551"/>
        <v>0.30380677196362171</v>
      </c>
      <c r="Q968" s="54">
        <f t="shared" si="552"/>
        <v>20.156790218516473</v>
      </c>
      <c r="R968" s="53">
        <f t="shared" si="553"/>
        <v>11450</v>
      </c>
      <c r="S968" s="53">
        <f t="shared" si="554"/>
        <v>14550</v>
      </c>
      <c r="T968" s="53">
        <f t="shared" si="521"/>
        <v>0</v>
      </c>
      <c r="U968" s="16"/>
      <c r="V968" s="16">
        <f t="shared" si="541"/>
        <v>11900</v>
      </c>
      <c r="W968" s="16">
        <f t="shared" si="542"/>
        <v>14150</v>
      </c>
      <c r="X968" s="16">
        <f t="shared" si="520"/>
        <v>0</v>
      </c>
      <c r="Y968" s="10">
        <f t="shared" si="544"/>
        <v>114.09999999999854</v>
      </c>
      <c r="Z968" s="10">
        <f t="shared" si="547"/>
        <v>50</v>
      </c>
      <c r="AA968" s="10">
        <f t="shared" si="548"/>
        <v>64.099999999998545</v>
      </c>
      <c r="AB968" s="10">
        <f t="shared" si="549"/>
        <v>114.09999999999854</v>
      </c>
      <c r="AC968" s="11">
        <f t="shared" si="518"/>
        <v>183.51785714285703</v>
      </c>
      <c r="AD968" s="12">
        <f t="shared" si="517"/>
        <v>1.312811053314665E-2</v>
      </c>
      <c r="AE968" s="12">
        <f t="shared" si="519"/>
        <v>19.16704137839411</v>
      </c>
      <c r="AF968" s="10"/>
      <c r="AG968" s="10"/>
      <c r="AH968" s="13">
        <f t="shared" si="535"/>
        <v>0</v>
      </c>
      <c r="AI968" s="6"/>
      <c r="AJ968" s="6"/>
      <c r="AK968" s="6">
        <f t="shared" si="536"/>
        <v>0</v>
      </c>
    </row>
    <row r="969" spans="1:37" x14ac:dyDescent="0.35">
      <c r="A969" s="2">
        <v>44196</v>
      </c>
      <c r="B969" t="s">
        <v>10</v>
      </c>
      <c r="C969" s="3">
        <v>44196</v>
      </c>
      <c r="D969">
        <v>13968.1</v>
      </c>
      <c r="E969">
        <v>14026.9</v>
      </c>
      <c r="F969">
        <v>13930.95</v>
      </c>
      <c r="G969">
        <v>13986.8</v>
      </c>
      <c r="H969">
        <v>4031250</v>
      </c>
      <c r="I969">
        <v>-2539125</v>
      </c>
      <c r="J969">
        <v>13981.75</v>
      </c>
      <c r="K969" s="51">
        <f t="shared" si="550"/>
        <v>6.6893460538213656E-2</v>
      </c>
      <c r="L969">
        <f t="shared" si="545"/>
        <v>14000</v>
      </c>
      <c r="M969">
        <f t="shared" si="546"/>
        <v>14000</v>
      </c>
      <c r="N969">
        <v>21.11</v>
      </c>
      <c r="O969">
        <f t="shared" si="543"/>
        <v>0</v>
      </c>
      <c r="P969" s="54">
        <f t="shared" si="551"/>
        <v>6.6871096835541266E-2</v>
      </c>
      <c r="Q969" s="54">
        <f t="shared" si="552"/>
        <v>20.466910912607585</v>
      </c>
      <c r="R969" s="53">
        <f t="shared" si="553"/>
        <v>11450</v>
      </c>
      <c r="S969" s="53">
        <f t="shared" si="554"/>
        <v>14550</v>
      </c>
      <c r="T969" s="53">
        <f t="shared" si="521"/>
        <v>0</v>
      </c>
      <c r="U969" s="16"/>
      <c r="V969" s="16">
        <f t="shared" si="541"/>
        <v>11900</v>
      </c>
      <c r="W969" s="16">
        <f t="shared" si="542"/>
        <v>14150</v>
      </c>
      <c r="X969" s="16">
        <f t="shared" si="520"/>
        <v>0</v>
      </c>
      <c r="Y969" s="10">
        <f t="shared" si="544"/>
        <v>95.949999999998909</v>
      </c>
      <c r="Z969" s="10">
        <f t="shared" si="547"/>
        <v>49.449999999998909</v>
      </c>
      <c r="AA969" s="10">
        <f t="shared" si="548"/>
        <v>46.5</v>
      </c>
      <c r="AB969" s="10">
        <f t="shared" si="549"/>
        <v>95.949999999998909</v>
      </c>
      <c r="AC969" s="11">
        <f t="shared" si="518"/>
        <v>180.17857142857116</v>
      </c>
      <c r="AD969" s="12">
        <f t="shared" si="517"/>
        <v>1.2899289912627426E-2</v>
      </c>
      <c r="AE969" s="12">
        <f t="shared" si="519"/>
        <v>18.832963272436043</v>
      </c>
      <c r="AF969" s="10"/>
      <c r="AG969" s="10"/>
      <c r="AH969" s="13">
        <f t="shared" si="535"/>
        <v>0</v>
      </c>
      <c r="AI969" s="6"/>
      <c r="AJ969" s="6"/>
      <c r="AK969" s="6">
        <f t="shared" si="536"/>
        <v>0</v>
      </c>
    </row>
    <row r="970" spans="1:37" x14ac:dyDescent="0.35">
      <c r="A970" s="2">
        <v>44197</v>
      </c>
      <c r="B970" t="s">
        <v>10</v>
      </c>
      <c r="C970" s="3">
        <v>44224</v>
      </c>
      <c r="D970">
        <v>14002.1</v>
      </c>
      <c r="E970">
        <v>14073.95</v>
      </c>
      <c r="F970">
        <v>13997.05</v>
      </c>
      <c r="G970">
        <v>14053.85</v>
      </c>
      <c r="H970">
        <v>12168975</v>
      </c>
      <c r="I970">
        <v>368325</v>
      </c>
      <c r="J970">
        <v>14018.5</v>
      </c>
      <c r="K970" s="51">
        <f t="shared" si="550"/>
        <v>0.47938055881260255</v>
      </c>
      <c r="L970">
        <f t="shared" si="545"/>
        <v>14100</v>
      </c>
      <c r="M970">
        <f t="shared" si="546"/>
        <v>14000</v>
      </c>
      <c r="N970">
        <v>21.094999999999999</v>
      </c>
      <c r="O970">
        <f t="shared" si="543"/>
        <v>27</v>
      </c>
      <c r="P970" s="54">
        <f t="shared" si="551"/>
        <v>0.47823518920591113</v>
      </c>
      <c r="Q970" s="54">
        <f t="shared" si="552"/>
        <v>20.452696791224664</v>
      </c>
      <c r="R970" s="53">
        <f t="shared" si="524"/>
        <v>12500</v>
      </c>
      <c r="S970" s="53">
        <f>MROUND((G970+2*G970*Q970*SQRT(O970/365)/100),50)</f>
        <v>15600</v>
      </c>
      <c r="T970" s="53">
        <f t="shared" si="521"/>
        <v>0</v>
      </c>
      <c r="U970" s="17">
        <v>13.958785548572092</v>
      </c>
      <c r="V970" s="16">
        <f>MROUND((D970-2*D970*U970*SQRT(O970/365)/100),50)</f>
        <v>12950</v>
      </c>
      <c r="W970" s="16">
        <f>MROUND((D970+2*D970*U970*SQRT(O970/365)/100),50)</f>
        <v>15050</v>
      </c>
      <c r="X970" s="16">
        <f t="shared" si="520"/>
        <v>0</v>
      </c>
      <c r="Y970" s="10">
        <f t="shared" si="544"/>
        <v>76.900000000001455</v>
      </c>
      <c r="Z970" s="10">
        <f t="shared" si="547"/>
        <v>87.150000000001455</v>
      </c>
      <c r="AA970" s="10">
        <f t="shared" si="548"/>
        <v>10.25</v>
      </c>
      <c r="AB970" s="10">
        <f t="shared" si="549"/>
        <v>87.150000000001455</v>
      </c>
      <c r="AC970" s="11">
        <f t="shared" si="518"/>
        <v>173.22142857142848</v>
      </c>
      <c r="AD970" s="12">
        <f t="shared" si="517"/>
        <v>1.2371103518145741E-2</v>
      </c>
      <c r="AE970" s="12">
        <f t="shared" si="519"/>
        <v>18.061811136492782</v>
      </c>
      <c r="AF970" s="10">
        <f>MROUND((M970-2*M970*AE970*SQRT(O970/365)/100),50)</f>
        <v>12600</v>
      </c>
      <c r="AG970" s="10">
        <f>MROUND((M970+2*M970*AE970*SQRT(O970/365)/100),50)</f>
        <v>15400</v>
      </c>
      <c r="AH970" s="13">
        <f t="shared" ref="AH970:AH988" si="555">IF(AND(M970&gt;=12600,M970&lt;=15400),0,1)</f>
        <v>0</v>
      </c>
      <c r="AI970" s="6">
        <f>MROUND((M970-2*M970*N970*SQRT(O970/365)/100),50)</f>
        <v>12400</v>
      </c>
      <c r="AJ970" s="6">
        <f>MROUND((M970+2*M970*N970*SQRT(O970/365)/100),50)</f>
        <v>15600</v>
      </c>
      <c r="AK970" s="6">
        <f t="shared" ref="AK970:AK988" si="556">IF(AND(M970&gt;=12400,M970&lt;=15600),0,1)</f>
        <v>0</v>
      </c>
    </row>
    <row r="971" spans="1:37" x14ac:dyDescent="0.35">
      <c r="A971" s="2">
        <v>44200</v>
      </c>
      <c r="B971" t="s">
        <v>10</v>
      </c>
      <c r="C971" s="3">
        <v>44224</v>
      </c>
      <c r="D971">
        <v>14100</v>
      </c>
      <c r="E971">
        <v>14179.45</v>
      </c>
      <c r="F971">
        <v>13970.05</v>
      </c>
      <c r="G971">
        <v>14165.3</v>
      </c>
      <c r="H971">
        <v>12682725</v>
      </c>
      <c r="I971">
        <v>513750</v>
      </c>
      <c r="J971">
        <v>14132.9</v>
      </c>
      <c r="K971" s="51">
        <f t="shared" si="550"/>
        <v>0.7930211294413908</v>
      </c>
      <c r="L971">
        <f t="shared" si="545"/>
        <v>14200</v>
      </c>
      <c r="M971">
        <f t="shared" si="546"/>
        <v>14100</v>
      </c>
      <c r="N971">
        <v>19.559999999999999</v>
      </c>
      <c r="O971">
        <f t="shared" si="543"/>
        <v>24</v>
      </c>
      <c r="P971" s="54">
        <f t="shared" si="551"/>
        <v>0.78989324253662119</v>
      </c>
      <c r="Q971" s="54">
        <f t="shared" si="552"/>
        <v>18.965110594986687</v>
      </c>
      <c r="R971" s="53">
        <f t="shared" ref="R971" si="557">R970</f>
        <v>12500</v>
      </c>
      <c r="S971" s="53">
        <f t="shared" ref="S971" si="558">S970</f>
        <v>15600</v>
      </c>
      <c r="T971" s="53">
        <f t="shared" si="521"/>
        <v>0</v>
      </c>
      <c r="U971" s="16"/>
      <c r="V971" s="16">
        <f t="shared" ref="V971" si="559">V970</f>
        <v>12950</v>
      </c>
      <c r="W971" s="16">
        <f t="shared" ref="W971" si="560">W970</f>
        <v>15050</v>
      </c>
      <c r="X971" s="16">
        <f t="shared" si="520"/>
        <v>0</v>
      </c>
      <c r="Y971" s="10">
        <f t="shared" si="544"/>
        <v>209.40000000000146</v>
      </c>
      <c r="Z971" s="10">
        <f t="shared" si="547"/>
        <v>125.60000000000036</v>
      </c>
      <c r="AA971" s="10">
        <f t="shared" si="548"/>
        <v>83.800000000001091</v>
      </c>
      <c r="AB971" s="10">
        <f t="shared" si="549"/>
        <v>209.40000000000146</v>
      </c>
      <c r="AC971" s="11">
        <f t="shared" si="518"/>
        <v>179.39642857142852</v>
      </c>
      <c r="AD971" s="12">
        <f t="shared" si="517"/>
        <v>1.2723150962512661E-2</v>
      </c>
      <c r="AE971" s="12">
        <f t="shared" si="519"/>
        <v>18.575800405268485</v>
      </c>
      <c r="AF971" s="10"/>
      <c r="AG971" s="10"/>
      <c r="AH971" s="13">
        <f t="shared" si="555"/>
        <v>0</v>
      </c>
      <c r="AI971" s="6"/>
      <c r="AJ971" s="6"/>
      <c r="AK971" s="6">
        <f t="shared" si="556"/>
        <v>0</v>
      </c>
    </row>
    <row r="972" spans="1:37" x14ac:dyDescent="0.35">
      <c r="A972" s="2">
        <v>44201</v>
      </c>
      <c r="B972" t="s">
        <v>10</v>
      </c>
      <c r="C972" s="3">
        <v>44224</v>
      </c>
      <c r="D972">
        <v>14110.2</v>
      </c>
      <c r="E972">
        <v>14227.75</v>
      </c>
      <c r="F972">
        <v>14077</v>
      </c>
      <c r="G972">
        <v>14217.95</v>
      </c>
      <c r="H972">
        <v>13181400</v>
      </c>
      <c r="I972">
        <v>498675</v>
      </c>
      <c r="K972" s="51">
        <f t="shared" si="550"/>
        <v>0.37168291529301506</v>
      </c>
      <c r="L972">
        <f t="shared" si="545"/>
        <v>14200</v>
      </c>
      <c r="M972">
        <f t="shared" si="546"/>
        <v>14100</v>
      </c>
      <c r="N972">
        <v>20.03</v>
      </c>
      <c r="O972">
        <f t="shared" si="543"/>
        <v>23</v>
      </c>
      <c r="P972" s="54">
        <f t="shared" si="551"/>
        <v>0.3709938811656599</v>
      </c>
      <c r="Q972" s="54">
        <f t="shared" si="552"/>
        <v>19.420018130465063</v>
      </c>
      <c r="R972" s="53">
        <f t="shared" ref="R972:R988" si="561">R971</f>
        <v>12500</v>
      </c>
      <c r="S972" s="53">
        <f t="shared" ref="S972:S988" si="562">S971</f>
        <v>15600</v>
      </c>
      <c r="T972" s="53">
        <f t="shared" si="521"/>
        <v>0</v>
      </c>
      <c r="U972" s="16"/>
      <c r="V972" s="16">
        <f t="shared" ref="V972:V988" si="563">V971</f>
        <v>12950</v>
      </c>
      <c r="W972" s="16">
        <f t="shared" ref="W972:W988" si="564">W971</f>
        <v>15050</v>
      </c>
      <c r="X972" s="16">
        <f t="shared" si="520"/>
        <v>0</v>
      </c>
      <c r="Y972" s="10">
        <f t="shared" si="544"/>
        <v>150.75</v>
      </c>
      <c r="Z972" s="10">
        <f t="shared" si="547"/>
        <v>62.450000000000728</v>
      </c>
      <c r="AA972" s="10">
        <f t="shared" si="548"/>
        <v>88.299999999999272</v>
      </c>
      <c r="AB972" s="10">
        <f t="shared" si="549"/>
        <v>150.75</v>
      </c>
      <c r="AC972" s="11">
        <f t="shared" si="518"/>
        <v>179.55000000000004</v>
      </c>
      <c r="AD972" s="12">
        <f t="shared" si="517"/>
        <v>1.2724837351703025E-2</v>
      </c>
      <c r="AE972" s="12">
        <f t="shared" si="519"/>
        <v>18.578262533486416</v>
      </c>
      <c r="AF972" s="10"/>
      <c r="AG972" s="10"/>
      <c r="AH972" s="13">
        <f t="shared" si="555"/>
        <v>0</v>
      </c>
      <c r="AI972" s="6"/>
      <c r="AJ972" s="6"/>
      <c r="AK972" s="6">
        <f t="shared" si="556"/>
        <v>0</v>
      </c>
    </row>
    <row r="973" spans="1:37" x14ac:dyDescent="0.35">
      <c r="A973" s="2">
        <v>44202</v>
      </c>
      <c r="B973" t="s">
        <v>10</v>
      </c>
      <c r="C973" s="3">
        <v>44224</v>
      </c>
      <c r="D973">
        <v>14249.95</v>
      </c>
      <c r="E973">
        <v>14252.55</v>
      </c>
      <c r="F973">
        <v>14078.1</v>
      </c>
      <c r="G973">
        <v>14189.45</v>
      </c>
      <c r="H973">
        <v>12368925</v>
      </c>
      <c r="I973">
        <v>-812475</v>
      </c>
      <c r="K973" s="51">
        <f t="shared" si="550"/>
        <v>-0.20045083855267459</v>
      </c>
      <c r="L973">
        <f t="shared" si="545"/>
        <v>14200</v>
      </c>
      <c r="M973">
        <f t="shared" si="546"/>
        <v>14200</v>
      </c>
      <c r="N973">
        <v>20.46</v>
      </c>
      <c r="O973">
        <f t="shared" si="543"/>
        <v>22</v>
      </c>
      <c r="P973" s="54">
        <f t="shared" si="551"/>
        <v>-0.20065201012435807</v>
      </c>
      <c r="Q973" s="54">
        <f t="shared" si="552"/>
        <v>19.836766865438278</v>
      </c>
      <c r="R973" s="53">
        <f t="shared" si="561"/>
        <v>12500</v>
      </c>
      <c r="S973" s="53">
        <f t="shared" si="562"/>
        <v>15600</v>
      </c>
      <c r="T973" s="53">
        <f t="shared" si="521"/>
        <v>0</v>
      </c>
      <c r="U973" s="16"/>
      <c r="V973" s="16">
        <f t="shared" si="563"/>
        <v>12950</v>
      </c>
      <c r="W973" s="16">
        <f t="shared" si="564"/>
        <v>15050</v>
      </c>
      <c r="X973" s="16">
        <f t="shared" si="520"/>
        <v>0</v>
      </c>
      <c r="Y973" s="10">
        <f t="shared" si="544"/>
        <v>174.44999999999891</v>
      </c>
      <c r="Z973" s="10">
        <f t="shared" si="547"/>
        <v>34.599999999998545</v>
      </c>
      <c r="AA973" s="10">
        <f t="shared" si="548"/>
        <v>139.85000000000036</v>
      </c>
      <c r="AB973" s="10">
        <f t="shared" si="549"/>
        <v>174.44999999999891</v>
      </c>
      <c r="AC973" s="11">
        <f t="shared" si="518"/>
        <v>182.92857142857142</v>
      </c>
      <c r="AD973" s="12">
        <f t="shared" si="517"/>
        <v>1.2837137774418255E-2</v>
      </c>
      <c r="AE973" s="12">
        <f t="shared" si="519"/>
        <v>18.742221150650654</v>
      </c>
      <c r="AF973" s="10"/>
      <c r="AG973" s="10"/>
      <c r="AH973" s="13">
        <f t="shared" si="555"/>
        <v>0</v>
      </c>
      <c r="AI973" s="6"/>
      <c r="AJ973" s="6"/>
      <c r="AK973" s="6">
        <f t="shared" si="556"/>
        <v>0</v>
      </c>
    </row>
    <row r="974" spans="1:37" x14ac:dyDescent="0.35">
      <c r="A974" s="2">
        <v>44203</v>
      </c>
      <c r="B974" t="s">
        <v>10</v>
      </c>
      <c r="C974" s="3">
        <v>44224</v>
      </c>
      <c r="D974">
        <v>14200.1</v>
      </c>
      <c r="E974">
        <v>14283</v>
      </c>
      <c r="F974">
        <v>14175</v>
      </c>
      <c r="G974">
        <v>14191.1</v>
      </c>
      <c r="H974">
        <v>12308100</v>
      </c>
      <c r="I974">
        <v>-60825</v>
      </c>
      <c r="J974">
        <v>14137.35</v>
      </c>
      <c r="K974" s="51">
        <f t="shared" si="550"/>
        <v>1.1628357688279927E-2</v>
      </c>
      <c r="L974">
        <f t="shared" si="545"/>
        <v>14200</v>
      </c>
      <c r="M974">
        <f t="shared" si="546"/>
        <v>14200</v>
      </c>
      <c r="N974">
        <v>20.995000000000001</v>
      </c>
      <c r="O974">
        <f t="shared" si="543"/>
        <v>21</v>
      </c>
      <c r="P974" s="54">
        <f t="shared" si="551"/>
        <v>1.162768164721939E-2</v>
      </c>
      <c r="Q974" s="54">
        <f t="shared" si="552"/>
        <v>20.355407920554647</v>
      </c>
      <c r="R974" s="53">
        <f t="shared" si="561"/>
        <v>12500</v>
      </c>
      <c r="S974" s="53">
        <f t="shared" si="562"/>
        <v>15600</v>
      </c>
      <c r="T974" s="53">
        <f t="shared" si="521"/>
        <v>0</v>
      </c>
      <c r="U974" s="16"/>
      <c r="V974" s="16">
        <f t="shared" si="563"/>
        <v>12950</v>
      </c>
      <c r="W974" s="16">
        <f t="shared" si="564"/>
        <v>15050</v>
      </c>
      <c r="X974" s="16">
        <f t="shared" si="520"/>
        <v>0</v>
      </c>
      <c r="Y974" s="10">
        <f t="shared" si="544"/>
        <v>108</v>
      </c>
      <c r="Z974" s="10">
        <f t="shared" si="547"/>
        <v>93.549999999999272</v>
      </c>
      <c r="AA974" s="10">
        <f t="shared" si="548"/>
        <v>14.450000000000728</v>
      </c>
      <c r="AB974" s="10">
        <f t="shared" si="549"/>
        <v>108</v>
      </c>
      <c r="AC974" s="11">
        <f t="shared" si="518"/>
        <v>182.93928571428569</v>
      </c>
      <c r="AD974" s="12">
        <f t="shared" si="517"/>
        <v>1.2882957564685157E-2</v>
      </c>
      <c r="AE974" s="12">
        <f t="shared" si="519"/>
        <v>18.809118044440329</v>
      </c>
      <c r="AF974" s="10"/>
      <c r="AG974" s="10"/>
      <c r="AH974" s="13">
        <f t="shared" si="555"/>
        <v>0</v>
      </c>
      <c r="AI974" s="6"/>
      <c r="AJ974" s="6"/>
      <c r="AK974" s="6">
        <f t="shared" si="556"/>
        <v>0</v>
      </c>
    </row>
    <row r="975" spans="1:37" x14ac:dyDescent="0.35">
      <c r="A975" s="2">
        <v>44204</v>
      </c>
      <c r="B975" t="s">
        <v>10</v>
      </c>
      <c r="C975" s="3">
        <v>44224</v>
      </c>
      <c r="D975">
        <v>14281</v>
      </c>
      <c r="E975">
        <v>14379.3</v>
      </c>
      <c r="F975">
        <v>14249</v>
      </c>
      <c r="G975">
        <v>14370.9</v>
      </c>
      <c r="H975">
        <v>13283400</v>
      </c>
      <c r="I975">
        <v>975300</v>
      </c>
      <c r="K975" s="51">
        <f t="shared" si="550"/>
        <v>1.2669912832690862</v>
      </c>
      <c r="L975">
        <f t="shared" si="545"/>
        <v>14400</v>
      </c>
      <c r="M975">
        <f t="shared" si="546"/>
        <v>14300</v>
      </c>
      <c r="N975">
        <v>20.614999999999998</v>
      </c>
      <c r="O975">
        <f t="shared" si="543"/>
        <v>20</v>
      </c>
      <c r="P975" s="54">
        <f t="shared" si="551"/>
        <v>1.2590321062567966</v>
      </c>
      <c r="Q975" s="54">
        <f t="shared" si="552"/>
        <v>19.98936320172994</v>
      </c>
      <c r="R975" s="53">
        <f t="shared" si="561"/>
        <v>12500</v>
      </c>
      <c r="S975" s="53">
        <f t="shared" si="562"/>
        <v>15600</v>
      </c>
      <c r="T975" s="53">
        <f t="shared" si="521"/>
        <v>0</v>
      </c>
      <c r="U975" s="16"/>
      <c r="V975" s="16">
        <f t="shared" si="563"/>
        <v>12950</v>
      </c>
      <c r="W975" s="16">
        <f t="shared" si="564"/>
        <v>15050</v>
      </c>
      <c r="X975" s="16">
        <f t="shared" si="520"/>
        <v>0</v>
      </c>
      <c r="Y975" s="10">
        <f t="shared" si="544"/>
        <v>130.29999999999927</v>
      </c>
      <c r="Z975" s="10">
        <f t="shared" si="547"/>
        <v>188.19999999999891</v>
      </c>
      <c r="AA975" s="10">
        <f t="shared" si="548"/>
        <v>57.899999999999636</v>
      </c>
      <c r="AB975" s="10">
        <f t="shared" si="549"/>
        <v>188.19999999999891</v>
      </c>
      <c r="AC975" s="11">
        <f t="shared" si="518"/>
        <v>187.94642857142844</v>
      </c>
      <c r="AD975" s="12">
        <f t="shared" ref="AD975:AD1038" si="565">AC975/D975</f>
        <v>1.3160592995688569E-2</v>
      </c>
      <c r="AE975" s="12">
        <f t="shared" si="519"/>
        <v>19.21446577370531</v>
      </c>
      <c r="AF975" s="10"/>
      <c r="AG975" s="10"/>
      <c r="AH975" s="13">
        <f t="shared" si="555"/>
        <v>0</v>
      </c>
      <c r="AI975" s="6"/>
      <c r="AJ975" s="6"/>
      <c r="AK975" s="6">
        <f t="shared" si="556"/>
        <v>0</v>
      </c>
    </row>
    <row r="976" spans="1:37" x14ac:dyDescent="0.35">
      <c r="A976" s="2">
        <v>44207</v>
      </c>
      <c r="B976" t="s">
        <v>10</v>
      </c>
      <c r="C976" s="3">
        <v>44224</v>
      </c>
      <c r="D976">
        <v>14453</v>
      </c>
      <c r="E976">
        <v>14498.65</v>
      </c>
      <c r="F976">
        <v>14400.95</v>
      </c>
      <c r="G976">
        <v>14489.25</v>
      </c>
      <c r="H976">
        <v>13851900</v>
      </c>
      <c r="I976">
        <v>568500</v>
      </c>
      <c r="J976">
        <v>14484.75</v>
      </c>
      <c r="K976" s="51">
        <f t="shared" si="550"/>
        <v>0.82353923553848651</v>
      </c>
      <c r="L976">
        <f t="shared" si="545"/>
        <v>14500</v>
      </c>
      <c r="M976">
        <f t="shared" si="546"/>
        <v>14500</v>
      </c>
      <c r="N976">
        <v>20.64</v>
      </c>
      <c r="O976">
        <f t="shared" si="543"/>
        <v>17</v>
      </c>
      <c r="P976" s="54">
        <f t="shared" si="551"/>
        <v>0.82016665487429918</v>
      </c>
      <c r="Q976" s="54">
        <f t="shared" si="552"/>
        <v>20.012230870158032</v>
      </c>
      <c r="R976" s="53">
        <f t="shared" si="561"/>
        <v>12500</v>
      </c>
      <c r="S976" s="53">
        <f t="shared" si="562"/>
        <v>15600</v>
      </c>
      <c r="T976" s="53">
        <f t="shared" si="521"/>
        <v>0</v>
      </c>
      <c r="U976" s="16"/>
      <c r="V976" s="16">
        <f t="shared" si="563"/>
        <v>12950</v>
      </c>
      <c r="W976" s="16">
        <f t="shared" si="564"/>
        <v>15050</v>
      </c>
      <c r="X976" s="16">
        <f t="shared" si="520"/>
        <v>0</v>
      </c>
      <c r="Y976" s="10">
        <f t="shared" si="544"/>
        <v>97.699999999998909</v>
      </c>
      <c r="Z976" s="10">
        <f t="shared" si="547"/>
        <v>127.75</v>
      </c>
      <c r="AA976" s="10">
        <f t="shared" si="548"/>
        <v>30.050000000001091</v>
      </c>
      <c r="AB976" s="10">
        <f t="shared" si="549"/>
        <v>127.75</v>
      </c>
      <c r="AC976" s="11">
        <f t="shared" ref="AC976:AC1039" si="566">AVERAGE(AB963:AB976)</f>
        <v>152.12857142857123</v>
      </c>
      <c r="AD976" s="12">
        <f t="shared" si="565"/>
        <v>1.0525743543110167E-2</v>
      </c>
      <c r="AE976" s="12">
        <f t="shared" ref="AE976:AE1039" si="567">AD976*1460</f>
        <v>15.367585572940843</v>
      </c>
      <c r="AF976" s="10"/>
      <c r="AG976" s="10"/>
      <c r="AH976" s="13">
        <f t="shared" si="555"/>
        <v>0</v>
      </c>
      <c r="AI976" s="6"/>
      <c r="AJ976" s="6"/>
      <c r="AK976" s="6">
        <f t="shared" si="556"/>
        <v>0</v>
      </c>
    </row>
    <row r="977" spans="1:37" x14ac:dyDescent="0.35">
      <c r="A977" s="2">
        <v>44208</v>
      </c>
      <c r="B977" t="s">
        <v>10</v>
      </c>
      <c r="C977" s="3">
        <v>44224</v>
      </c>
      <c r="D977">
        <v>14478</v>
      </c>
      <c r="E977">
        <v>14624</v>
      </c>
      <c r="F977">
        <v>14454.45</v>
      </c>
      <c r="G977">
        <v>14597.95</v>
      </c>
      <c r="H977">
        <v>13891425</v>
      </c>
      <c r="I977">
        <v>39525</v>
      </c>
      <c r="J977">
        <v>14563.45</v>
      </c>
      <c r="K977" s="51">
        <f t="shared" si="550"/>
        <v>0.75021136359715468</v>
      </c>
      <c r="L977">
        <f t="shared" si="545"/>
        <v>14600</v>
      </c>
      <c r="M977">
        <f t="shared" si="546"/>
        <v>14500</v>
      </c>
      <c r="N977">
        <v>22.3825</v>
      </c>
      <c r="O977">
        <f t="shared" si="543"/>
        <v>16</v>
      </c>
      <c r="P977" s="54">
        <f t="shared" si="551"/>
        <v>0.7474112738208305</v>
      </c>
      <c r="Q977" s="54">
        <f t="shared" si="552"/>
        <v>21.701411135954594</v>
      </c>
      <c r="R977" s="53">
        <f t="shared" si="561"/>
        <v>12500</v>
      </c>
      <c r="S977" s="53">
        <f t="shared" si="562"/>
        <v>15600</v>
      </c>
      <c r="T977" s="53">
        <f t="shared" si="521"/>
        <v>0</v>
      </c>
      <c r="U977" s="16"/>
      <c r="V977" s="16">
        <f t="shared" si="563"/>
        <v>12950</v>
      </c>
      <c r="W977" s="16">
        <f t="shared" si="564"/>
        <v>15050</v>
      </c>
      <c r="X977" s="16">
        <f t="shared" si="520"/>
        <v>0</v>
      </c>
      <c r="Y977" s="10">
        <f t="shared" si="544"/>
        <v>169.54999999999927</v>
      </c>
      <c r="Z977" s="10">
        <f t="shared" si="547"/>
        <v>134.75</v>
      </c>
      <c r="AA977" s="10">
        <f t="shared" si="548"/>
        <v>34.799999999999272</v>
      </c>
      <c r="AB977" s="10">
        <f t="shared" si="549"/>
        <v>169.54999999999927</v>
      </c>
      <c r="AC977" s="11">
        <f t="shared" si="566"/>
        <v>143.83571428571409</v>
      </c>
      <c r="AD977" s="12">
        <f t="shared" si="565"/>
        <v>9.9347778896058912E-3</v>
      </c>
      <c r="AE977" s="12">
        <f t="shared" si="567"/>
        <v>14.504775718824602</v>
      </c>
      <c r="AF977" s="10"/>
      <c r="AG977" s="10"/>
      <c r="AH977" s="13">
        <f t="shared" si="555"/>
        <v>0</v>
      </c>
      <c r="AI977" s="6"/>
      <c r="AJ977" s="6"/>
      <c r="AK977" s="6">
        <f t="shared" si="556"/>
        <v>0</v>
      </c>
    </row>
    <row r="978" spans="1:37" x14ac:dyDescent="0.35">
      <c r="A978" s="2">
        <v>44209</v>
      </c>
      <c r="B978" t="s">
        <v>10</v>
      </c>
      <c r="C978" s="3">
        <v>44224</v>
      </c>
      <c r="D978">
        <v>14653.85</v>
      </c>
      <c r="E978">
        <v>14660</v>
      </c>
      <c r="F978">
        <v>14476</v>
      </c>
      <c r="G978">
        <v>14606.15</v>
      </c>
      <c r="H978">
        <v>13220925</v>
      </c>
      <c r="I978">
        <v>-670500</v>
      </c>
      <c r="K978" s="51">
        <f t="shared" si="550"/>
        <v>5.6172270764038155E-2</v>
      </c>
      <c r="L978">
        <f t="shared" si="545"/>
        <v>14600</v>
      </c>
      <c r="M978">
        <f t="shared" si="546"/>
        <v>14700</v>
      </c>
      <c r="N978">
        <v>22.8475</v>
      </c>
      <c r="O978">
        <f t="shared" si="543"/>
        <v>15</v>
      </c>
      <c r="P978" s="54">
        <f t="shared" si="551"/>
        <v>5.6156500049731051E-2</v>
      </c>
      <c r="Q978" s="54">
        <f t="shared" si="552"/>
        <v>22.151477379356663</v>
      </c>
      <c r="R978" s="53">
        <f t="shared" si="561"/>
        <v>12500</v>
      </c>
      <c r="S978" s="53">
        <f t="shared" si="562"/>
        <v>15600</v>
      </c>
      <c r="T978" s="53">
        <f t="shared" si="521"/>
        <v>0</v>
      </c>
      <c r="U978" s="16"/>
      <c r="V978" s="16">
        <f t="shared" si="563"/>
        <v>12950</v>
      </c>
      <c r="W978" s="16">
        <f t="shared" si="564"/>
        <v>15050</v>
      </c>
      <c r="X978" s="16">
        <f t="shared" si="520"/>
        <v>0</v>
      </c>
      <c r="Y978" s="10">
        <f t="shared" si="544"/>
        <v>184</v>
      </c>
      <c r="Z978" s="10">
        <f t="shared" si="547"/>
        <v>62.049999999999272</v>
      </c>
      <c r="AA978" s="10">
        <f t="shared" si="548"/>
        <v>121.95000000000073</v>
      </c>
      <c r="AB978" s="10">
        <f t="shared" si="549"/>
        <v>184</v>
      </c>
      <c r="AC978" s="11">
        <f t="shared" si="566"/>
        <v>144.15714285714265</v>
      </c>
      <c r="AD978" s="12">
        <f t="shared" si="565"/>
        <v>9.8374927310667607E-3</v>
      </c>
      <c r="AE978" s="12">
        <f t="shared" si="567"/>
        <v>14.36273938735747</v>
      </c>
      <c r="AF978" s="10"/>
      <c r="AG978" s="10"/>
      <c r="AH978" s="13">
        <f t="shared" si="555"/>
        <v>0</v>
      </c>
      <c r="AI978" s="6"/>
      <c r="AJ978" s="6"/>
      <c r="AK978" s="6">
        <f t="shared" si="556"/>
        <v>0</v>
      </c>
    </row>
    <row r="979" spans="1:37" x14ac:dyDescent="0.35">
      <c r="A979" s="2">
        <v>44210</v>
      </c>
      <c r="B979" t="s">
        <v>10</v>
      </c>
      <c r="C979" s="3">
        <v>44224</v>
      </c>
      <c r="D979">
        <v>14580</v>
      </c>
      <c r="E979">
        <v>14643.75</v>
      </c>
      <c r="F979">
        <v>14504.6</v>
      </c>
      <c r="G979">
        <v>14628.1</v>
      </c>
      <c r="H979">
        <v>13226850</v>
      </c>
      <c r="I979">
        <v>5925</v>
      </c>
      <c r="J979">
        <v>14595.6</v>
      </c>
      <c r="K979" s="51">
        <f t="shared" si="550"/>
        <v>0.15027916322919271</v>
      </c>
      <c r="L979">
        <f t="shared" si="545"/>
        <v>14600</v>
      </c>
      <c r="M979">
        <f t="shared" si="546"/>
        <v>14600</v>
      </c>
      <c r="N979">
        <v>23.2925</v>
      </c>
      <c r="O979">
        <f t="shared" si="543"/>
        <v>14</v>
      </c>
      <c r="P979" s="54">
        <f t="shared" si="551"/>
        <v>0.15016635709663717</v>
      </c>
      <c r="Q979" s="54">
        <f t="shared" si="552"/>
        <v>22.582946571939814</v>
      </c>
      <c r="R979" s="53">
        <f t="shared" si="561"/>
        <v>12500</v>
      </c>
      <c r="S979" s="53">
        <f t="shared" si="562"/>
        <v>15600</v>
      </c>
      <c r="T979" s="53">
        <f t="shared" si="521"/>
        <v>0</v>
      </c>
      <c r="U979" s="16"/>
      <c r="V979" s="16">
        <f t="shared" si="563"/>
        <v>12950</v>
      </c>
      <c r="W979" s="16">
        <f t="shared" si="564"/>
        <v>15050</v>
      </c>
      <c r="X979" s="16">
        <f t="shared" si="520"/>
        <v>0</v>
      </c>
      <c r="Y979" s="10">
        <f t="shared" si="544"/>
        <v>139.14999999999964</v>
      </c>
      <c r="Z979" s="10">
        <f t="shared" si="547"/>
        <v>37.600000000000364</v>
      </c>
      <c r="AA979" s="10">
        <f t="shared" si="548"/>
        <v>101.54999999999927</v>
      </c>
      <c r="AB979" s="10">
        <f t="shared" si="549"/>
        <v>139.14999999999964</v>
      </c>
      <c r="AC979" s="11">
        <f t="shared" si="566"/>
        <v>141.84285714285696</v>
      </c>
      <c r="AD979" s="12">
        <f t="shared" si="565"/>
        <v>9.7285910248873092E-3</v>
      </c>
      <c r="AE979" s="12">
        <f t="shared" si="567"/>
        <v>14.203742896335472</v>
      </c>
      <c r="AF979" s="10"/>
      <c r="AG979" s="10"/>
      <c r="AH979" s="13">
        <f t="shared" si="555"/>
        <v>0</v>
      </c>
      <c r="AI979" s="6"/>
      <c r="AJ979" s="6"/>
      <c r="AK979" s="6">
        <f t="shared" si="556"/>
        <v>0</v>
      </c>
    </row>
    <row r="980" spans="1:37" x14ac:dyDescent="0.35">
      <c r="A980" s="2">
        <v>44211</v>
      </c>
      <c r="B980" t="s">
        <v>10</v>
      </c>
      <c r="C980" s="3">
        <v>44224</v>
      </c>
      <c r="D980">
        <v>14605</v>
      </c>
      <c r="E980">
        <v>14623.55</v>
      </c>
      <c r="F980">
        <v>14375.1</v>
      </c>
      <c r="G980">
        <v>14458.5</v>
      </c>
      <c r="H980">
        <v>12800925</v>
      </c>
      <c r="I980">
        <v>-425925</v>
      </c>
      <c r="J980">
        <v>14433.7</v>
      </c>
      <c r="K980" s="51">
        <f t="shared" si="550"/>
        <v>-1.15941236387501</v>
      </c>
      <c r="L980">
        <f t="shared" si="545"/>
        <v>14500</v>
      </c>
      <c r="M980">
        <f t="shared" si="546"/>
        <v>14600</v>
      </c>
      <c r="N980">
        <v>23.0275</v>
      </c>
      <c r="O980">
        <f t="shared" si="543"/>
        <v>13</v>
      </c>
      <c r="P980" s="54">
        <f t="shared" si="551"/>
        <v>-1.1661859558312671</v>
      </c>
      <c r="Q980" s="54">
        <f t="shared" si="552"/>
        <v>22.327816961270859</v>
      </c>
      <c r="R980" s="53">
        <f t="shared" si="561"/>
        <v>12500</v>
      </c>
      <c r="S980" s="53">
        <f t="shared" si="562"/>
        <v>15600</v>
      </c>
      <c r="T980" s="53">
        <f t="shared" si="521"/>
        <v>0</v>
      </c>
      <c r="U980" s="16"/>
      <c r="V980" s="16">
        <f t="shared" si="563"/>
        <v>12950</v>
      </c>
      <c r="W980" s="16">
        <f t="shared" si="564"/>
        <v>15050</v>
      </c>
      <c r="X980" s="16">
        <f t="shared" ref="X980:X1043" si="568">IF(AND(M980&gt;=V980,M980&lt;=W980),0,1)</f>
        <v>0</v>
      </c>
      <c r="Y980" s="10">
        <f t="shared" si="544"/>
        <v>248.44999999999891</v>
      </c>
      <c r="Z980" s="10">
        <f t="shared" si="547"/>
        <v>4.5500000000010914</v>
      </c>
      <c r="AA980" s="10">
        <f t="shared" si="548"/>
        <v>253</v>
      </c>
      <c r="AB980" s="10">
        <f t="shared" si="549"/>
        <v>253</v>
      </c>
      <c r="AC980" s="11">
        <f t="shared" si="566"/>
        <v>149.92142857142841</v>
      </c>
      <c r="AD980" s="12">
        <f t="shared" si="565"/>
        <v>1.0265075561207012E-2</v>
      </c>
      <c r="AE980" s="12">
        <f t="shared" si="567"/>
        <v>14.987010319362238</v>
      </c>
      <c r="AF980" s="10"/>
      <c r="AG980" s="10"/>
      <c r="AH980" s="13">
        <f t="shared" si="555"/>
        <v>0</v>
      </c>
      <c r="AI980" s="6"/>
      <c r="AJ980" s="6"/>
      <c r="AK980" s="6">
        <f t="shared" si="556"/>
        <v>0</v>
      </c>
    </row>
    <row r="981" spans="1:37" x14ac:dyDescent="0.35">
      <c r="A981" s="2">
        <v>44214</v>
      </c>
      <c r="B981" t="s">
        <v>10</v>
      </c>
      <c r="C981" s="3">
        <v>44224</v>
      </c>
      <c r="D981">
        <v>14458.5</v>
      </c>
      <c r="E981">
        <v>14458.95</v>
      </c>
      <c r="F981">
        <v>14250</v>
      </c>
      <c r="G981">
        <v>14287.25</v>
      </c>
      <c r="H981">
        <v>12187425</v>
      </c>
      <c r="I981">
        <v>-613500</v>
      </c>
      <c r="K981" s="51">
        <f t="shared" si="550"/>
        <v>-1.1844243870387663</v>
      </c>
      <c r="L981">
        <f t="shared" si="545"/>
        <v>14300</v>
      </c>
      <c r="M981">
        <f t="shared" si="546"/>
        <v>14500</v>
      </c>
      <c r="N981">
        <v>24.01</v>
      </c>
      <c r="O981">
        <f t="shared" si="543"/>
        <v>10</v>
      </c>
      <c r="P981" s="54">
        <f t="shared" si="551"/>
        <v>-1.1914945754927686</v>
      </c>
      <c r="Q981" s="54">
        <f t="shared" si="552"/>
        <v>23.280388174586044</v>
      </c>
      <c r="R981" s="53">
        <f t="shared" si="561"/>
        <v>12500</v>
      </c>
      <c r="S981" s="53">
        <f t="shared" si="562"/>
        <v>15600</v>
      </c>
      <c r="T981" s="53">
        <f t="shared" ref="T981:T1044" si="569">IF(AND(M981&gt;=R981,M981&lt;=S981),0,1)</f>
        <v>0</v>
      </c>
      <c r="U981" s="16"/>
      <c r="V981" s="16">
        <f t="shared" si="563"/>
        <v>12950</v>
      </c>
      <c r="W981" s="16">
        <f t="shared" si="564"/>
        <v>15050</v>
      </c>
      <c r="X981" s="16">
        <f t="shared" si="568"/>
        <v>0</v>
      </c>
      <c r="Y981" s="10">
        <f t="shared" si="544"/>
        <v>208.95000000000073</v>
      </c>
      <c r="Z981" s="10">
        <f t="shared" si="547"/>
        <v>0.4500000000007276</v>
      </c>
      <c r="AA981" s="10">
        <f t="shared" si="548"/>
        <v>208.5</v>
      </c>
      <c r="AB981" s="10">
        <f t="shared" si="549"/>
        <v>208.95000000000073</v>
      </c>
      <c r="AC981" s="11">
        <f t="shared" si="566"/>
        <v>157.88571428571413</v>
      </c>
      <c r="AD981" s="12">
        <f t="shared" si="565"/>
        <v>1.0919923524965531E-2</v>
      </c>
      <c r="AE981" s="12">
        <f t="shared" si="567"/>
        <v>15.943088346449676</v>
      </c>
      <c r="AF981" s="10"/>
      <c r="AG981" s="10"/>
      <c r="AH981" s="13">
        <f t="shared" si="555"/>
        <v>0</v>
      </c>
      <c r="AI981" s="6"/>
      <c r="AJ981" s="6"/>
      <c r="AK981" s="6">
        <f t="shared" si="556"/>
        <v>0</v>
      </c>
    </row>
    <row r="982" spans="1:37" x14ac:dyDescent="0.35">
      <c r="A982" s="2">
        <v>44215</v>
      </c>
      <c r="B982" t="s">
        <v>10</v>
      </c>
      <c r="C982" s="3">
        <v>44224</v>
      </c>
      <c r="D982">
        <v>14380.5</v>
      </c>
      <c r="E982">
        <v>14586.3</v>
      </c>
      <c r="F982">
        <v>14364.25</v>
      </c>
      <c r="G982">
        <v>14570</v>
      </c>
      <c r="H982">
        <v>12018975</v>
      </c>
      <c r="I982">
        <v>-168450</v>
      </c>
      <c r="J982">
        <v>14521.15</v>
      </c>
      <c r="K982" s="51">
        <f t="shared" si="550"/>
        <v>1.9790372534952492</v>
      </c>
      <c r="L982">
        <f t="shared" si="545"/>
        <v>14600</v>
      </c>
      <c r="M982">
        <f t="shared" si="546"/>
        <v>14400</v>
      </c>
      <c r="N982">
        <v>24.395</v>
      </c>
      <c r="O982">
        <f t="shared" si="543"/>
        <v>9</v>
      </c>
      <c r="P982" s="54">
        <f t="shared" si="551"/>
        <v>1.9597089052044936</v>
      </c>
      <c r="Q982" s="54">
        <f t="shared" si="552"/>
        <v>23.656700764045443</v>
      </c>
      <c r="R982" s="53">
        <f t="shared" si="561"/>
        <v>12500</v>
      </c>
      <c r="S982" s="53">
        <f t="shared" si="562"/>
        <v>15600</v>
      </c>
      <c r="T982" s="53">
        <f t="shared" si="569"/>
        <v>0</v>
      </c>
      <c r="U982" s="16"/>
      <c r="V982" s="16">
        <f t="shared" si="563"/>
        <v>12950</v>
      </c>
      <c r="W982" s="16">
        <f t="shared" si="564"/>
        <v>15050</v>
      </c>
      <c r="X982" s="16">
        <f t="shared" si="568"/>
        <v>0</v>
      </c>
      <c r="Y982" s="10">
        <f t="shared" si="544"/>
        <v>222.04999999999927</v>
      </c>
      <c r="Z982" s="10">
        <f t="shared" si="547"/>
        <v>299.04999999999927</v>
      </c>
      <c r="AA982" s="10">
        <f t="shared" si="548"/>
        <v>77</v>
      </c>
      <c r="AB982" s="10">
        <f t="shared" si="549"/>
        <v>299.04999999999927</v>
      </c>
      <c r="AC982" s="11">
        <f t="shared" si="566"/>
        <v>171.09642857142848</v>
      </c>
      <c r="AD982" s="12">
        <f t="shared" si="565"/>
        <v>1.1897808043630505E-2</v>
      </c>
      <c r="AE982" s="12">
        <f t="shared" si="567"/>
        <v>17.370799743700537</v>
      </c>
      <c r="AF982" s="10"/>
      <c r="AG982" s="10"/>
      <c r="AH982" s="13">
        <f t="shared" si="555"/>
        <v>0</v>
      </c>
      <c r="AI982" s="6"/>
      <c r="AJ982" s="6"/>
      <c r="AK982" s="6">
        <f t="shared" si="556"/>
        <v>0</v>
      </c>
    </row>
    <row r="983" spans="1:37" x14ac:dyDescent="0.35">
      <c r="A983" s="2">
        <v>44216</v>
      </c>
      <c r="B983" t="s">
        <v>10</v>
      </c>
      <c r="C983" s="3">
        <v>44224</v>
      </c>
      <c r="D983">
        <v>14581</v>
      </c>
      <c r="E983">
        <v>14670.45</v>
      </c>
      <c r="F983">
        <v>14524.1</v>
      </c>
      <c r="G983">
        <v>14645.15</v>
      </c>
      <c r="H983">
        <v>12448125</v>
      </c>
      <c r="I983">
        <v>429150</v>
      </c>
      <c r="J983">
        <v>14644.7</v>
      </c>
      <c r="K983" s="51">
        <f t="shared" si="550"/>
        <v>0.51578586135895421</v>
      </c>
      <c r="L983">
        <f t="shared" si="545"/>
        <v>14600</v>
      </c>
      <c r="M983">
        <f t="shared" si="546"/>
        <v>14600</v>
      </c>
      <c r="N983">
        <v>22.897500000000001</v>
      </c>
      <c r="O983">
        <f t="shared" si="543"/>
        <v>8</v>
      </c>
      <c r="P983" s="54">
        <f t="shared" si="551"/>
        <v>0.51446024236820875</v>
      </c>
      <c r="Q983" s="54">
        <f t="shared" si="552"/>
        <v>22.200307566235622</v>
      </c>
      <c r="R983" s="53">
        <f t="shared" si="561"/>
        <v>12500</v>
      </c>
      <c r="S983" s="53">
        <f t="shared" si="562"/>
        <v>15600</v>
      </c>
      <c r="T983" s="53">
        <f t="shared" si="569"/>
        <v>0</v>
      </c>
      <c r="U983" s="16"/>
      <c r="V983" s="16">
        <f t="shared" si="563"/>
        <v>12950</v>
      </c>
      <c r="W983" s="16">
        <f t="shared" si="564"/>
        <v>15050</v>
      </c>
      <c r="X983" s="16">
        <f t="shared" si="568"/>
        <v>0</v>
      </c>
      <c r="Y983" s="10">
        <f t="shared" si="544"/>
        <v>146.35000000000036</v>
      </c>
      <c r="Z983" s="10">
        <f t="shared" si="547"/>
        <v>100.45000000000073</v>
      </c>
      <c r="AA983" s="10">
        <f t="shared" si="548"/>
        <v>45.899999999999636</v>
      </c>
      <c r="AB983" s="10">
        <f t="shared" si="549"/>
        <v>146.35000000000036</v>
      </c>
      <c r="AC983" s="11">
        <f t="shared" si="566"/>
        <v>174.69642857142858</v>
      </c>
      <c r="AD983" s="12">
        <f t="shared" si="565"/>
        <v>1.198110064957332E-2</v>
      </c>
      <c r="AE983" s="12">
        <f t="shared" si="567"/>
        <v>17.492406948377049</v>
      </c>
      <c r="AF983" s="10"/>
      <c r="AG983" s="10"/>
      <c r="AH983" s="13">
        <f t="shared" si="555"/>
        <v>0</v>
      </c>
      <c r="AI983" s="6"/>
      <c r="AJ983" s="6"/>
      <c r="AK983" s="6">
        <f t="shared" si="556"/>
        <v>0</v>
      </c>
    </row>
    <row r="984" spans="1:37" x14ac:dyDescent="0.35">
      <c r="A984" s="2">
        <v>44217</v>
      </c>
      <c r="B984" t="s">
        <v>10</v>
      </c>
      <c r="C984" s="3">
        <v>44224</v>
      </c>
      <c r="D984">
        <v>14711.05</v>
      </c>
      <c r="E984">
        <v>14765.45</v>
      </c>
      <c r="F984">
        <v>14508.3</v>
      </c>
      <c r="G984">
        <v>14598.65</v>
      </c>
      <c r="H984">
        <v>12141225</v>
      </c>
      <c r="I984">
        <v>-306900</v>
      </c>
      <c r="J984">
        <v>14590.35</v>
      </c>
      <c r="K984" s="51">
        <f t="shared" si="550"/>
        <v>-0.31751125799326058</v>
      </c>
      <c r="L984">
        <f t="shared" si="545"/>
        <v>14600</v>
      </c>
      <c r="M984">
        <f t="shared" si="546"/>
        <v>14700</v>
      </c>
      <c r="N984">
        <v>21.55</v>
      </c>
      <c r="O984">
        <f t="shared" si="543"/>
        <v>7</v>
      </c>
      <c r="P984" s="54">
        <f t="shared" si="551"/>
        <v>-0.31801639451494168</v>
      </c>
      <c r="Q984" s="54">
        <f t="shared" si="552"/>
        <v>20.893645399154998</v>
      </c>
      <c r="R984" s="53">
        <f t="shared" si="561"/>
        <v>12500</v>
      </c>
      <c r="S984" s="53">
        <f t="shared" si="562"/>
        <v>15600</v>
      </c>
      <c r="T984" s="53">
        <f t="shared" si="569"/>
        <v>0</v>
      </c>
      <c r="U984" s="16"/>
      <c r="V984" s="16">
        <f t="shared" si="563"/>
        <v>12950</v>
      </c>
      <c r="W984" s="16">
        <f t="shared" si="564"/>
        <v>15050</v>
      </c>
      <c r="X984" s="16">
        <f t="shared" si="568"/>
        <v>0</v>
      </c>
      <c r="Y984" s="10">
        <f t="shared" si="544"/>
        <v>257.15000000000146</v>
      </c>
      <c r="Z984" s="10">
        <f t="shared" si="547"/>
        <v>120.30000000000109</v>
      </c>
      <c r="AA984" s="10">
        <f t="shared" si="548"/>
        <v>136.85000000000036</v>
      </c>
      <c r="AB984" s="10">
        <f t="shared" si="549"/>
        <v>257.15000000000146</v>
      </c>
      <c r="AC984" s="11">
        <f t="shared" si="566"/>
        <v>186.83928571428572</v>
      </c>
      <c r="AD984" s="12">
        <f t="shared" si="565"/>
        <v>1.2700608434767453E-2</v>
      </c>
      <c r="AE984" s="12">
        <f t="shared" si="567"/>
        <v>18.542888314760482</v>
      </c>
      <c r="AF984" s="10"/>
      <c r="AG984" s="10"/>
      <c r="AH984" s="13">
        <f t="shared" si="555"/>
        <v>0</v>
      </c>
      <c r="AI984" s="6"/>
      <c r="AJ984" s="6"/>
      <c r="AK984" s="6">
        <f t="shared" si="556"/>
        <v>0</v>
      </c>
    </row>
    <row r="985" spans="1:37" x14ac:dyDescent="0.35">
      <c r="A985" s="2">
        <v>44218</v>
      </c>
      <c r="B985" t="s">
        <v>10</v>
      </c>
      <c r="C985" s="3">
        <v>44224</v>
      </c>
      <c r="D985">
        <v>14593</v>
      </c>
      <c r="E985">
        <v>14625.9</v>
      </c>
      <c r="F985">
        <v>14356</v>
      </c>
      <c r="G985">
        <v>14380.15</v>
      </c>
      <c r="H985">
        <v>11358450</v>
      </c>
      <c r="I985">
        <v>-782775</v>
      </c>
      <c r="J985">
        <v>14371.9</v>
      </c>
      <c r="K985" s="51">
        <f t="shared" si="550"/>
        <v>-1.4967137372291275</v>
      </c>
      <c r="L985">
        <f t="shared" si="545"/>
        <v>14400</v>
      </c>
      <c r="M985">
        <f t="shared" si="546"/>
        <v>14600</v>
      </c>
      <c r="N985">
        <v>22.18</v>
      </c>
      <c r="O985">
        <f t="shared" si="543"/>
        <v>6</v>
      </c>
      <c r="P985" s="54">
        <f t="shared" si="551"/>
        <v>-1.5080275292767453</v>
      </c>
      <c r="Q985" s="54">
        <f t="shared" si="552"/>
        <v>21.507480206238558</v>
      </c>
      <c r="R985" s="53">
        <f t="shared" si="561"/>
        <v>12500</v>
      </c>
      <c r="S985" s="53">
        <f t="shared" si="562"/>
        <v>15600</v>
      </c>
      <c r="T985" s="53">
        <f t="shared" si="569"/>
        <v>0</v>
      </c>
      <c r="U985" s="16"/>
      <c r="V985" s="16">
        <f t="shared" si="563"/>
        <v>12950</v>
      </c>
      <c r="W985" s="16">
        <f t="shared" si="564"/>
        <v>15050</v>
      </c>
      <c r="X985" s="16">
        <f t="shared" si="568"/>
        <v>0</v>
      </c>
      <c r="Y985" s="10">
        <f t="shared" si="544"/>
        <v>269.89999999999964</v>
      </c>
      <c r="Z985" s="10">
        <f t="shared" si="547"/>
        <v>27.25</v>
      </c>
      <c r="AA985" s="10">
        <f t="shared" si="548"/>
        <v>242.64999999999964</v>
      </c>
      <c r="AB985" s="10">
        <f t="shared" si="549"/>
        <v>269.89999999999964</v>
      </c>
      <c r="AC985" s="11">
        <f t="shared" si="566"/>
        <v>191.16071428571416</v>
      </c>
      <c r="AD985" s="12">
        <f t="shared" si="565"/>
        <v>1.3099480181300223E-2</v>
      </c>
      <c r="AE985" s="12">
        <f t="shared" si="567"/>
        <v>19.125241064698326</v>
      </c>
      <c r="AF985" s="10"/>
      <c r="AG985" s="10"/>
      <c r="AH985" s="13">
        <f t="shared" si="555"/>
        <v>0</v>
      </c>
      <c r="AI985" s="6"/>
      <c r="AJ985" s="6"/>
      <c r="AK985" s="6">
        <f t="shared" si="556"/>
        <v>0</v>
      </c>
    </row>
    <row r="986" spans="1:37" x14ac:dyDescent="0.35">
      <c r="A986" s="2">
        <v>44221</v>
      </c>
      <c r="B986" t="s">
        <v>10</v>
      </c>
      <c r="C986" s="3">
        <v>44224</v>
      </c>
      <c r="D986">
        <v>14475</v>
      </c>
      <c r="E986">
        <v>14497.75</v>
      </c>
      <c r="F986">
        <v>14233.6</v>
      </c>
      <c r="G986">
        <v>14253.15</v>
      </c>
      <c r="H986">
        <v>9549150</v>
      </c>
      <c r="I986">
        <v>-1809300</v>
      </c>
      <c r="J986">
        <v>14238.9</v>
      </c>
      <c r="K986" s="51">
        <f t="shared" si="550"/>
        <v>-0.88316185853415996</v>
      </c>
      <c r="L986">
        <f t="shared" si="545"/>
        <v>14300</v>
      </c>
      <c r="M986">
        <f t="shared" si="546"/>
        <v>14500</v>
      </c>
      <c r="N986">
        <v>22.422499999999999</v>
      </c>
      <c r="O986">
        <f t="shared" si="543"/>
        <v>3</v>
      </c>
      <c r="P986" s="54">
        <f t="shared" si="551"/>
        <v>-0.88708484751727212</v>
      </c>
      <c r="Q986" s="54">
        <f t="shared" si="552"/>
        <v>21.740506227928588</v>
      </c>
      <c r="R986" s="53">
        <f t="shared" si="561"/>
        <v>12500</v>
      </c>
      <c r="S986" s="53">
        <f t="shared" si="562"/>
        <v>15600</v>
      </c>
      <c r="T986" s="53">
        <f t="shared" si="569"/>
        <v>0</v>
      </c>
      <c r="U986" s="16"/>
      <c r="V986" s="16">
        <f t="shared" si="563"/>
        <v>12950</v>
      </c>
      <c r="W986" s="16">
        <f t="shared" si="564"/>
        <v>15050</v>
      </c>
      <c r="X986" s="16">
        <f t="shared" si="568"/>
        <v>0</v>
      </c>
      <c r="Y986" s="10">
        <f t="shared" si="544"/>
        <v>264.14999999999964</v>
      </c>
      <c r="Z986" s="10">
        <f t="shared" si="547"/>
        <v>117.60000000000036</v>
      </c>
      <c r="AA986" s="10">
        <f t="shared" si="548"/>
        <v>146.54999999999927</v>
      </c>
      <c r="AB986" s="10">
        <f t="shared" si="549"/>
        <v>264.14999999999964</v>
      </c>
      <c r="AC986" s="11">
        <f t="shared" si="566"/>
        <v>199.26071428571413</v>
      </c>
      <c r="AD986" s="12">
        <f t="shared" si="565"/>
        <v>1.3765852454971614E-2</v>
      </c>
      <c r="AE986" s="12">
        <f t="shared" si="567"/>
        <v>20.098144584258556</v>
      </c>
      <c r="AF986" s="10"/>
      <c r="AG986" s="10"/>
      <c r="AH986" s="13">
        <f t="shared" si="555"/>
        <v>0</v>
      </c>
      <c r="AI986" s="6"/>
      <c r="AJ986" s="6"/>
      <c r="AK986" s="6">
        <f t="shared" si="556"/>
        <v>0</v>
      </c>
    </row>
    <row r="987" spans="1:37" x14ac:dyDescent="0.35">
      <c r="A987" s="2">
        <v>44223</v>
      </c>
      <c r="B987" t="s">
        <v>10</v>
      </c>
      <c r="C987" s="3">
        <v>44224</v>
      </c>
      <c r="D987">
        <v>14199</v>
      </c>
      <c r="E987">
        <v>14208</v>
      </c>
      <c r="F987">
        <v>13933.1</v>
      </c>
      <c r="G987">
        <v>13982.55</v>
      </c>
      <c r="H987">
        <v>6386100</v>
      </c>
      <c r="I987">
        <v>-3163050</v>
      </c>
      <c r="J987">
        <v>13967.5</v>
      </c>
      <c r="K987" s="51">
        <f t="shared" si="550"/>
        <v>-1.8985276938781979</v>
      </c>
      <c r="L987">
        <f t="shared" si="545"/>
        <v>14000</v>
      </c>
      <c r="M987">
        <f t="shared" si="546"/>
        <v>14200</v>
      </c>
      <c r="N987">
        <v>23.245000000000001</v>
      </c>
      <c r="O987">
        <f t="shared" si="543"/>
        <v>1</v>
      </c>
      <c r="P987" s="54">
        <f t="shared" si="551"/>
        <v>-1.9167811312048144</v>
      </c>
      <c r="Q987" s="54">
        <f t="shared" si="552"/>
        <v>22.541753846901457</v>
      </c>
      <c r="R987" s="53">
        <f t="shared" si="561"/>
        <v>12500</v>
      </c>
      <c r="S987" s="53">
        <f t="shared" si="562"/>
        <v>15600</v>
      </c>
      <c r="T987" s="53">
        <f t="shared" si="569"/>
        <v>0</v>
      </c>
      <c r="U987" s="16"/>
      <c r="V987" s="16">
        <f t="shared" si="563"/>
        <v>12950</v>
      </c>
      <c r="W987" s="16">
        <f t="shared" si="564"/>
        <v>15050</v>
      </c>
      <c r="X987" s="16">
        <f t="shared" si="568"/>
        <v>0</v>
      </c>
      <c r="Y987" s="10">
        <f t="shared" si="544"/>
        <v>274.89999999999964</v>
      </c>
      <c r="Z987" s="10">
        <f t="shared" si="547"/>
        <v>45.149999999999636</v>
      </c>
      <c r="AA987" s="10">
        <f t="shared" si="548"/>
        <v>320.04999999999927</v>
      </c>
      <c r="AB987" s="10">
        <f t="shared" si="549"/>
        <v>320.04999999999927</v>
      </c>
      <c r="AC987" s="11">
        <f t="shared" si="566"/>
        <v>209.66071428571416</v>
      </c>
      <c r="AD987" s="12">
        <f t="shared" si="565"/>
        <v>1.4765878884830915E-2</v>
      </c>
      <c r="AE987" s="12">
        <f t="shared" si="567"/>
        <v>21.558183171853134</v>
      </c>
      <c r="AF987" s="10"/>
      <c r="AG987" s="10"/>
      <c r="AH987" s="13">
        <f t="shared" si="555"/>
        <v>0</v>
      </c>
      <c r="AI987" s="6"/>
      <c r="AJ987" s="6"/>
      <c r="AK987" s="6">
        <f t="shared" si="556"/>
        <v>0</v>
      </c>
    </row>
    <row r="988" spans="1:37" x14ac:dyDescent="0.35">
      <c r="A988" s="2">
        <v>44224</v>
      </c>
      <c r="B988" t="s">
        <v>10</v>
      </c>
      <c r="C988" s="3">
        <v>44224</v>
      </c>
      <c r="D988">
        <v>13849.95</v>
      </c>
      <c r="E988">
        <v>13896.9</v>
      </c>
      <c r="F988">
        <v>13706.3</v>
      </c>
      <c r="G988">
        <v>13813.5</v>
      </c>
      <c r="H988">
        <v>3002850</v>
      </c>
      <c r="I988">
        <v>-3383250</v>
      </c>
      <c r="J988">
        <v>13817.55</v>
      </c>
      <c r="K988" s="51">
        <f t="shared" si="550"/>
        <v>-1.209006940794056</v>
      </c>
      <c r="L988">
        <f t="shared" si="545"/>
        <v>13800</v>
      </c>
      <c r="M988">
        <f t="shared" si="546"/>
        <v>13800</v>
      </c>
      <c r="N988">
        <v>24.392499999999998</v>
      </c>
      <c r="O988">
        <f t="shared" si="543"/>
        <v>0</v>
      </c>
      <c r="P988" s="54">
        <f t="shared" si="551"/>
        <v>-1.2163748758263537</v>
      </c>
      <c r="Q988" s="54">
        <f t="shared" si="552"/>
        <v>23.651282987299282</v>
      </c>
      <c r="R988" s="53">
        <f t="shared" si="561"/>
        <v>12500</v>
      </c>
      <c r="S988" s="53">
        <f t="shared" si="562"/>
        <v>15600</v>
      </c>
      <c r="T988" s="53">
        <f t="shared" si="569"/>
        <v>0</v>
      </c>
      <c r="U988" s="16"/>
      <c r="V988" s="16">
        <f t="shared" si="563"/>
        <v>12950</v>
      </c>
      <c r="W988" s="16">
        <f t="shared" si="564"/>
        <v>15050</v>
      </c>
      <c r="X988" s="16">
        <f t="shared" si="568"/>
        <v>0</v>
      </c>
      <c r="Y988" s="10">
        <f t="shared" si="544"/>
        <v>190.60000000000036</v>
      </c>
      <c r="Z988" s="10">
        <f t="shared" si="547"/>
        <v>85.649999999999636</v>
      </c>
      <c r="AA988" s="10">
        <f t="shared" si="548"/>
        <v>276.25</v>
      </c>
      <c r="AB988" s="10">
        <f t="shared" si="549"/>
        <v>276.25</v>
      </c>
      <c r="AC988" s="11">
        <f t="shared" si="566"/>
        <v>221.6785714285713</v>
      </c>
      <c r="AD988" s="12">
        <f t="shared" si="565"/>
        <v>1.6005730809755363E-2</v>
      </c>
      <c r="AE988" s="12">
        <f t="shared" si="567"/>
        <v>23.368366982242829</v>
      </c>
      <c r="AF988" s="10"/>
      <c r="AG988" s="10"/>
      <c r="AH988" s="13">
        <f t="shared" si="555"/>
        <v>0</v>
      </c>
      <c r="AI988" s="6"/>
      <c r="AJ988" s="6"/>
      <c r="AK988" s="6">
        <f t="shared" si="556"/>
        <v>0</v>
      </c>
    </row>
    <row r="989" spans="1:37" x14ac:dyDescent="0.35">
      <c r="A989" s="2">
        <v>44225</v>
      </c>
      <c r="B989" t="s">
        <v>10</v>
      </c>
      <c r="C989" s="3">
        <v>44252</v>
      </c>
      <c r="D989">
        <v>13925</v>
      </c>
      <c r="E989">
        <v>13984</v>
      </c>
      <c r="F989">
        <v>13666.6</v>
      </c>
      <c r="G989">
        <v>13709.1</v>
      </c>
      <c r="H989">
        <v>9184875</v>
      </c>
      <c r="I989">
        <v>-432450</v>
      </c>
      <c r="J989">
        <v>13634.6</v>
      </c>
      <c r="K989" s="51">
        <f t="shared" si="550"/>
        <v>-0.75578238679552345</v>
      </c>
      <c r="L989">
        <f t="shared" si="545"/>
        <v>13700</v>
      </c>
      <c r="M989">
        <f t="shared" si="546"/>
        <v>13900</v>
      </c>
      <c r="N989">
        <v>24.29</v>
      </c>
      <c r="O989">
        <f t="shared" si="543"/>
        <v>27</v>
      </c>
      <c r="P989" s="54">
        <f t="shared" si="551"/>
        <v>-0.75865289421539472</v>
      </c>
      <c r="Q989" s="54">
        <f t="shared" si="552"/>
        <v>23.550761925101998</v>
      </c>
      <c r="R989" s="53">
        <f t="shared" ref="R989:R1049" si="570">MROUND((G989-2*G989*Q989*SQRT(O989/365)/100),50)</f>
        <v>11950</v>
      </c>
      <c r="S989" s="53">
        <f>MROUND((G989+2*G989*Q989*SQRT(O989/365)/100),50)</f>
        <v>15450</v>
      </c>
      <c r="T989" s="53">
        <f t="shared" si="569"/>
        <v>0</v>
      </c>
      <c r="U989" s="17">
        <v>23.201810458780219</v>
      </c>
      <c r="V989" s="16">
        <f>MROUND((D989-2*D989*U989*SQRT(O989/365)/100),50)</f>
        <v>12150</v>
      </c>
      <c r="W989" s="16">
        <f>MROUND((D989+2*D989*U989*SQRT(O989/365)/100),50)</f>
        <v>15700</v>
      </c>
      <c r="X989" s="16">
        <f t="shared" si="568"/>
        <v>0</v>
      </c>
      <c r="Y989" s="10">
        <f t="shared" si="544"/>
        <v>317.39999999999964</v>
      </c>
      <c r="Z989" s="10">
        <f t="shared" si="547"/>
        <v>170.5</v>
      </c>
      <c r="AA989" s="10">
        <f t="shared" si="548"/>
        <v>146.89999999999964</v>
      </c>
      <c r="AB989" s="10">
        <f t="shared" si="549"/>
        <v>317.39999999999964</v>
      </c>
      <c r="AC989" s="11">
        <f t="shared" si="566"/>
        <v>230.90714285714279</v>
      </c>
      <c r="AD989" s="12">
        <f t="shared" si="565"/>
        <v>1.6582200564247238E-2</v>
      </c>
      <c r="AE989" s="12">
        <f t="shared" si="567"/>
        <v>24.210012823800966</v>
      </c>
      <c r="AF989" s="10">
        <f>MROUND((M989-2*M989*AE989*SQRT(O989/365)/100),50)</f>
        <v>12050</v>
      </c>
      <c r="AG989" s="10">
        <f>MROUND((M989+2*M989*AE989*SQRT(O989/365)/100),50)</f>
        <v>15750</v>
      </c>
      <c r="AH989" s="13">
        <f t="shared" ref="AH989:AH1008" si="571">IF(AND(M989&gt;=12050,M989&lt;=15750),0,1)</f>
        <v>0</v>
      </c>
      <c r="AI989" s="6">
        <f>MROUND((M989-2*M989*N989*SQRT(O989/365)/100),50)</f>
        <v>12050</v>
      </c>
      <c r="AJ989" s="6">
        <f>MROUND((M989+2*M989*N989*SQRT(O989/365)/100),50)</f>
        <v>15750</v>
      </c>
      <c r="AK989" s="6">
        <f t="shared" ref="AK989:AK1008" si="572">IF(AND(M989&gt;=12050,M989&lt;=15750),0,1)</f>
        <v>0</v>
      </c>
    </row>
    <row r="990" spans="1:37" x14ac:dyDescent="0.35">
      <c r="A990" s="2">
        <v>44228</v>
      </c>
      <c r="B990" t="s">
        <v>10</v>
      </c>
      <c r="C990" s="3">
        <v>44252</v>
      </c>
      <c r="D990">
        <v>13785</v>
      </c>
      <c r="E990">
        <v>14398.95</v>
      </c>
      <c r="F990">
        <v>13696.55</v>
      </c>
      <c r="G990">
        <v>14351.25</v>
      </c>
      <c r="H990">
        <v>9925425</v>
      </c>
      <c r="I990">
        <v>740550</v>
      </c>
      <c r="K990" s="51">
        <f t="shared" si="550"/>
        <v>4.6841149309582653</v>
      </c>
      <c r="L990">
        <f t="shared" si="545"/>
        <v>14400</v>
      </c>
      <c r="M990">
        <f t="shared" si="546"/>
        <v>13800</v>
      </c>
      <c r="N990">
        <v>25.342500000000001</v>
      </c>
      <c r="O990">
        <f t="shared" si="543"/>
        <v>24</v>
      </c>
      <c r="P990" s="54">
        <f t="shared" si="551"/>
        <v>4.5777200520644712</v>
      </c>
      <c r="Q990" s="54">
        <f t="shared" si="552"/>
        <v>24.596038281144068</v>
      </c>
      <c r="R990" s="53">
        <f t="shared" ref="R990:R1007" si="573">R989</f>
        <v>11950</v>
      </c>
      <c r="S990" s="53">
        <f t="shared" ref="S990:S1007" si="574">S989</f>
        <v>15450</v>
      </c>
      <c r="T990" s="53">
        <f t="shared" si="569"/>
        <v>0</v>
      </c>
      <c r="U990" s="16"/>
      <c r="V990" s="16">
        <f t="shared" ref="V990" si="575">V989</f>
        <v>12150</v>
      </c>
      <c r="W990" s="16">
        <f t="shared" ref="W990" si="576">W989</f>
        <v>15700</v>
      </c>
      <c r="X990" s="16">
        <f t="shared" si="568"/>
        <v>0</v>
      </c>
      <c r="Y990" s="10">
        <f t="shared" si="544"/>
        <v>702.40000000000146</v>
      </c>
      <c r="Z990" s="10">
        <f t="shared" si="547"/>
        <v>689.85000000000036</v>
      </c>
      <c r="AA990" s="10">
        <f t="shared" si="548"/>
        <v>12.550000000001091</v>
      </c>
      <c r="AB990" s="10">
        <f t="shared" si="549"/>
        <v>702.40000000000146</v>
      </c>
      <c r="AC990" s="11">
        <f t="shared" si="566"/>
        <v>271.95357142857148</v>
      </c>
      <c r="AD990" s="12">
        <f t="shared" si="565"/>
        <v>1.9728224260324372E-2</v>
      </c>
      <c r="AE990" s="12">
        <f t="shared" si="567"/>
        <v>28.803207420073583</v>
      </c>
      <c r="AF990" s="10"/>
      <c r="AG990" s="10"/>
      <c r="AH990" s="13">
        <f t="shared" si="571"/>
        <v>0</v>
      </c>
      <c r="AI990" s="6"/>
      <c r="AJ990" s="6"/>
      <c r="AK990" s="6">
        <f t="shared" si="572"/>
        <v>0</v>
      </c>
    </row>
    <row r="991" spans="1:37" x14ac:dyDescent="0.35">
      <c r="A991" s="2">
        <v>44229</v>
      </c>
      <c r="B991" t="s">
        <v>10</v>
      </c>
      <c r="C991" s="3">
        <v>44252</v>
      </c>
      <c r="D991">
        <v>14519</v>
      </c>
      <c r="E991">
        <v>14767.25</v>
      </c>
      <c r="F991">
        <v>14480</v>
      </c>
      <c r="G991">
        <v>14696</v>
      </c>
      <c r="H991">
        <v>9669000</v>
      </c>
      <c r="I991">
        <v>-256425</v>
      </c>
      <c r="J991">
        <v>14647.85</v>
      </c>
      <c r="K991" s="51">
        <f t="shared" si="550"/>
        <v>2.4022297709258775</v>
      </c>
      <c r="L991">
        <f t="shared" si="545"/>
        <v>14700</v>
      </c>
      <c r="M991">
        <f t="shared" si="546"/>
        <v>14500</v>
      </c>
      <c r="N991">
        <v>23.322500000000002</v>
      </c>
      <c r="O991">
        <f t="shared" si="543"/>
        <v>23</v>
      </c>
      <c r="P991" s="54">
        <f t="shared" si="551"/>
        <v>2.3738301486940117</v>
      </c>
      <c r="Q991" s="54">
        <f t="shared" si="552"/>
        <v>22.619477669687488</v>
      </c>
      <c r="R991" s="53">
        <f t="shared" si="573"/>
        <v>11950</v>
      </c>
      <c r="S991" s="53">
        <f t="shared" si="574"/>
        <v>15450</v>
      </c>
      <c r="T991" s="53">
        <f t="shared" si="569"/>
        <v>0</v>
      </c>
      <c r="U991" s="16"/>
      <c r="V991" s="16">
        <f t="shared" ref="V991:V1008" si="577">V990</f>
        <v>12150</v>
      </c>
      <c r="W991" s="16">
        <f t="shared" ref="W991:W1008" si="578">W990</f>
        <v>15700</v>
      </c>
      <c r="X991" s="16">
        <f t="shared" si="568"/>
        <v>0</v>
      </c>
      <c r="Y991" s="10">
        <f t="shared" si="544"/>
        <v>287.25</v>
      </c>
      <c r="Z991" s="10">
        <f t="shared" si="547"/>
        <v>416</v>
      </c>
      <c r="AA991" s="10">
        <f t="shared" si="548"/>
        <v>128.75</v>
      </c>
      <c r="AB991" s="10">
        <f t="shared" si="549"/>
        <v>416</v>
      </c>
      <c r="AC991" s="11">
        <f t="shared" si="566"/>
        <v>289.55714285714294</v>
      </c>
      <c r="AD991" s="12">
        <f t="shared" si="565"/>
        <v>1.9943325494672013E-2</v>
      </c>
      <c r="AE991" s="12">
        <f t="shared" si="567"/>
        <v>29.117255222221139</v>
      </c>
      <c r="AF991" s="10"/>
      <c r="AG991" s="10"/>
      <c r="AH991" s="13">
        <f t="shared" si="571"/>
        <v>0</v>
      </c>
      <c r="AI991" s="6"/>
      <c r="AJ991" s="6"/>
      <c r="AK991" s="6">
        <f t="shared" si="572"/>
        <v>0</v>
      </c>
    </row>
    <row r="992" spans="1:37" x14ac:dyDescent="0.35">
      <c r="A992" s="2">
        <v>44230</v>
      </c>
      <c r="B992" t="s">
        <v>10</v>
      </c>
      <c r="C992" s="3">
        <v>44252</v>
      </c>
      <c r="D992">
        <v>14770</v>
      </c>
      <c r="E992">
        <v>14903.9</v>
      </c>
      <c r="F992">
        <v>14611</v>
      </c>
      <c r="G992">
        <v>14820.55</v>
      </c>
      <c r="H992">
        <v>10121475</v>
      </c>
      <c r="I992">
        <v>452475</v>
      </c>
      <c r="K992" s="51">
        <f t="shared" si="550"/>
        <v>0.84750952640173705</v>
      </c>
      <c r="L992">
        <f t="shared" si="545"/>
        <v>14800</v>
      </c>
      <c r="M992">
        <f t="shared" si="546"/>
        <v>14800</v>
      </c>
      <c r="N992">
        <v>23.344999999999999</v>
      </c>
      <c r="O992">
        <f t="shared" si="543"/>
        <v>22</v>
      </c>
      <c r="P992" s="54">
        <f t="shared" si="551"/>
        <v>0.84393832772793331</v>
      </c>
      <c r="Q992" s="54">
        <f t="shared" si="552"/>
        <v>22.634761262581506</v>
      </c>
      <c r="R992" s="53">
        <f t="shared" si="573"/>
        <v>11950</v>
      </c>
      <c r="S992" s="53">
        <f t="shared" si="574"/>
        <v>15450</v>
      </c>
      <c r="T992" s="53">
        <f t="shared" si="569"/>
        <v>0</v>
      </c>
      <c r="U992" s="16"/>
      <c r="V992" s="16">
        <f t="shared" si="577"/>
        <v>12150</v>
      </c>
      <c r="W992" s="16">
        <f t="shared" si="578"/>
        <v>15700</v>
      </c>
      <c r="X992" s="16">
        <f t="shared" si="568"/>
        <v>0</v>
      </c>
      <c r="Y992" s="10">
        <f t="shared" si="544"/>
        <v>292.89999999999964</v>
      </c>
      <c r="Z992" s="10">
        <f t="shared" si="547"/>
        <v>207.89999999999964</v>
      </c>
      <c r="AA992" s="10">
        <f t="shared" si="548"/>
        <v>85</v>
      </c>
      <c r="AB992" s="10">
        <f t="shared" si="549"/>
        <v>292.89999999999964</v>
      </c>
      <c r="AC992" s="11">
        <f t="shared" si="566"/>
        <v>297.33571428571435</v>
      </c>
      <c r="AD992" s="12">
        <f t="shared" si="565"/>
        <v>2.0131057162201378E-2</v>
      </c>
      <c r="AE992" s="12">
        <f t="shared" si="567"/>
        <v>29.391343456814013</v>
      </c>
      <c r="AF992" s="10"/>
      <c r="AG992" s="10"/>
      <c r="AH992" s="13">
        <f t="shared" si="571"/>
        <v>0</v>
      </c>
      <c r="AI992" s="6"/>
      <c r="AJ992" s="6"/>
      <c r="AK992" s="6">
        <f t="shared" si="572"/>
        <v>0</v>
      </c>
    </row>
    <row r="993" spans="1:37" x14ac:dyDescent="0.35">
      <c r="A993" s="2">
        <v>44231</v>
      </c>
      <c r="B993" t="s">
        <v>10</v>
      </c>
      <c r="C993" s="3">
        <v>44252</v>
      </c>
      <c r="D993">
        <v>14765</v>
      </c>
      <c r="E993">
        <v>14938</v>
      </c>
      <c r="F993">
        <v>14731</v>
      </c>
      <c r="G993">
        <v>14895.35</v>
      </c>
      <c r="H993">
        <v>10987875</v>
      </c>
      <c r="I993">
        <v>866400</v>
      </c>
      <c r="J993">
        <v>14895.65</v>
      </c>
      <c r="K993" s="51">
        <f t="shared" si="550"/>
        <v>0.50470461622545115</v>
      </c>
      <c r="L993">
        <f t="shared" si="545"/>
        <v>14900</v>
      </c>
      <c r="M993">
        <f t="shared" si="546"/>
        <v>14800</v>
      </c>
      <c r="N993">
        <v>23.745000000000001</v>
      </c>
      <c r="O993">
        <f t="shared" si="543"/>
        <v>21</v>
      </c>
      <c r="P993" s="54">
        <f t="shared" si="551"/>
        <v>0.50343525171321346</v>
      </c>
      <c r="Q993" s="54">
        <f t="shared" si="552"/>
        <v>23.021961912989955</v>
      </c>
      <c r="R993" s="53">
        <f t="shared" si="573"/>
        <v>11950</v>
      </c>
      <c r="S993" s="53">
        <f t="shared" si="574"/>
        <v>15450</v>
      </c>
      <c r="T993" s="53">
        <f t="shared" si="569"/>
        <v>0</v>
      </c>
      <c r="U993" s="16"/>
      <c r="V993" s="16">
        <f t="shared" si="577"/>
        <v>12150</v>
      </c>
      <c r="W993" s="16">
        <f t="shared" si="578"/>
        <v>15700</v>
      </c>
      <c r="X993" s="16">
        <f t="shared" si="568"/>
        <v>0</v>
      </c>
      <c r="Y993" s="10">
        <f t="shared" si="544"/>
        <v>207</v>
      </c>
      <c r="Z993" s="10">
        <f t="shared" si="547"/>
        <v>117.45000000000073</v>
      </c>
      <c r="AA993" s="10">
        <f t="shared" si="548"/>
        <v>89.549999999999272</v>
      </c>
      <c r="AB993" s="10">
        <f t="shared" si="549"/>
        <v>207</v>
      </c>
      <c r="AC993" s="11">
        <f t="shared" si="566"/>
        <v>302.18214285714294</v>
      </c>
      <c r="AD993" s="12">
        <f t="shared" si="565"/>
        <v>2.0466111944269755E-2</v>
      </c>
      <c r="AE993" s="12">
        <f t="shared" si="567"/>
        <v>29.880523438633841</v>
      </c>
      <c r="AF993" s="10"/>
      <c r="AG993" s="10"/>
      <c r="AH993" s="13">
        <f t="shared" si="571"/>
        <v>0</v>
      </c>
      <c r="AI993" s="6"/>
      <c r="AJ993" s="6"/>
      <c r="AK993" s="6">
        <f t="shared" si="572"/>
        <v>0</v>
      </c>
    </row>
    <row r="994" spans="1:37" x14ac:dyDescent="0.35">
      <c r="A994" s="2">
        <v>44232</v>
      </c>
      <c r="B994" t="s">
        <v>10</v>
      </c>
      <c r="C994" s="3">
        <v>44252</v>
      </c>
      <c r="D994">
        <v>14949.95</v>
      </c>
      <c r="E994">
        <v>15008</v>
      </c>
      <c r="F994">
        <v>14866</v>
      </c>
      <c r="G994">
        <v>14930.65</v>
      </c>
      <c r="H994">
        <v>11082150</v>
      </c>
      <c r="I994">
        <v>94275</v>
      </c>
      <c r="J994">
        <v>14924.25</v>
      </c>
      <c r="K994" s="51">
        <f t="shared" si="550"/>
        <v>0.23698671061773824</v>
      </c>
      <c r="L994">
        <f t="shared" si="545"/>
        <v>14900</v>
      </c>
      <c r="M994">
        <f t="shared" si="546"/>
        <v>14900</v>
      </c>
      <c r="N994">
        <v>23.122499999999999</v>
      </c>
      <c r="O994">
        <f t="shared" si="543"/>
        <v>20</v>
      </c>
      <c r="P994" s="54">
        <f t="shared" si="551"/>
        <v>0.23670633998609247</v>
      </c>
      <c r="Q994" s="54">
        <f t="shared" si="552"/>
        <v>22.418170479958512</v>
      </c>
      <c r="R994" s="53">
        <f t="shared" si="573"/>
        <v>11950</v>
      </c>
      <c r="S994" s="53">
        <f t="shared" si="574"/>
        <v>15450</v>
      </c>
      <c r="T994" s="53">
        <f t="shared" si="569"/>
        <v>0</v>
      </c>
      <c r="U994" s="16"/>
      <c r="V994" s="16">
        <f t="shared" si="577"/>
        <v>12150</v>
      </c>
      <c r="W994" s="16">
        <f t="shared" si="578"/>
        <v>15700</v>
      </c>
      <c r="X994" s="16">
        <f t="shared" si="568"/>
        <v>0</v>
      </c>
      <c r="Y994" s="10">
        <f t="shared" si="544"/>
        <v>142</v>
      </c>
      <c r="Z994" s="10">
        <f t="shared" si="547"/>
        <v>112.64999999999964</v>
      </c>
      <c r="AA994" s="10">
        <f t="shared" si="548"/>
        <v>29.350000000000364</v>
      </c>
      <c r="AB994" s="10">
        <f t="shared" si="549"/>
        <v>142</v>
      </c>
      <c r="AC994" s="11">
        <f t="shared" si="566"/>
        <v>294.25357142857149</v>
      </c>
      <c r="AD994" s="12">
        <f t="shared" si="565"/>
        <v>1.9682578967058183E-2</v>
      </c>
      <c r="AE994" s="12">
        <f t="shared" si="567"/>
        <v>28.736565291904945</v>
      </c>
      <c r="AF994" s="10"/>
      <c r="AG994" s="10"/>
      <c r="AH994" s="13">
        <f t="shared" si="571"/>
        <v>0</v>
      </c>
      <c r="AI994" s="6"/>
      <c r="AJ994" s="6"/>
      <c r="AK994" s="6">
        <f t="shared" si="572"/>
        <v>0</v>
      </c>
    </row>
    <row r="995" spans="1:37" x14ac:dyDescent="0.35">
      <c r="A995" s="2">
        <v>44235</v>
      </c>
      <c r="B995" t="s">
        <v>10</v>
      </c>
      <c r="C995" s="3">
        <v>44252</v>
      </c>
      <c r="D995">
        <v>15068</v>
      </c>
      <c r="E995">
        <v>15167</v>
      </c>
      <c r="F995">
        <v>15031</v>
      </c>
      <c r="G995">
        <v>15126.5</v>
      </c>
      <c r="H995">
        <v>10985550</v>
      </c>
      <c r="I995">
        <v>-96600</v>
      </c>
      <c r="K995" s="51">
        <f t="shared" si="550"/>
        <v>1.3117312374210122</v>
      </c>
      <c r="L995">
        <f t="shared" si="545"/>
        <v>15100</v>
      </c>
      <c r="M995">
        <f t="shared" si="546"/>
        <v>15100</v>
      </c>
      <c r="N995">
        <v>23.414999999999999</v>
      </c>
      <c r="O995">
        <f t="shared" si="543"/>
        <v>17</v>
      </c>
      <c r="P995" s="54">
        <f t="shared" si="551"/>
        <v>1.3032025446156226</v>
      </c>
      <c r="Q995" s="54">
        <f t="shared" si="552"/>
        <v>22.703928992849178</v>
      </c>
      <c r="R995" s="53">
        <f t="shared" si="573"/>
        <v>11950</v>
      </c>
      <c r="S995" s="53">
        <f t="shared" si="574"/>
        <v>15450</v>
      </c>
      <c r="T995" s="53">
        <f t="shared" si="569"/>
        <v>0</v>
      </c>
      <c r="U995" s="16"/>
      <c r="V995" s="16">
        <f t="shared" si="577"/>
        <v>12150</v>
      </c>
      <c r="W995" s="16">
        <f t="shared" si="578"/>
        <v>15700</v>
      </c>
      <c r="X995" s="16">
        <f t="shared" si="568"/>
        <v>0</v>
      </c>
      <c r="Y995" s="10">
        <f t="shared" si="544"/>
        <v>136</v>
      </c>
      <c r="Z995" s="10">
        <f t="shared" si="547"/>
        <v>236.35000000000036</v>
      </c>
      <c r="AA995" s="10">
        <f t="shared" si="548"/>
        <v>100.35000000000036</v>
      </c>
      <c r="AB995" s="10">
        <f t="shared" si="549"/>
        <v>236.35000000000036</v>
      </c>
      <c r="AC995" s="11">
        <f t="shared" si="566"/>
        <v>296.21071428571435</v>
      </c>
      <c r="AD995" s="12">
        <f t="shared" si="565"/>
        <v>1.9658263491220757E-2</v>
      </c>
      <c r="AE995" s="12">
        <f t="shared" si="567"/>
        <v>28.701064697182307</v>
      </c>
      <c r="AF995" s="10"/>
      <c r="AG995" s="10"/>
      <c r="AH995" s="13">
        <f t="shared" si="571"/>
        <v>0</v>
      </c>
      <c r="AI995" s="6"/>
      <c r="AJ995" s="6"/>
      <c r="AK995" s="6">
        <f t="shared" si="572"/>
        <v>0</v>
      </c>
    </row>
    <row r="996" spans="1:37" x14ac:dyDescent="0.35">
      <c r="A996" s="2">
        <v>44236</v>
      </c>
      <c r="B996" t="s">
        <v>10</v>
      </c>
      <c r="C996" s="3">
        <v>44252</v>
      </c>
      <c r="D996">
        <v>15153</v>
      </c>
      <c r="E996">
        <v>15266</v>
      </c>
      <c r="F996">
        <v>15062.4</v>
      </c>
      <c r="G996">
        <v>15105.75</v>
      </c>
      <c r="H996">
        <v>10832925</v>
      </c>
      <c r="I996">
        <v>-152625</v>
      </c>
      <c r="J996">
        <v>15109.3</v>
      </c>
      <c r="K996" s="51">
        <f t="shared" si="550"/>
        <v>-0.13717647836578192</v>
      </c>
      <c r="L996">
        <f t="shared" si="545"/>
        <v>15100</v>
      </c>
      <c r="M996">
        <f t="shared" si="546"/>
        <v>15200</v>
      </c>
      <c r="N996">
        <v>23.9575</v>
      </c>
      <c r="O996">
        <f t="shared" si="543"/>
        <v>16</v>
      </c>
      <c r="P996" s="54">
        <f t="shared" si="551"/>
        <v>-0.13727065142905559</v>
      </c>
      <c r="Q996" s="54">
        <f t="shared" si="552"/>
        <v>23.227682374031733</v>
      </c>
      <c r="R996" s="53">
        <f t="shared" si="573"/>
        <v>11950</v>
      </c>
      <c r="S996" s="53">
        <f t="shared" si="574"/>
        <v>15450</v>
      </c>
      <c r="T996" s="53">
        <f t="shared" si="569"/>
        <v>0</v>
      </c>
      <c r="U996" s="16"/>
      <c r="V996" s="16">
        <f t="shared" si="577"/>
        <v>12150</v>
      </c>
      <c r="W996" s="16">
        <f t="shared" si="578"/>
        <v>15700</v>
      </c>
      <c r="X996" s="16">
        <f t="shared" si="568"/>
        <v>0</v>
      </c>
      <c r="Y996" s="10">
        <f t="shared" si="544"/>
        <v>203.60000000000036</v>
      </c>
      <c r="Z996" s="10">
        <f t="shared" si="547"/>
        <v>139.5</v>
      </c>
      <c r="AA996" s="10">
        <f t="shared" si="548"/>
        <v>64.100000000000364</v>
      </c>
      <c r="AB996" s="10">
        <f t="shared" si="549"/>
        <v>203.60000000000036</v>
      </c>
      <c r="AC996" s="11">
        <f t="shared" si="566"/>
        <v>289.39285714285728</v>
      </c>
      <c r="AD996" s="12">
        <f t="shared" si="565"/>
        <v>1.909805696184632E-2</v>
      </c>
      <c r="AE996" s="12">
        <f t="shared" si="567"/>
        <v>27.883163164295627</v>
      </c>
      <c r="AF996" s="10"/>
      <c r="AG996" s="10"/>
      <c r="AH996" s="13">
        <f t="shared" si="571"/>
        <v>0</v>
      </c>
      <c r="AI996" s="6"/>
      <c r="AJ996" s="6"/>
      <c r="AK996" s="6">
        <f t="shared" si="572"/>
        <v>0</v>
      </c>
    </row>
    <row r="997" spans="1:37" x14ac:dyDescent="0.35">
      <c r="A997" s="2">
        <v>44237</v>
      </c>
      <c r="B997" t="s">
        <v>10</v>
      </c>
      <c r="C997" s="3">
        <v>44252</v>
      </c>
      <c r="D997">
        <v>15105</v>
      </c>
      <c r="E997">
        <v>15170</v>
      </c>
      <c r="F997">
        <v>14984</v>
      </c>
      <c r="G997">
        <v>15119.55</v>
      </c>
      <c r="H997">
        <v>10722000</v>
      </c>
      <c r="I997">
        <v>-110925</v>
      </c>
      <c r="K997" s="51">
        <f t="shared" si="550"/>
        <v>9.135594061863378E-2</v>
      </c>
      <c r="L997">
        <f t="shared" si="545"/>
        <v>15100</v>
      </c>
      <c r="M997">
        <f t="shared" si="546"/>
        <v>15100</v>
      </c>
      <c r="N997">
        <v>24.27</v>
      </c>
      <c r="O997">
        <f t="shared" si="543"/>
        <v>15</v>
      </c>
      <c r="P997" s="54">
        <f t="shared" si="551"/>
        <v>9.1314236476769395E-2</v>
      </c>
      <c r="Q997" s="54">
        <f t="shared" si="552"/>
        <v>23.530648658661896</v>
      </c>
      <c r="R997" s="53">
        <f t="shared" si="573"/>
        <v>11950</v>
      </c>
      <c r="S997" s="53">
        <f t="shared" si="574"/>
        <v>15450</v>
      </c>
      <c r="T997" s="53">
        <f t="shared" si="569"/>
        <v>0</v>
      </c>
      <c r="U997" s="16"/>
      <c r="V997" s="16">
        <f t="shared" si="577"/>
        <v>12150</v>
      </c>
      <c r="W997" s="16">
        <f t="shared" si="578"/>
        <v>15700</v>
      </c>
      <c r="X997" s="16">
        <f t="shared" si="568"/>
        <v>0</v>
      </c>
      <c r="Y997" s="10">
        <f t="shared" si="544"/>
        <v>186</v>
      </c>
      <c r="Z997" s="10">
        <f t="shared" si="547"/>
        <v>64.25</v>
      </c>
      <c r="AA997" s="10">
        <f t="shared" si="548"/>
        <v>121.75</v>
      </c>
      <c r="AB997" s="10">
        <f t="shared" si="549"/>
        <v>186</v>
      </c>
      <c r="AC997" s="11">
        <f t="shared" si="566"/>
        <v>292.22500000000008</v>
      </c>
      <c r="AD997" s="12">
        <f t="shared" si="565"/>
        <v>1.9346242965905334E-2</v>
      </c>
      <c r="AE997" s="12">
        <f t="shared" si="567"/>
        <v>28.245514730221789</v>
      </c>
      <c r="AF997" s="10"/>
      <c r="AG997" s="10"/>
      <c r="AH997" s="13">
        <f t="shared" si="571"/>
        <v>0</v>
      </c>
      <c r="AI997" s="6"/>
      <c r="AJ997" s="6"/>
      <c r="AK997" s="6">
        <f t="shared" si="572"/>
        <v>0</v>
      </c>
    </row>
    <row r="998" spans="1:37" x14ac:dyDescent="0.35">
      <c r="A998" s="2">
        <v>44238</v>
      </c>
      <c r="B998" t="s">
        <v>10</v>
      </c>
      <c r="C998" s="3">
        <v>44252</v>
      </c>
      <c r="D998">
        <v>15090</v>
      </c>
      <c r="E998">
        <v>15201.95</v>
      </c>
      <c r="F998">
        <v>15075</v>
      </c>
      <c r="G998">
        <v>15184.95</v>
      </c>
      <c r="H998">
        <v>10852875</v>
      </c>
      <c r="I998">
        <v>130875</v>
      </c>
      <c r="K998" s="51">
        <f t="shared" si="550"/>
        <v>0.43255255612767213</v>
      </c>
      <c r="L998">
        <f t="shared" si="545"/>
        <v>15200</v>
      </c>
      <c r="M998">
        <f t="shared" si="546"/>
        <v>15100</v>
      </c>
      <c r="N998">
        <v>23.952500000000001</v>
      </c>
      <c r="O998">
        <f t="shared" si="543"/>
        <v>14</v>
      </c>
      <c r="P998" s="54">
        <f t="shared" si="551"/>
        <v>0.43161973654797237</v>
      </c>
      <c r="Q998" s="54">
        <f t="shared" si="552"/>
        <v>23.223051018563833</v>
      </c>
      <c r="R998" s="53">
        <f t="shared" si="573"/>
        <v>11950</v>
      </c>
      <c r="S998" s="53">
        <f t="shared" si="574"/>
        <v>15450</v>
      </c>
      <c r="T998" s="53">
        <f t="shared" si="569"/>
        <v>0</v>
      </c>
      <c r="U998" s="16"/>
      <c r="V998" s="16">
        <f t="shared" si="577"/>
        <v>12150</v>
      </c>
      <c r="W998" s="16">
        <f t="shared" si="578"/>
        <v>15700</v>
      </c>
      <c r="X998" s="16">
        <f t="shared" si="568"/>
        <v>0</v>
      </c>
      <c r="Y998" s="10">
        <f t="shared" si="544"/>
        <v>126.95000000000073</v>
      </c>
      <c r="Z998" s="10">
        <f t="shared" si="547"/>
        <v>82.400000000001455</v>
      </c>
      <c r="AA998" s="10">
        <f t="shared" si="548"/>
        <v>44.549999999999272</v>
      </c>
      <c r="AB998" s="10">
        <f t="shared" si="549"/>
        <v>126.95000000000073</v>
      </c>
      <c r="AC998" s="11">
        <f t="shared" si="566"/>
        <v>282.92500000000007</v>
      </c>
      <c r="AD998" s="12">
        <f t="shared" si="565"/>
        <v>1.8749171636845599E-2</v>
      </c>
      <c r="AE998" s="12">
        <f t="shared" si="567"/>
        <v>27.373790589794574</v>
      </c>
      <c r="AF998" s="10"/>
      <c r="AG998" s="10"/>
      <c r="AH998" s="13">
        <f t="shared" si="571"/>
        <v>0</v>
      </c>
      <c r="AI998" s="6"/>
      <c r="AJ998" s="6"/>
      <c r="AK998" s="6">
        <f t="shared" si="572"/>
        <v>0</v>
      </c>
    </row>
    <row r="999" spans="1:37" x14ac:dyDescent="0.35">
      <c r="A999" s="2">
        <v>44239</v>
      </c>
      <c r="B999" t="s">
        <v>10</v>
      </c>
      <c r="C999" s="3">
        <v>44252</v>
      </c>
      <c r="D999">
        <v>15172.05</v>
      </c>
      <c r="E999">
        <v>15236</v>
      </c>
      <c r="F999">
        <v>15071.05</v>
      </c>
      <c r="G999">
        <v>15161.45</v>
      </c>
      <c r="H999">
        <v>10966125</v>
      </c>
      <c r="I999">
        <v>113250</v>
      </c>
      <c r="K999" s="51">
        <f t="shared" si="550"/>
        <v>-0.15475849443034054</v>
      </c>
      <c r="L999">
        <f t="shared" si="545"/>
        <v>15200</v>
      </c>
      <c r="M999">
        <f t="shared" si="546"/>
        <v>15200</v>
      </c>
      <c r="N999">
        <f>AVERAGE(N985:N998)</f>
        <v>23.643035714285709</v>
      </c>
      <c r="O999">
        <f t="shared" si="543"/>
        <v>13</v>
      </c>
      <c r="P999" s="54">
        <f t="shared" si="551"/>
        <v>-0.1548783690818567</v>
      </c>
      <c r="Q999" s="54">
        <f t="shared" si="552"/>
        <v>22.922804993244672</v>
      </c>
      <c r="R999" s="53">
        <f t="shared" si="573"/>
        <v>11950</v>
      </c>
      <c r="S999" s="53">
        <f t="shared" si="574"/>
        <v>15450</v>
      </c>
      <c r="T999" s="53">
        <f t="shared" si="569"/>
        <v>0</v>
      </c>
      <c r="U999" s="16"/>
      <c r="V999" s="16">
        <f t="shared" si="577"/>
        <v>12150</v>
      </c>
      <c r="W999" s="16">
        <f t="shared" si="578"/>
        <v>15700</v>
      </c>
      <c r="X999" s="16">
        <f t="shared" si="568"/>
        <v>0</v>
      </c>
      <c r="Y999" s="10">
        <f t="shared" si="544"/>
        <v>164.95000000000073</v>
      </c>
      <c r="Z999" s="10">
        <f t="shared" si="547"/>
        <v>51.049999999999272</v>
      </c>
      <c r="AA999" s="10">
        <f t="shared" si="548"/>
        <v>113.90000000000146</v>
      </c>
      <c r="AB999" s="10">
        <f t="shared" si="549"/>
        <v>164.95000000000073</v>
      </c>
      <c r="AC999" s="11">
        <f t="shared" si="566"/>
        <v>275.42857142857156</v>
      </c>
      <c r="AD999" s="12">
        <f t="shared" si="565"/>
        <v>1.8153682029031778E-2</v>
      </c>
      <c r="AE999" s="12">
        <f t="shared" si="567"/>
        <v>26.504375762386395</v>
      </c>
      <c r="AF999" s="10"/>
      <c r="AG999" s="10"/>
      <c r="AH999" s="13">
        <f t="shared" si="571"/>
        <v>0</v>
      </c>
      <c r="AI999" s="6"/>
      <c r="AJ999" s="6"/>
      <c r="AK999" s="6">
        <f t="shared" si="572"/>
        <v>0</v>
      </c>
    </row>
    <row r="1000" spans="1:37" x14ac:dyDescent="0.35">
      <c r="A1000" s="2">
        <v>44242</v>
      </c>
      <c r="B1000" t="s">
        <v>10</v>
      </c>
      <c r="C1000" s="3">
        <v>44252</v>
      </c>
      <c r="D1000">
        <v>15249</v>
      </c>
      <c r="E1000">
        <v>15357</v>
      </c>
      <c r="F1000">
        <v>15240</v>
      </c>
      <c r="G1000">
        <v>15332.2</v>
      </c>
      <c r="H1000">
        <v>10872450</v>
      </c>
      <c r="I1000">
        <v>-93675</v>
      </c>
      <c r="K1000" s="51">
        <f t="shared" si="550"/>
        <v>1.126211543091195</v>
      </c>
      <c r="L1000">
        <f t="shared" si="545"/>
        <v>15300</v>
      </c>
      <c r="M1000">
        <f t="shared" si="546"/>
        <v>15200</v>
      </c>
      <c r="N1000">
        <v>22.0425</v>
      </c>
      <c r="O1000">
        <f t="shared" si="543"/>
        <v>10</v>
      </c>
      <c r="P1000" s="54">
        <f t="shared" si="551"/>
        <v>1.1199169967412104</v>
      </c>
      <c r="Q1000" s="54">
        <f t="shared" si="552"/>
        <v>21.372757209114958</v>
      </c>
      <c r="R1000" s="53">
        <f t="shared" si="573"/>
        <v>11950</v>
      </c>
      <c r="S1000" s="53">
        <f t="shared" si="574"/>
        <v>15450</v>
      </c>
      <c r="T1000" s="53">
        <f t="shared" si="569"/>
        <v>0</v>
      </c>
      <c r="U1000" s="16"/>
      <c r="V1000" s="16">
        <f t="shared" si="577"/>
        <v>12150</v>
      </c>
      <c r="W1000" s="16">
        <f t="shared" si="578"/>
        <v>15700</v>
      </c>
      <c r="X1000" s="16">
        <f t="shared" si="568"/>
        <v>0</v>
      </c>
      <c r="Y1000" s="10">
        <f t="shared" si="544"/>
        <v>117</v>
      </c>
      <c r="Z1000" s="10">
        <f t="shared" si="547"/>
        <v>195.54999999999927</v>
      </c>
      <c r="AA1000" s="10">
        <f t="shared" si="548"/>
        <v>78.549999999999272</v>
      </c>
      <c r="AB1000" s="10">
        <f t="shared" si="549"/>
        <v>195.54999999999927</v>
      </c>
      <c r="AC1000" s="11">
        <f t="shared" si="566"/>
        <v>270.52857142857152</v>
      </c>
      <c r="AD1000" s="12">
        <f t="shared" si="565"/>
        <v>1.7740741781662503E-2</v>
      </c>
      <c r="AE1000" s="12">
        <f t="shared" si="567"/>
        <v>25.901483001227255</v>
      </c>
      <c r="AF1000" s="10"/>
      <c r="AG1000" s="10"/>
      <c r="AH1000" s="13">
        <f t="shared" si="571"/>
        <v>0</v>
      </c>
      <c r="AI1000" s="6"/>
      <c r="AJ1000" s="6"/>
      <c r="AK1000" s="6">
        <f t="shared" si="572"/>
        <v>0</v>
      </c>
    </row>
    <row r="1001" spans="1:37" x14ac:dyDescent="0.35">
      <c r="A1001" s="2">
        <v>44243</v>
      </c>
      <c r="B1001" t="s">
        <v>10</v>
      </c>
      <c r="C1001" s="3">
        <v>44252</v>
      </c>
      <c r="D1001">
        <v>15373.95</v>
      </c>
      <c r="E1001">
        <v>15430</v>
      </c>
      <c r="F1001">
        <v>15246.1</v>
      </c>
      <c r="G1001">
        <v>15330.25</v>
      </c>
      <c r="H1001">
        <v>10764525</v>
      </c>
      <c r="I1001">
        <v>-107925</v>
      </c>
      <c r="K1001" s="51">
        <f t="shared" si="550"/>
        <v>-1.2718331354930978E-2</v>
      </c>
      <c r="L1001">
        <f t="shared" si="545"/>
        <v>15300</v>
      </c>
      <c r="M1001">
        <f t="shared" si="546"/>
        <v>15400</v>
      </c>
      <c r="N1001">
        <v>21.475000000000001</v>
      </c>
      <c r="O1001">
        <f t="shared" si="543"/>
        <v>9</v>
      </c>
      <c r="P1001" s="54">
        <f t="shared" si="551"/>
        <v>-1.2719140203287793E-2</v>
      </c>
      <c r="Q1001" s="54">
        <f t="shared" si="552"/>
        <v>20.820785220701733</v>
      </c>
      <c r="R1001" s="53">
        <f t="shared" si="573"/>
        <v>11950</v>
      </c>
      <c r="S1001" s="53">
        <f t="shared" si="574"/>
        <v>15450</v>
      </c>
      <c r="T1001" s="53">
        <f t="shared" si="569"/>
        <v>0</v>
      </c>
      <c r="U1001" s="16"/>
      <c r="V1001" s="16">
        <f t="shared" si="577"/>
        <v>12150</v>
      </c>
      <c r="W1001" s="16">
        <f t="shared" si="578"/>
        <v>15700</v>
      </c>
      <c r="X1001" s="16">
        <f t="shared" si="568"/>
        <v>0</v>
      </c>
      <c r="Y1001" s="10">
        <f t="shared" si="544"/>
        <v>183.89999999999964</v>
      </c>
      <c r="Z1001" s="10">
        <f t="shared" si="547"/>
        <v>97.799999999999272</v>
      </c>
      <c r="AA1001" s="10">
        <f t="shared" si="548"/>
        <v>86.100000000000364</v>
      </c>
      <c r="AB1001" s="10">
        <f t="shared" si="549"/>
        <v>183.89999999999964</v>
      </c>
      <c r="AC1001" s="11">
        <f t="shared" si="566"/>
        <v>260.80357142857156</v>
      </c>
      <c r="AD1001" s="12">
        <f t="shared" si="565"/>
        <v>1.696399243060967E-2</v>
      </c>
      <c r="AE1001" s="12">
        <f t="shared" si="567"/>
        <v>24.767428948690117</v>
      </c>
      <c r="AF1001" s="10"/>
      <c r="AG1001" s="10"/>
      <c r="AH1001" s="13">
        <f t="shared" si="571"/>
        <v>0</v>
      </c>
      <c r="AI1001" s="6"/>
      <c r="AJ1001" s="6"/>
      <c r="AK1001" s="6">
        <f t="shared" si="572"/>
        <v>0</v>
      </c>
    </row>
    <row r="1002" spans="1:37" x14ac:dyDescent="0.35">
      <c r="A1002" s="2">
        <v>44244</v>
      </c>
      <c r="B1002" t="s">
        <v>10</v>
      </c>
      <c r="C1002" s="3">
        <v>44252</v>
      </c>
      <c r="D1002">
        <v>15279</v>
      </c>
      <c r="E1002">
        <v>15323.85</v>
      </c>
      <c r="F1002">
        <v>15165.05</v>
      </c>
      <c r="G1002">
        <v>15207.05</v>
      </c>
      <c r="H1002">
        <v>10998150</v>
      </c>
      <c r="I1002">
        <v>233625</v>
      </c>
      <c r="J1002">
        <v>15208.9</v>
      </c>
      <c r="K1002" s="51">
        <f t="shared" si="550"/>
        <v>-0.80363986236363216</v>
      </c>
      <c r="L1002">
        <f t="shared" si="545"/>
        <v>15200</v>
      </c>
      <c r="M1002">
        <f t="shared" si="546"/>
        <v>15300</v>
      </c>
      <c r="N1002">
        <v>21.78</v>
      </c>
      <c r="O1002">
        <f t="shared" si="543"/>
        <v>8</v>
      </c>
      <c r="P1002" s="54">
        <f t="shared" si="551"/>
        <v>-0.80688645313617968</v>
      </c>
      <c r="Q1002" s="54">
        <f t="shared" si="552"/>
        <v>21.117418401520943</v>
      </c>
      <c r="R1002" s="53">
        <f t="shared" si="573"/>
        <v>11950</v>
      </c>
      <c r="S1002" s="53">
        <f t="shared" si="574"/>
        <v>15450</v>
      </c>
      <c r="T1002" s="53">
        <f t="shared" si="569"/>
        <v>0</v>
      </c>
      <c r="U1002" s="16"/>
      <c r="V1002" s="16">
        <f t="shared" si="577"/>
        <v>12150</v>
      </c>
      <c r="W1002" s="16">
        <f t="shared" si="578"/>
        <v>15700</v>
      </c>
      <c r="X1002" s="16">
        <f t="shared" si="568"/>
        <v>0</v>
      </c>
      <c r="Y1002" s="10">
        <f t="shared" si="544"/>
        <v>158.80000000000109</v>
      </c>
      <c r="Z1002" s="10">
        <f t="shared" si="547"/>
        <v>6.3999999999996362</v>
      </c>
      <c r="AA1002" s="10">
        <f t="shared" si="548"/>
        <v>165.20000000000073</v>
      </c>
      <c r="AB1002" s="10">
        <f t="shared" si="549"/>
        <v>165.20000000000073</v>
      </c>
      <c r="AC1002" s="11">
        <f t="shared" si="566"/>
        <v>252.87142857142877</v>
      </c>
      <c r="AD1002" s="12">
        <f t="shared" si="565"/>
        <v>1.6550260394752849E-2</v>
      </c>
      <c r="AE1002" s="12">
        <f t="shared" si="567"/>
        <v>24.16338017633916</v>
      </c>
      <c r="AF1002" s="10"/>
      <c r="AG1002" s="10"/>
      <c r="AH1002" s="13">
        <f t="shared" si="571"/>
        <v>0</v>
      </c>
      <c r="AI1002" s="6"/>
      <c r="AJ1002" s="6"/>
      <c r="AK1002" s="6">
        <f t="shared" si="572"/>
        <v>0</v>
      </c>
    </row>
    <row r="1003" spans="1:37" x14ac:dyDescent="0.35">
      <c r="A1003" s="2">
        <v>44245</v>
      </c>
      <c r="B1003" t="s">
        <v>10</v>
      </c>
      <c r="C1003" s="3">
        <v>44252</v>
      </c>
      <c r="D1003">
        <v>15221.1</v>
      </c>
      <c r="E1003">
        <v>15255.3</v>
      </c>
      <c r="F1003">
        <v>15065.1</v>
      </c>
      <c r="G1003">
        <v>15116.1</v>
      </c>
      <c r="H1003">
        <v>10976100</v>
      </c>
      <c r="I1003">
        <v>-22050</v>
      </c>
      <c r="K1003" s="51">
        <f t="shared" si="550"/>
        <v>-0.59807786520067285</v>
      </c>
      <c r="L1003">
        <f t="shared" si="545"/>
        <v>15100</v>
      </c>
      <c r="M1003">
        <f t="shared" si="546"/>
        <v>15200</v>
      </c>
      <c r="N1003">
        <v>21.504999999999999</v>
      </c>
      <c r="O1003">
        <f t="shared" si="543"/>
        <v>7</v>
      </c>
      <c r="P1003" s="54">
        <f t="shared" si="551"/>
        <v>-0.59987351403005817</v>
      </c>
      <c r="Q1003" s="54">
        <f t="shared" si="552"/>
        <v>20.850388830762128</v>
      </c>
      <c r="R1003" s="53">
        <f t="shared" si="573"/>
        <v>11950</v>
      </c>
      <c r="S1003" s="53">
        <f t="shared" si="574"/>
        <v>15450</v>
      </c>
      <c r="T1003" s="53">
        <f t="shared" si="569"/>
        <v>0</v>
      </c>
      <c r="U1003" s="16"/>
      <c r="V1003" s="16">
        <f t="shared" si="577"/>
        <v>12150</v>
      </c>
      <c r="W1003" s="16">
        <f t="shared" si="578"/>
        <v>15700</v>
      </c>
      <c r="X1003" s="16">
        <f t="shared" si="568"/>
        <v>0</v>
      </c>
      <c r="Y1003" s="10">
        <f t="shared" si="544"/>
        <v>190.19999999999891</v>
      </c>
      <c r="Z1003" s="10">
        <f t="shared" si="547"/>
        <v>48.25</v>
      </c>
      <c r="AA1003" s="10">
        <f t="shared" si="548"/>
        <v>141.94999999999891</v>
      </c>
      <c r="AB1003" s="10">
        <f t="shared" si="549"/>
        <v>190.19999999999891</v>
      </c>
      <c r="AC1003" s="11">
        <f t="shared" si="566"/>
        <v>243.78571428571442</v>
      </c>
      <c r="AD1003" s="12">
        <f t="shared" si="565"/>
        <v>1.6016300680352563E-2</v>
      </c>
      <c r="AE1003" s="12">
        <f t="shared" si="567"/>
        <v>23.383798993314741</v>
      </c>
      <c r="AF1003" s="10"/>
      <c r="AG1003" s="10"/>
      <c r="AH1003" s="13">
        <f t="shared" si="571"/>
        <v>0</v>
      </c>
      <c r="AI1003" s="6"/>
      <c r="AJ1003" s="6"/>
      <c r="AK1003" s="6">
        <f t="shared" si="572"/>
        <v>0</v>
      </c>
    </row>
    <row r="1004" spans="1:37" x14ac:dyDescent="0.35">
      <c r="A1004" s="2">
        <v>44246</v>
      </c>
      <c r="B1004" t="s">
        <v>10</v>
      </c>
      <c r="C1004" s="3">
        <v>44252</v>
      </c>
      <c r="D1004">
        <v>15062.2</v>
      </c>
      <c r="E1004">
        <v>15145</v>
      </c>
      <c r="F1004">
        <v>14900.05</v>
      </c>
      <c r="G1004">
        <v>14987</v>
      </c>
      <c r="H1004">
        <v>10640400</v>
      </c>
      <c r="I1004">
        <v>-335700</v>
      </c>
      <c r="K1004" s="51">
        <f t="shared" si="550"/>
        <v>-0.8540562711281372</v>
      </c>
      <c r="L1004">
        <f t="shared" si="545"/>
        <v>15000</v>
      </c>
      <c r="M1004">
        <f t="shared" si="546"/>
        <v>15100</v>
      </c>
      <c r="N1004">
        <v>21.5425</v>
      </c>
      <c r="O1004">
        <f t="shared" si="543"/>
        <v>6</v>
      </c>
      <c r="P1004" s="54">
        <f t="shared" si="551"/>
        <v>-0.85772423092489447</v>
      </c>
      <c r="Q1004" s="54">
        <f t="shared" si="552"/>
        <v>20.887285350815191</v>
      </c>
      <c r="R1004" s="53">
        <f t="shared" si="573"/>
        <v>11950</v>
      </c>
      <c r="S1004" s="53">
        <f t="shared" si="574"/>
        <v>15450</v>
      </c>
      <c r="T1004" s="53">
        <f t="shared" si="569"/>
        <v>0</v>
      </c>
      <c r="U1004" s="16"/>
      <c r="V1004" s="16">
        <f t="shared" si="577"/>
        <v>12150</v>
      </c>
      <c r="W1004" s="16">
        <f t="shared" si="578"/>
        <v>15700</v>
      </c>
      <c r="X1004" s="16">
        <f t="shared" si="568"/>
        <v>0</v>
      </c>
      <c r="Y1004" s="10">
        <f t="shared" si="544"/>
        <v>244.95000000000073</v>
      </c>
      <c r="Z1004" s="10">
        <f t="shared" si="547"/>
        <v>28.899999999999636</v>
      </c>
      <c r="AA1004" s="10">
        <f t="shared" si="548"/>
        <v>216.05000000000109</v>
      </c>
      <c r="AB1004" s="10">
        <f t="shared" si="549"/>
        <v>244.95000000000073</v>
      </c>
      <c r="AC1004" s="11">
        <f t="shared" si="566"/>
        <v>211.11071428571435</v>
      </c>
      <c r="AD1004" s="12">
        <f t="shared" si="565"/>
        <v>1.4015928236626412E-2</v>
      </c>
      <c r="AE1004" s="12">
        <f t="shared" si="567"/>
        <v>20.463255225474562</v>
      </c>
      <c r="AF1004" s="10"/>
      <c r="AG1004" s="10"/>
      <c r="AH1004" s="13">
        <f t="shared" si="571"/>
        <v>0</v>
      </c>
      <c r="AI1004" s="6"/>
      <c r="AJ1004" s="6"/>
      <c r="AK1004" s="6">
        <f t="shared" si="572"/>
        <v>0</v>
      </c>
    </row>
    <row r="1005" spans="1:37" x14ac:dyDescent="0.35">
      <c r="A1005" s="2">
        <v>44249</v>
      </c>
      <c r="B1005" t="s">
        <v>10</v>
      </c>
      <c r="C1005" s="3">
        <v>44252</v>
      </c>
      <c r="D1005">
        <v>14982</v>
      </c>
      <c r="E1005">
        <v>15002.85</v>
      </c>
      <c r="F1005">
        <v>14639.75</v>
      </c>
      <c r="G1005">
        <v>14672.65</v>
      </c>
      <c r="H1005">
        <v>8973975</v>
      </c>
      <c r="I1005">
        <v>-1666425</v>
      </c>
      <c r="K1005" s="51">
        <f t="shared" si="550"/>
        <v>-2.0974844865550168</v>
      </c>
      <c r="L1005">
        <f t="shared" si="545"/>
        <v>14700</v>
      </c>
      <c r="M1005">
        <f t="shared" si="546"/>
        <v>15000</v>
      </c>
      <c r="N1005">
        <v>22.25</v>
      </c>
      <c r="O1005">
        <f t="shared" si="543"/>
        <v>3</v>
      </c>
      <c r="P1005" s="54">
        <f t="shared" si="551"/>
        <v>-2.1197942058083896</v>
      </c>
      <c r="Q1005" s="54">
        <f t="shared" si="552"/>
        <v>21.578423520927071</v>
      </c>
      <c r="R1005" s="53">
        <f t="shared" si="573"/>
        <v>11950</v>
      </c>
      <c r="S1005" s="53">
        <f t="shared" si="574"/>
        <v>15450</v>
      </c>
      <c r="T1005" s="53">
        <f t="shared" si="569"/>
        <v>0</v>
      </c>
      <c r="U1005" s="16"/>
      <c r="V1005" s="16">
        <f t="shared" si="577"/>
        <v>12150</v>
      </c>
      <c r="W1005" s="16">
        <f t="shared" si="578"/>
        <v>15700</v>
      </c>
      <c r="X1005" s="16">
        <f t="shared" si="568"/>
        <v>0</v>
      </c>
      <c r="Y1005" s="10">
        <f t="shared" si="544"/>
        <v>363.10000000000036</v>
      </c>
      <c r="Z1005" s="10">
        <f t="shared" si="547"/>
        <v>15.850000000000364</v>
      </c>
      <c r="AA1005" s="10">
        <f t="shared" si="548"/>
        <v>347.25</v>
      </c>
      <c r="AB1005" s="10">
        <f t="shared" si="549"/>
        <v>363.10000000000036</v>
      </c>
      <c r="AC1005" s="11">
        <f t="shared" si="566"/>
        <v>207.33214285714297</v>
      </c>
      <c r="AD1005" s="12">
        <f t="shared" si="565"/>
        <v>1.3838749356370509E-2</v>
      </c>
      <c r="AE1005" s="12">
        <f t="shared" si="567"/>
        <v>20.204574060300942</v>
      </c>
      <c r="AF1005" s="10"/>
      <c r="AG1005" s="10"/>
      <c r="AH1005" s="13">
        <f t="shared" si="571"/>
        <v>0</v>
      </c>
      <c r="AI1005" s="6"/>
      <c r="AJ1005" s="6"/>
      <c r="AK1005" s="6">
        <f t="shared" si="572"/>
        <v>0</v>
      </c>
    </row>
    <row r="1006" spans="1:37" x14ac:dyDescent="0.35">
      <c r="A1006" s="2">
        <v>44250</v>
      </c>
      <c r="B1006" t="s">
        <v>10</v>
      </c>
      <c r="C1006" s="3">
        <v>44252</v>
      </c>
      <c r="D1006">
        <v>14755.25</v>
      </c>
      <c r="E1006">
        <v>14871</v>
      </c>
      <c r="F1006">
        <v>14662.55</v>
      </c>
      <c r="G1006">
        <v>14711.55</v>
      </c>
      <c r="H1006">
        <v>7390425</v>
      </c>
      <c r="I1006">
        <v>-1583550</v>
      </c>
      <c r="J1006">
        <v>14707.8</v>
      </c>
      <c r="K1006" s="51">
        <f t="shared" si="550"/>
        <v>0.26511911617873823</v>
      </c>
      <c r="L1006">
        <f t="shared" si="545"/>
        <v>14700</v>
      </c>
      <c r="M1006">
        <f t="shared" si="546"/>
        <v>14800</v>
      </c>
      <c r="N1006">
        <v>25.47</v>
      </c>
      <c r="O1006">
        <f t="shared" si="543"/>
        <v>2</v>
      </c>
      <c r="P1006" s="54">
        <f t="shared" si="551"/>
        <v>0.26476829537518398</v>
      </c>
      <c r="Q1006" s="54">
        <f t="shared" si="552"/>
        <v>24.694166358373266</v>
      </c>
      <c r="R1006" s="53">
        <f t="shared" si="573"/>
        <v>11950</v>
      </c>
      <c r="S1006" s="53">
        <f t="shared" si="574"/>
        <v>15450</v>
      </c>
      <c r="T1006" s="53">
        <f t="shared" si="569"/>
        <v>0</v>
      </c>
      <c r="U1006" s="16"/>
      <c r="V1006" s="16">
        <f t="shared" si="577"/>
        <v>12150</v>
      </c>
      <c r="W1006" s="16">
        <f t="shared" si="578"/>
        <v>15700</v>
      </c>
      <c r="X1006" s="16">
        <f t="shared" si="568"/>
        <v>0</v>
      </c>
      <c r="Y1006" s="10">
        <f t="shared" si="544"/>
        <v>208.45000000000073</v>
      </c>
      <c r="Z1006" s="10">
        <f t="shared" si="547"/>
        <v>198.35000000000036</v>
      </c>
      <c r="AA1006" s="10">
        <f t="shared" si="548"/>
        <v>10.100000000000364</v>
      </c>
      <c r="AB1006" s="10">
        <f t="shared" si="549"/>
        <v>208.45000000000073</v>
      </c>
      <c r="AC1006" s="11">
        <f t="shared" si="566"/>
        <v>201.30000000000018</v>
      </c>
      <c r="AD1006" s="12">
        <f t="shared" si="565"/>
        <v>1.3642601785805064E-2</v>
      </c>
      <c r="AE1006" s="12">
        <f t="shared" si="567"/>
        <v>19.918198607275393</v>
      </c>
      <c r="AF1006" s="10"/>
      <c r="AG1006" s="10"/>
      <c r="AH1006" s="13">
        <f t="shared" si="571"/>
        <v>0</v>
      </c>
      <c r="AI1006" s="6"/>
      <c r="AJ1006" s="6"/>
      <c r="AK1006" s="6">
        <f t="shared" si="572"/>
        <v>0</v>
      </c>
    </row>
    <row r="1007" spans="1:37" x14ac:dyDescent="0.35">
      <c r="A1007" s="2">
        <v>44251</v>
      </c>
      <c r="B1007" t="s">
        <v>10</v>
      </c>
      <c r="C1007" s="3">
        <v>44252</v>
      </c>
      <c r="D1007">
        <v>14755.15</v>
      </c>
      <c r="E1007">
        <v>15524</v>
      </c>
      <c r="F1007">
        <v>14714.5</v>
      </c>
      <c r="G1007">
        <v>14993.75</v>
      </c>
      <c r="H1007">
        <v>5793000</v>
      </c>
      <c r="I1007">
        <v>-1597425</v>
      </c>
      <c r="J1007">
        <v>14982</v>
      </c>
      <c r="K1007" s="51">
        <f t="shared" si="550"/>
        <v>1.9182207177353898</v>
      </c>
      <c r="L1007">
        <f t="shared" si="545"/>
        <v>15000</v>
      </c>
      <c r="M1007">
        <f t="shared" si="546"/>
        <v>14800</v>
      </c>
      <c r="N1007">
        <v>25.227499999999999</v>
      </c>
      <c r="O1007">
        <f t="shared" si="543"/>
        <v>1</v>
      </c>
      <c r="P1007" s="54">
        <f t="shared" si="551"/>
        <v>1.900054804734097</v>
      </c>
      <c r="Q1007" s="54">
        <f t="shared" si="552"/>
        <v>24.463396398919333</v>
      </c>
      <c r="R1007" s="53">
        <f t="shared" si="573"/>
        <v>11950</v>
      </c>
      <c r="S1007" s="53">
        <f t="shared" si="574"/>
        <v>15450</v>
      </c>
      <c r="T1007" s="53">
        <f t="shared" si="569"/>
        <v>0</v>
      </c>
      <c r="U1007" s="16"/>
      <c r="V1007" s="16">
        <f t="shared" si="577"/>
        <v>12150</v>
      </c>
      <c r="W1007" s="16">
        <f t="shared" si="578"/>
        <v>15700</v>
      </c>
      <c r="X1007" s="16">
        <f t="shared" si="568"/>
        <v>0</v>
      </c>
      <c r="Y1007" s="10">
        <f t="shared" si="544"/>
        <v>809.5</v>
      </c>
      <c r="Z1007" s="10">
        <f t="shared" si="547"/>
        <v>812.45000000000073</v>
      </c>
      <c r="AA1007" s="10">
        <f t="shared" si="548"/>
        <v>2.9500000000007276</v>
      </c>
      <c r="AB1007" s="10">
        <f t="shared" si="549"/>
        <v>812.45000000000073</v>
      </c>
      <c r="AC1007" s="11">
        <f t="shared" si="566"/>
        <v>244.54642857142881</v>
      </c>
      <c r="AD1007" s="12">
        <f t="shared" si="565"/>
        <v>1.6573632160393408E-2</v>
      </c>
      <c r="AE1007" s="12">
        <f t="shared" si="567"/>
        <v>24.197502954174375</v>
      </c>
      <c r="AF1007" s="10"/>
      <c r="AG1007" s="10"/>
      <c r="AH1007" s="13">
        <f t="shared" si="571"/>
        <v>0</v>
      </c>
      <c r="AI1007" s="6"/>
      <c r="AJ1007" s="6"/>
      <c r="AK1007" s="6">
        <f t="shared" si="572"/>
        <v>0</v>
      </c>
    </row>
    <row r="1008" spans="1:37" x14ac:dyDescent="0.35">
      <c r="A1008" s="2">
        <v>44252</v>
      </c>
      <c r="B1008" t="s">
        <v>10</v>
      </c>
      <c r="C1008" s="3">
        <v>44252</v>
      </c>
      <c r="D1008">
        <v>15078</v>
      </c>
      <c r="E1008">
        <v>15180.9</v>
      </c>
      <c r="F1008">
        <v>15050.35</v>
      </c>
      <c r="G1008">
        <v>15100.55</v>
      </c>
      <c r="H1008">
        <v>2905575</v>
      </c>
      <c r="I1008">
        <v>-2887425</v>
      </c>
      <c r="J1008">
        <v>15097.35</v>
      </c>
      <c r="K1008" s="51">
        <f t="shared" si="550"/>
        <v>0.71229679032929893</v>
      </c>
      <c r="L1008">
        <f t="shared" si="545"/>
        <v>15100</v>
      </c>
      <c r="M1008">
        <f t="shared" si="546"/>
        <v>15100</v>
      </c>
      <c r="N1008">
        <v>24.1675</v>
      </c>
      <c r="O1008">
        <f t="shared" si="543"/>
        <v>0</v>
      </c>
      <c r="P1008" s="54">
        <f t="shared" si="551"/>
        <v>0.70977193927372895</v>
      </c>
      <c r="Q1008" s="54">
        <f t="shared" si="552"/>
        <v>23.431905587197701</v>
      </c>
      <c r="R1008" s="53">
        <f t="shared" ref="R1008" si="579">R1007</f>
        <v>11950</v>
      </c>
      <c r="S1008" s="53">
        <f t="shared" ref="S1008" si="580">S1007</f>
        <v>15450</v>
      </c>
      <c r="T1008" s="53">
        <f t="shared" si="569"/>
        <v>0</v>
      </c>
      <c r="U1008" s="16"/>
      <c r="V1008" s="16">
        <f t="shared" si="577"/>
        <v>12150</v>
      </c>
      <c r="W1008" s="16">
        <f t="shared" si="578"/>
        <v>15700</v>
      </c>
      <c r="X1008" s="16">
        <f t="shared" si="568"/>
        <v>0</v>
      </c>
      <c r="Y1008" s="10">
        <f t="shared" si="544"/>
        <v>130.54999999999927</v>
      </c>
      <c r="Z1008" s="10">
        <f t="shared" si="547"/>
        <v>187.14999999999964</v>
      </c>
      <c r="AA1008" s="10">
        <f t="shared" si="548"/>
        <v>56.600000000000364</v>
      </c>
      <c r="AB1008" s="10">
        <f t="shared" si="549"/>
        <v>187.14999999999964</v>
      </c>
      <c r="AC1008" s="11">
        <f t="shared" si="566"/>
        <v>247.77142857142877</v>
      </c>
      <c r="AD1008" s="12">
        <f t="shared" si="565"/>
        <v>1.6432645481590978E-2</v>
      </c>
      <c r="AE1008" s="12">
        <f t="shared" si="567"/>
        <v>23.991662403122827</v>
      </c>
      <c r="AF1008" s="10"/>
      <c r="AG1008" s="10"/>
      <c r="AH1008" s="13">
        <f t="shared" si="571"/>
        <v>0</v>
      </c>
      <c r="AI1008" s="6"/>
      <c r="AJ1008" s="6"/>
      <c r="AK1008" s="6">
        <f t="shared" si="572"/>
        <v>0</v>
      </c>
    </row>
    <row r="1009" spans="1:37" x14ac:dyDescent="0.35">
      <c r="A1009" s="2">
        <v>44253</v>
      </c>
      <c r="B1009" t="s">
        <v>10</v>
      </c>
      <c r="C1009" s="3">
        <v>44280</v>
      </c>
      <c r="D1009">
        <v>14948</v>
      </c>
      <c r="E1009">
        <v>14949.95</v>
      </c>
      <c r="F1009">
        <v>14521.65</v>
      </c>
      <c r="G1009">
        <v>14578.45</v>
      </c>
      <c r="H1009">
        <v>10870350</v>
      </c>
      <c r="I1009">
        <v>1276950</v>
      </c>
      <c r="K1009" s="51">
        <f t="shared" si="550"/>
        <v>-3.4574899589749948</v>
      </c>
      <c r="L1009">
        <f t="shared" si="545"/>
        <v>14600</v>
      </c>
      <c r="M1009">
        <f t="shared" si="546"/>
        <v>14900</v>
      </c>
      <c r="N1009">
        <v>22.892499999999998</v>
      </c>
      <c r="O1009">
        <f t="shared" si="543"/>
        <v>27</v>
      </c>
      <c r="P1009" s="54">
        <f t="shared" si="551"/>
        <v>-3.518675608312094</v>
      </c>
      <c r="Q1009" s="54">
        <f t="shared" si="552"/>
        <v>22.211830801561401</v>
      </c>
      <c r="R1009" s="53">
        <f t="shared" si="570"/>
        <v>12800</v>
      </c>
      <c r="S1009" s="53">
        <f>MROUND((G1009+2*G1009*Q1009*SQRT(O1009/365)/100),50)</f>
        <v>16350</v>
      </c>
      <c r="T1009" s="53">
        <f t="shared" si="569"/>
        <v>0</v>
      </c>
      <c r="U1009" s="17">
        <v>25.901196850318641</v>
      </c>
      <c r="V1009" s="16">
        <f>MROUND((D1009-2*D1009*U1009*SQRT(O1009/365)/100),50)</f>
        <v>12850</v>
      </c>
      <c r="W1009" s="16">
        <f>MROUND((D1009+2*D1009*U1009*SQRT(O1009/365)/100),50)</f>
        <v>17050</v>
      </c>
      <c r="X1009" s="16">
        <f t="shared" si="568"/>
        <v>0</v>
      </c>
      <c r="Y1009" s="10">
        <f t="shared" si="544"/>
        <v>428.30000000000109</v>
      </c>
      <c r="Z1009" s="10">
        <f t="shared" si="547"/>
        <v>150.59999999999854</v>
      </c>
      <c r="AA1009" s="10">
        <f t="shared" si="548"/>
        <v>578.89999999999964</v>
      </c>
      <c r="AB1009" s="10">
        <f t="shared" si="549"/>
        <v>578.89999999999964</v>
      </c>
      <c r="AC1009" s="11">
        <f t="shared" si="566"/>
        <v>272.23928571428587</v>
      </c>
      <c r="AD1009" s="12">
        <f t="shared" si="565"/>
        <v>1.8212422110936974E-2</v>
      </c>
      <c r="AE1009" s="12">
        <f t="shared" si="567"/>
        <v>26.590136281967983</v>
      </c>
      <c r="AF1009" s="10">
        <f>MROUND((M1009-2*M1009*AE1009*SQRT(O1009/365)/100),50)</f>
        <v>12750</v>
      </c>
      <c r="AG1009" s="10">
        <f>MROUND((M1009+2*M1009*AE1009*SQRT(O1009/365)/100),50)</f>
        <v>17050</v>
      </c>
      <c r="AH1009" s="13">
        <f t="shared" ref="AH1009:AH1027" si="581">IF(AND(M1009&gt;=12750,M1009&lt;=17050),0,1)</f>
        <v>0</v>
      </c>
      <c r="AI1009" s="6">
        <f>MROUND((M1009-2*M1009*N1009*SQRT(O1009/365)/100),50)</f>
        <v>13050</v>
      </c>
      <c r="AJ1009" s="6">
        <f>MROUND((M1009+2*M1009*N1009*SQRT(O1009/365)/100),50)</f>
        <v>16750</v>
      </c>
      <c r="AK1009" s="6">
        <f t="shared" ref="AK1009:AK1027" si="582">IF(AND(M1009&gt;=13050,M1009&lt;=16750),0,1)</f>
        <v>0</v>
      </c>
    </row>
    <row r="1010" spans="1:37" x14ac:dyDescent="0.35">
      <c r="A1010" s="2">
        <v>44256</v>
      </c>
      <c r="B1010" t="s">
        <v>10</v>
      </c>
      <c r="C1010" s="3">
        <v>44280</v>
      </c>
      <c r="D1010">
        <v>14709.95</v>
      </c>
      <c r="E1010">
        <v>14839.45</v>
      </c>
      <c r="F1010">
        <v>14658.5</v>
      </c>
      <c r="G1010">
        <v>14797.75</v>
      </c>
      <c r="H1010">
        <v>9807375</v>
      </c>
      <c r="I1010">
        <v>-1062975</v>
      </c>
      <c r="K1010" s="51">
        <f t="shared" si="550"/>
        <v>1.5042751458488335</v>
      </c>
      <c r="L1010">
        <f t="shared" si="545"/>
        <v>14800</v>
      </c>
      <c r="M1010">
        <f t="shared" si="546"/>
        <v>14700</v>
      </c>
      <c r="N1010">
        <v>28.142499999999998</v>
      </c>
      <c r="O1010">
        <f t="shared" si="543"/>
        <v>24</v>
      </c>
      <c r="P1010" s="54">
        <f t="shared" si="551"/>
        <v>1.4930731270277775</v>
      </c>
      <c r="Q1010" s="54">
        <f t="shared" si="552"/>
        <v>27.287617043574159</v>
      </c>
      <c r="R1010" s="53">
        <f t="shared" ref="R1010" si="583">R1009</f>
        <v>12800</v>
      </c>
      <c r="S1010" s="53">
        <f t="shared" ref="S1010" si="584">S1009</f>
        <v>16350</v>
      </c>
      <c r="T1010" s="53">
        <f t="shared" si="569"/>
        <v>0</v>
      </c>
      <c r="U1010" s="16"/>
      <c r="V1010" s="16">
        <f t="shared" ref="V1010" si="585">V1009</f>
        <v>12850</v>
      </c>
      <c r="W1010" s="16">
        <f t="shared" ref="W1010" si="586">W1009</f>
        <v>17050</v>
      </c>
      <c r="X1010" s="16">
        <f t="shared" si="568"/>
        <v>0</v>
      </c>
      <c r="Y1010" s="10">
        <f t="shared" si="544"/>
        <v>180.95000000000073</v>
      </c>
      <c r="Z1010" s="10">
        <f t="shared" si="547"/>
        <v>261</v>
      </c>
      <c r="AA1010" s="10">
        <f t="shared" si="548"/>
        <v>80.049999999999272</v>
      </c>
      <c r="AB1010" s="10">
        <f t="shared" si="549"/>
        <v>261</v>
      </c>
      <c r="AC1010" s="11">
        <f t="shared" si="566"/>
        <v>276.33928571428584</v>
      </c>
      <c r="AD1010" s="12">
        <f t="shared" si="565"/>
        <v>1.8785875255475773E-2</v>
      </c>
      <c r="AE1010" s="12">
        <f t="shared" si="567"/>
        <v>27.427377872994629</v>
      </c>
      <c r="AF1010" s="10"/>
      <c r="AG1010" s="10"/>
      <c r="AH1010" s="13">
        <f t="shared" si="581"/>
        <v>0</v>
      </c>
      <c r="AI1010" s="6"/>
      <c r="AJ1010" s="6"/>
      <c r="AK1010" s="6">
        <f t="shared" si="582"/>
        <v>0</v>
      </c>
    </row>
    <row r="1011" spans="1:37" x14ac:dyDescent="0.35">
      <c r="A1011" s="2">
        <v>44257</v>
      </c>
      <c r="B1011" t="s">
        <v>10</v>
      </c>
      <c r="C1011" s="3">
        <v>44280</v>
      </c>
      <c r="D1011">
        <v>14845</v>
      </c>
      <c r="E1011">
        <v>14989.75</v>
      </c>
      <c r="F1011">
        <v>14776.2</v>
      </c>
      <c r="G1011">
        <v>14958.15</v>
      </c>
      <c r="H1011">
        <v>10189875</v>
      </c>
      <c r="I1011">
        <v>382500</v>
      </c>
      <c r="K1011" s="51">
        <f t="shared" si="550"/>
        <v>1.0839485732628247</v>
      </c>
      <c r="L1011">
        <f t="shared" si="545"/>
        <v>15000</v>
      </c>
      <c r="M1011">
        <f t="shared" si="546"/>
        <v>14800</v>
      </c>
      <c r="N1011">
        <v>25.625</v>
      </c>
      <c r="O1011">
        <f t="shared" si="543"/>
        <v>23</v>
      </c>
      <c r="P1011" s="54">
        <f t="shared" si="551"/>
        <v>1.078115961205306</v>
      </c>
      <c r="Q1011" s="54">
        <f t="shared" si="552"/>
        <v>24.84576276835848</v>
      </c>
      <c r="R1011" s="53">
        <f t="shared" ref="R1011:R1027" si="587">R1010</f>
        <v>12800</v>
      </c>
      <c r="S1011" s="53">
        <f t="shared" ref="S1011:S1027" si="588">S1010</f>
        <v>16350</v>
      </c>
      <c r="T1011" s="53">
        <f t="shared" si="569"/>
        <v>0</v>
      </c>
      <c r="U1011" s="16"/>
      <c r="V1011" s="16">
        <f t="shared" ref="V1011:V1027" si="589">V1010</f>
        <v>12850</v>
      </c>
      <c r="W1011" s="16">
        <f t="shared" ref="W1011:W1027" si="590">W1010</f>
        <v>17050</v>
      </c>
      <c r="X1011" s="16">
        <f t="shared" si="568"/>
        <v>0</v>
      </c>
      <c r="Y1011" s="10">
        <f t="shared" si="544"/>
        <v>213.54999999999927</v>
      </c>
      <c r="Z1011" s="10">
        <f t="shared" si="547"/>
        <v>192</v>
      </c>
      <c r="AA1011" s="10">
        <f t="shared" si="548"/>
        <v>21.549999999999272</v>
      </c>
      <c r="AB1011" s="10">
        <f t="shared" si="549"/>
        <v>213.54999999999927</v>
      </c>
      <c r="AC1011" s="11">
        <f t="shared" si="566"/>
        <v>278.30714285714294</v>
      </c>
      <c r="AD1011" s="12">
        <f t="shared" si="565"/>
        <v>1.8747534042246071E-2</v>
      </c>
      <c r="AE1011" s="12">
        <f t="shared" si="567"/>
        <v>27.371399701679263</v>
      </c>
      <c r="AF1011" s="10"/>
      <c r="AG1011" s="10"/>
      <c r="AH1011" s="13">
        <f t="shared" si="581"/>
        <v>0</v>
      </c>
      <c r="AI1011" s="6"/>
      <c r="AJ1011" s="6"/>
      <c r="AK1011" s="6">
        <f t="shared" si="582"/>
        <v>0</v>
      </c>
    </row>
    <row r="1012" spans="1:37" x14ac:dyDescent="0.35">
      <c r="A1012" s="2">
        <v>44258</v>
      </c>
      <c r="B1012" t="s">
        <v>10</v>
      </c>
      <c r="C1012" s="3">
        <v>44280</v>
      </c>
      <c r="D1012">
        <v>15062</v>
      </c>
      <c r="E1012">
        <v>15318</v>
      </c>
      <c r="F1012">
        <v>15034.55</v>
      </c>
      <c r="G1012">
        <v>15298.85</v>
      </c>
      <c r="H1012">
        <v>10287525</v>
      </c>
      <c r="I1012">
        <v>97650</v>
      </c>
      <c r="J1012">
        <v>15245.6</v>
      </c>
      <c r="K1012" s="51">
        <f t="shared" si="550"/>
        <v>2.2776880830851458</v>
      </c>
      <c r="L1012">
        <f t="shared" si="545"/>
        <v>15300</v>
      </c>
      <c r="M1012">
        <f t="shared" si="546"/>
        <v>15100</v>
      </c>
      <c r="N1012">
        <v>23.605</v>
      </c>
      <c r="O1012">
        <f t="shared" si="543"/>
        <v>22</v>
      </c>
      <c r="P1012" s="54">
        <f t="shared" si="551"/>
        <v>2.2521360376972055</v>
      </c>
      <c r="Q1012" s="54">
        <f t="shared" si="552"/>
        <v>22.892544430533224</v>
      </c>
      <c r="R1012" s="53">
        <f t="shared" si="587"/>
        <v>12800</v>
      </c>
      <c r="S1012" s="53">
        <f t="shared" si="588"/>
        <v>16350</v>
      </c>
      <c r="T1012" s="53">
        <f t="shared" si="569"/>
        <v>0</v>
      </c>
      <c r="U1012" s="16"/>
      <c r="V1012" s="16">
        <f t="shared" si="589"/>
        <v>12850</v>
      </c>
      <c r="W1012" s="16">
        <f t="shared" si="590"/>
        <v>17050</v>
      </c>
      <c r="X1012" s="16">
        <f t="shared" si="568"/>
        <v>0</v>
      </c>
      <c r="Y1012" s="10">
        <f t="shared" si="544"/>
        <v>283.45000000000073</v>
      </c>
      <c r="Z1012" s="10">
        <f t="shared" si="547"/>
        <v>359.85000000000036</v>
      </c>
      <c r="AA1012" s="10">
        <f t="shared" si="548"/>
        <v>76.399999999999636</v>
      </c>
      <c r="AB1012" s="10">
        <f t="shared" si="549"/>
        <v>359.85000000000036</v>
      </c>
      <c r="AC1012" s="11">
        <f t="shared" si="566"/>
        <v>294.94285714285718</v>
      </c>
      <c r="AD1012" s="12">
        <f t="shared" si="565"/>
        <v>1.958191854619952E-2</v>
      </c>
      <c r="AE1012" s="12">
        <f t="shared" si="567"/>
        <v>28.589601077451299</v>
      </c>
      <c r="AF1012" s="10"/>
      <c r="AG1012" s="10"/>
      <c r="AH1012" s="13">
        <f t="shared" si="581"/>
        <v>0</v>
      </c>
      <c r="AI1012" s="6"/>
      <c r="AJ1012" s="6"/>
      <c r="AK1012" s="6">
        <f t="shared" si="582"/>
        <v>0</v>
      </c>
    </row>
    <row r="1013" spans="1:37" x14ac:dyDescent="0.35">
      <c r="A1013" s="2">
        <v>44259</v>
      </c>
      <c r="B1013" t="s">
        <v>10</v>
      </c>
      <c r="C1013" s="3">
        <v>44280</v>
      </c>
      <c r="D1013">
        <v>15047.95</v>
      </c>
      <c r="E1013">
        <v>15235</v>
      </c>
      <c r="F1013">
        <v>14992.1</v>
      </c>
      <c r="G1013">
        <v>15106.25</v>
      </c>
      <c r="H1013">
        <v>12360825</v>
      </c>
      <c r="I1013">
        <v>2073300</v>
      </c>
      <c r="J1013">
        <v>15080.75</v>
      </c>
      <c r="K1013" s="51">
        <f t="shared" si="550"/>
        <v>-1.2589181539788961</v>
      </c>
      <c r="L1013">
        <f t="shared" si="545"/>
        <v>15100</v>
      </c>
      <c r="M1013">
        <f t="shared" si="546"/>
        <v>15000</v>
      </c>
      <c r="N1013">
        <v>22.09</v>
      </c>
      <c r="O1013">
        <f t="shared" si="543"/>
        <v>21</v>
      </c>
      <c r="P1013" s="54">
        <f t="shared" si="551"/>
        <v>-1.2669096705131722</v>
      </c>
      <c r="Q1013" s="54">
        <f t="shared" si="552"/>
        <v>21.419297785100106</v>
      </c>
      <c r="R1013" s="53">
        <f t="shared" si="587"/>
        <v>12800</v>
      </c>
      <c r="S1013" s="53">
        <f t="shared" si="588"/>
        <v>16350</v>
      </c>
      <c r="T1013" s="53">
        <f t="shared" si="569"/>
        <v>0</v>
      </c>
      <c r="U1013" s="16"/>
      <c r="V1013" s="16">
        <f t="shared" si="589"/>
        <v>12850</v>
      </c>
      <c r="W1013" s="16">
        <f t="shared" si="590"/>
        <v>17050</v>
      </c>
      <c r="X1013" s="16">
        <f t="shared" si="568"/>
        <v>0</v>
      </c>
      <c r="Y1013" s="10">
        <f t="shared" si="544"/>
        <v>242.89999999999964</v>
      </c>
      <c r="Z1013" s="10">
        <f t="shared" si="547"/>
        <v>63.850000000000364</v>
      </c>
      <c r="AA1013" s="10">
        <f t="shared" si="548"/>
        <v>306.75</v>
      </c>
      <c r="AB1013" s="10">
        <f t="shared" si="549"/>
        <v>306.75</v>
      </c>
      <c r="AC1013" s="11">
        <f t="shared" si="566"/>
        <v>305.07142857142856</v>
      </c>
      <c r="AD1013" s="12">
        <f t="shared" si="565"/>
        <v>2.0273288293184689E-2</v>
      </c>
      <c r="AE1013" s="12">
        <f t="shared" si="567"/>
        <v>29.599000908049646</v>
      </c>
      <c r="AF1013" s="10"/>
      <c r="AG1013" s="10"/>
      <c r="AH1013" s="13">
        <f t="shared" si="581"/>
        <v>0</v>
      </c>
      <c r="AI1013" s="6"/>
      <c r="AJ1013" s="6"/>
      <c r="AK1013" s="6">
        <f t="shared" si="582"/>
        <v>0</v>
      </c>
    </row>
    <row r="1014" spans="1:37" x14ac:dyDescent="0.35">
      <c r="A1014" s="2">
        <v>44260</v>
      </c>
      <c r="B1014" t="s">
        <v>10</v>
      </c>
      <c r="C1014" s="3">
        <v>44280</v>
      </c>
      <c r="D1014">
        <v>14970</v>
      </c>
      <c r="E1014">
        <v>15098.1</v>
      </c>
      <c r="F1014">
        <v>14861.85</v>
      </c>
      <c r="G1014">
        <v>14953.05</v>
      </c>
      <c r="H1014">
        <v>12842250</v>
      </c>
      <c r="I1014">
        <v>481425</v>
      </c>
      <c r="K1014" s="51">
        <f t="shared" si="550"/>
        <v>-1.0141497724451849</v>
      </c>
      <c r="L1014">
        <f t="shared" si="545"/>
        <v>15000</v>
      </c>
      <c r="M1014">
        <f t="shared" si="546"/>
        <v>15000</v>
      </c>
      <c r="N1014">
        <v>24.15</v>
      </c>
      <c r="O1014">
        <f t="shared" si="543"/>
        <v>20</v>
      </c>
      <c r="P1014" s="54">
        <f t="shared" si="551"/>
        <v>-1.0193273062933272</v>
      </c>
      <c r="Q1014" s="54">
        <f t="shared" si="552"/>
        <v>23.415624947659225</v>
      </c>
      <c r="R1014" s="53">
        <f t="shared" si="587"/>
        <v>12800</v>
      </c>
      <c r="S1014" s="53">
        <f t="shared" si="588"/>
        <v>16350</v>
      </c>
      <c r="T1014" s="53">
        <f t="shared" si="569"/>
        <v>0</v>
      </c>
      <c r="U1014" s="16"/>
      <c r="V1014" s="16">
        <f t="shared" si="589"/>
        <v>12850</v>
      </c>
      <c r="W1014" s="16">
        <f t="shared" si="590"/>
        <v>17050</v>
      </c>
      <c r="X1014" s="16">
        <f t="shared" si="568"/>
        <v>0</v>
      </c>
      <c r="Y1014" s="10">
        <f t="shared" si="544"/>
        <v>236.25</v>
      </c>
      <c r="Z1014" s="10">
        <f t="shared" si="547"/>
        <v>8.1499999999996362</v>
      </c>
      <c r="AA1014" s="10">
        <f t="shared" si="548"/>
        <v>244.39999999999964</v>
      </c>
      <c r="AB1014" s="10">
        <f t="shared" si="549"/>
        <v>244.39999999999964</v>
      </c>
      <c r="AC1014" s="11">
        <f t="shared" si="566"/>
        <v>308.56071428571431</v>
      </c>
      <c r="AD1014" s="12">
        <f t="shared" si="565"/>
        <v>2.0611938162038365E-2</v>
      </c>
      <c r="AE1014" s="12">
        <f t="shared" si="567"/>
        <v>30.093429716576011</v>
      </c>
      <c r="AF1014" s="10"/>
      <c r="AG1014" s="10"/>
      <c r="AH1014" s="13">
        <f t="shared" si="581"/>
        <v>0</v>
      </c>
      <c r="AI1014" s="6"/>
      <c r="AJ1014" s="6"/>
      <c r="AK1014" s="6">
        <f t="shared" si="582"/>
        <v>0</v>
      </c>
    </row>
    <row r="1015" spans="1:37" x14ac:dyDescent="0.35">
      <c r="A1015" s="2">
        <v>44263</v>
      </c>
      <c r="B1015" t="s">
        <v>10</v>
      </c>
      <c r="C1015" s="3">
        <v>44280</v>
      </c>
      <c r="D1015">
        <v>15001.2</v>
      </c>
      <c r="E1015">
        <v>15140</v>
      </c>
      <c r="F1015">
        <v>14927.15</v>
      </c>
      <c r="G1015">
        <v>14969</v>
      </c>
      <c r="H1015">
        <v>12858975</v>
      </c>
      <c r="I1015">
        <v>16725</v>
      </c>
      <c r="K1015" s="51">
        <f t="shared" si="550"/>
        <v>0.10666720167457962</v>
      </c>
      <c r="L1015">
        <f t="shared" si="545"/>
        <v>15000</v>
      </c>
      <c r="M1015">
        <f t="shared" si="546"/>
        <v>15000</v>
      </c>
      <c r="N1015">
        <v>25.56</v>
      </c>
      <c r="O1015">
        <f t="shared" si="543"/>
        <v>17</v>
      </c>
      <c r="P1015" s="54">
        <f t="shared" si="551"/>
        <v>0.10661035263765939</v>
      </c>
      <c r="Q1015" s="54">
        <f t="shared" si="552"/>
        <v>24.781353190373547</v>
      </c>
      <c r="R1015" s="53">
        <f t="shared" si="587"/>
        <v>12800</v>
      </c>
      <c r="S1015" s="53">
        <f t="shared" si="588"/>
        <v>16350</v>
      </c>
      <c r="T1015" s="53">
        <f t="shared" si="569"/>
        <v>0</v>
      </c>
      <c r="U1015" s="16"/>
      <c r="V1015" s="16">
        <f t="shared" si="589"/>
        <v>12850</v>
      </c>
      <c r="W1015" s="16">
        <f t="shared" si="590"/>
        <v>17050</v>
      </c>
      <c r="X1015" s="16">
        <f t="shared" si="568"/>
        <v>0</v>
      </c>
      <c r="Y1015" s="10">
        <f t="shared" si="544"/>
        <v>212.85000000000036</v>
      </c>
      <c r="Z1015" s="10">
        <f t="shared" si="547"/>
        <v>186.95000000000073</v>
      </c>
      <c r="AA1015" s="10">
        <f t="shared" si="548"/>
        <v>25.899999999999636</v>
      </c>
      <c r="AB1015" s="10">
        <f t="shared" si="549"/>
        <v>212.85000000000036</v>
      </c>
      <c r="AC1015" s="11">
        <f t="shared" si="566"/>
        <v>310.62857142857149</v>
      </c>
      <c r="AD1015" s="12">
        <f t="shared" si="565"/>
        <v>2.0706914875381403E-2</v>
      </c>
      <c r="AE1015" s="12">
        <f t="shared" si="567"/>
        <v>30.232095718056847</v>
      </c>
      <c r="AF1015" s="10"/>
      <c r="AG1015" s="10"/>
      <c r="AH1015" s="13">
        <f t="shared" si="581"/>
        <v>0</v>
      </c>
      <c r="AI1015" s="6"/>
      <c r="AJ1015" s="6"/>
      <c r="AK1015" s="6">
        <f t="shared" si="582"/>
        <v>0</v>
      </c>
    </row>
    <row r="1016" spans="1:37" x14ac:dyDescent="0.35">
      <c r="A1016" s="2">
        <v>44264</v>
      </c>
      <c r="B1016" t="s">
        <v>10</v>
      </c>
      <c r="C1016" s="3">
        <v>44280</v>
      </c>
      <c r="D1016">
        <v>15075.2</v>
      </c>
      <c r="E1016">
        <v>15179.85</v>
      </c>
      <c r="F1016">
        <v>14953.25</v>
      </c>
      <c r="G1016">
        <v>15134.75</v>
      </c>
      <c r="H1016">
        <v>11584575</v>
      </c>
      <c r="I1016">
        <v>-1274400</v>
      </c>
      <c r="K1016" s="51">
        <f t="shared" si="550"/>
        <v>1.1072883960184381</v>
      </c>
      <c r="L1016">
        <f t="shared" si="545"/>
        <v>15100</v>
      </c>
      <c r="M1016">
        <f t="shared" si="546"/>
        <v>15100</v>
      </c>
      <c r="N1016">
        <v>24.675000000000001</v>
      </c>
      <c r="O1016">
        <f t="shared" si="543"/>
        <v>16</v>
      </c>
      <c r="P1016" s="54">
        <f t="shared" si="551"/>
        <v>1.1012028399534302</v>
      </c>
      <c r="Q1016" s="54">
        <f t="shared" si="552"/>
        <v>23.924820717440774</v>
      </c>
      <c r="R1016" s="53">
        <f t="shared" si="587"/>
        <v>12800</v>
      </c>
      <c r="S1016" s="53">
        <f t="shared" si="588"/>
        <v>16350</v>
      </c>
      <c r="T1016" s="53">
        <f t="shared" si="569"/>
        <v>0</v>
      </c>
      <c r="U1016" s="16"/>
      <c r="V1016" s="16">
        <f t="shared" si="589"/>
        <v>12850</v>
      </c>
      <c r="W1016" s="16">
        <f t="shared" si="590"/>
        <v>17050</v>
      </c>
      <c r="X1016" s="16">
        <f t="shared" si="568"/>
        <v>0</v>
      </c>
      <c r="Y1016" s="10">
        <f t="shared" si="544"/>
        <v>226.60000000000036</v>
      </c>
      <c r="Z1016" s="10">
        <f t="shared" si="547"/>
        <v>210.85000000000036</v>
      </c>
      <c r="AA1016" s="10">
        <f t="shared" si="548"/>
        <v>15.75</v>
      </c>
      <c r="AB1016" s="10">
        <f t="shared" si="549"/>
        <v>226.60000000000036</v>
      </c>
      <c r="AC1016" s="11">
        <f t="shared" si="566"/>
        <v>315.01428571428579</v>
      </c>
      <c r="AD1016" s="12">
        <f t="shared" si="565"/>
        <v>2.0896192801043156E-2</v>
      </c>
      <c r="AE1016" s="12">
        <f t="shared" si="567"/>
        <v>30.508441489523008</v>
      </c>
      <c r="AF1016" s="10"/>
      <c r="AG1016" s="10"/>
      <c r="AH1016" s="13">
        <f t="shared" si="581"/>
        <v>0</v>
      </c>
      <c r="AI1016" s="6"/>
      <c r="AJ1016" s="6"/>
      <c r="AK1016" s="6">
        <f t="shared" si="582"/>
        <v>0</v>
      </c>
    </row>
    <row r="1017" spans="1:37" x14ac:dyDescent="0.35">
      <c r="A1017" s="2">
        <v>44265</v>
      </c>
      <c r="B1017" t="s">
        <v>10</v>
      </c>
      <c r="C1017" s="3">
        <v>44280</v>
      </c>
      <c r="D1017">
        <v>15251.1</v>
      </c>
      <c r="E1017">
        <v>15262.15</v>
      </c>
      <c r="F1017">
        <v>15131.05</v>
      </c>
      <c r="G1017">
        <v>15209.3</v>
      </c>
      <c r="H1017">
        <v>11179200</v>
      </c>
      <c r="I1017">
        <v>-405375</v>
      </c>
      <c r="K1017" s="51">
        <f t="shared" si="550"/>
        <v>0.49257503427542093</v>
      </c>
      <c r="L1017">
        <f t="shared" si="545"/>
        <v>15200</v>
      </c>
      <c r="M1017">
        <f t="shared" si="546"/>
        <v>15300</v>
      </c>
      <c r="N1017">
        <v>22.495000000000001</v>
      </c>
      <c r="O1017">
        <f t="shared" si="543"/>
        <v>15</v>
      </c>
      <c r="P1017" s="54">
        <f t="shared" si="551"/>
        <v>0.4913658525792286</v>
      </c>
      <c r="Q1017" s="54">
        <f t="shared" si="552"/>
        <v>21.810043785468768</v>
      </c>
      <c r="R1017" s="53">
        <f t="shared" si="587"/>
        <v>12800</v>
      </c>
      <c r="S1017" s="53">
        <f t="shared" si="588"/>
        <v>16350</v>
      </c>
      <c r="T1017" s="53">
        <f t="shared" si="569"/>
        <v>0</v>
      </c>
      <c r="U1017" s="16"/>
      <c r="V1017" s="16">
        <f t="shared" si="589"/>
        <v>12850</v>
      </c>
      <c r="W1017" s="16">
        <f t="shared" si="590"/>
        <v>17050</v>
      </c>
      <c r="X1017" s="16">
        <f t="shared" si="568"/>
        <v>0</v>
      </c>
      <c r="Y1017" s="10">
        <f t="shared" si="544"/>
        <v>131.10000000000036</v>
      </c>
      <c r="Z1017" s="10">
        <f t="shared" si="547"/>
        <v>127.39999999999964</v>
      </c>
      <c r="AA1017" s="10">
        <f t="shared" si="548"/>
        <v>3.7000000000007276</v>
      </c>
      <c r="AB1017" s="10">
        <f t="shared" si="549"/>
        <v>131.10000000000036</v>
      </c>
      <c r="AC1017" s="11">
        <f t="shared" si="566"/>
        <v>310.79285714285732</v>
      </c>
      <c r="AD1017" s="12">
        <f t="shared" si="565"/>
        <v>2.0378389568152942E-2</v>
      </c>
      <c r="AE1017" s="12">
        <f t="shared" si="567"/>
        <v>29.752448769503296</v>
      </c>
      <c r="AF1017" s="10"/>
      <c r="AG1017" s="10"/>
      <c r="AH1017" s="13">
        <f t="shared" si="581"/>
        <v>0</v>
      </c>
      <c r="AI1017" s="6"/>
      <c r="AJ1017" s="6"/>
      <c r="AK1017" s="6">
        <f t="shared" si="582"/>
        <v>0</v>
      </c>
    </row>
    <row r="1018" spans="1:37" x14ac:dyDescent="0.35">
      <c r="A1018" s="2">
        <v>44267</v>
      </c>
      <c r="B1018" t="s">
        <v>10</v>
      </c>
      <c r="C1018" s="3">
        <v>44280</v>
      </c>
      <c r="D1018">
        <v>15362.1</v>
      </c>
      <c r="E1018">
        <v>15375</v>
      </c>
      <c r="F1018">
        <v>14961.55</v>
      </c>
      <c r="G1018">
        <v>15051.4</v>
      </c>
      <c r="H1018">
        <v>11470275</v>
      </c>
      <c r="I1018">
        <v>291075</v>
      </c>
      <c r="K1018" s="51">
        <f t="shared" si="550"/>
        <v>-1.0381805868777632</v>
      </c>
      <c r="L1018">
        <f t="shared" si="545"/>
        <v>15100</v>
      </c>
      <c r="M1018">
        <f t="shared" si="546"/>
        <v>15400</v>
      </c>
      <c r="N1018">
        <v>20.747499999999999</v>
      </c>
      <c r="O1018">
        <f t="shared" si="543"/>
        <v>13</v>
      </c>
      <c r="P1018" s="54">
        <f t="shared" si="551"/>
        <v>-1.0436072734121282</v>
      </c>
      <c r="Q1018" s="54">
        <f t="shared" si="552"/>
        <v>20.117071800922396</v>
      </c>
      <c r="R1018" s="53">
        <f t="shared" si="587"/>
        <v>12800</v>
      </c>
      <c r="S1018" s="53">
        <f t="shared" si="588"/>
        <v>16350</v>
      </c>
      <c r="T1018" s="53">
        <f t="shared" si="569"/>
        <v>0</v>
      </c>
      <c r="U1018" s="16"/>
      <c r="V1018" s="16">
        <f t="shared" si="589"/>
        <v>12850</v>
      </c>
      <c r="W1018" s="16">
        <f t="shared" si="590"/>
        <v>17050</v>
      </c>
      <c r="X1018" s="16">
        <f t="shared" si="568"/>
        <v>0</v>
      </c>
      <c r="Y1018" s="10">
        <f t="shared" si="544"/>
        <v>413.45000000000073</v>
      </c>
      <c r="Z1018" s="10">
        <f t="shared" si="547"/>
        <v>165.70000000000073</v>
      </c>
      <c r="AA1018" s="10">
        <f t="shared" si="548"/>
        <v>247.75</v>
      </c>
      <c r="AB1018" s="10">
        <f t="shared" si="549"/>
        <v>413.45000000000073</v>
      </c>
      <c r="AC1018" s="11">
        <f t="shared" si="566"/>
        <v>322.82857142857159</v>
      </c>
      <c r="AD1018" s="12">
        <f t="shared" si="565"/>
        <v>2.1014612027559488E-2</v>
      </c>
      <c r="AE1018" s="12">
        <f t="shared" si="567"/>
        <v>30.681333560236851</v>
      </c>
      <c r="AF1018" s="10"/>
      <c r="AG1018" s="10"/>
      <c r="AH1018" s="13">
        <f t="shared" si="581"/>
        <v>0</v>
      </c>
      <c r="AI1018" s="6"/>
      <c r="AJ1018" s="6"/>
      <c r="AK1018" s="6">
        <f t="shared" si="582"/>
        <v>0</v>
      </c>
    </row>
    <row r="1019" spans="1:37" x14ac:dyDescent="0.35">
      <c r="A1019" s="2">
        <v>44270</v>
      </c>
      <c r="B1019" t="s">
        <v>10</v>
      </c>
      <c r="C1019" s="3">
        <v>44280</v>
      </c>
      <c r="D1019">
        <v>15050</v>
      </c>
      <c r="E1019">
        <v>15068.95</v>
      </c>
      <c r="F1019">
        <v>14771</v>
      </c>
      <c r="G1019">
        <v>14968.75</v>
      </c>
      <c r="H1019">
        <v>11192250</v>
      </c>
      <c r="I1019">
        <v>-278025</v>
      </c>
      <c r="K1019" s="51">
        <f t="shared" si="550"/>
        <v>-0.54911835443878731</v>
      </c>
      <c r="L1019">
        <f t="shared" si="545"/>
        <v>15000</v>
      </c>
      <c r="M1019">
        <f t="shared" si="546"/>
        <v>15100</v>
      </c>
      <c r="N1019">
        <v>21.7075</v>
      </c>
      <c r="O1019">
        <f t="shared" si="543"/>
        <v>10</v>
      </c>
      <c r="P1019" s="54">
        <f t="shared" si="551"/>
        <v>-0.55063155131147568</v>
      </c>
      <c r="Q1019" s="54">
        <f t="shared" si="552"/>
        <v>21.046634281550052</v>
      </c>
      <c r="R1019" s="53">
        <f t="shared" si="587"/>
        <v>12800</v>
      </c>
      <c r="S1019" s="53">
        <f t="shared" si="588"/>
        <v>16350</v>
      </c>
      <c r="T1019" s="53">
        <f t="shared" si="569"/>
        <v>0</v>
      </c>
      <c r="U1019" s="16"/>
      <c r="V1019" s="16">
        <f t="shared" si="589"/>
        <v>12850</v>
      </c>
      <c r="W1019" s="16">
        <f t="shared" si="590"/>
        <v>17050</v>
      </c>
      <c r="X1019" s="16">
        <f t="shared" si="568"/>
        <v>0</v>
      </c>
      <c r="Y1019" s="10">
        <f t="shared" si="544"/>
        <v>297.95000000000073</v>
      </c>
      <c r="Z1019" s="10">
        <f t="shared" si="547"/>
        <v>17.550000000001091</v>
      </c>
      <c r="AA1019" s="10">
        <f t="shared" si="548"/>
        <v>280.39999999999964</v>
      </c>
      <c r="AB1019" s="10">
        <f t="shared" si="549"/>
        <v>297.95000000000073</v>
      </c>
      <c r="AC1019" s="11">
        <f t="shared" si="566"/>
        <v>318.17500000000018</v>
      </c>
      <c r="AD1019" s="12">
        <f t="shared" si="565"/>
        <v>2.1141196013289048E-2</v>
      </c>
      <c r="AE1019" s="12">
        <f t="shared" si="567"/>
        <v>30.866146179402008</v>
      </c>
      <c r="AF1019" s="10"/>
      <c r="AG1019" s="10"/>
      <c r="AH1019" s="13">
        <f t="shared" si="581"/>
        <v>0</v>
      </c>
      <c r="AI1019" s="6"/>
      <c r="AJ1019" s="6"/>
      <c r="AK1019" s="6">
        <f t="shared" si="582"/>
        <v>0</v>
      </c>
    </row>
    <row r="1020" spans="1:37" x14ac:dyDescent="0.35">
      <c r="A1020" s="2">
        <v>44271</v>
      </c>
      <c r="B1020" t="s">
        <v>10</v>
      </c>
      <c r="C1020" s="3">
        <v>44280</v>
      </c>
      <c r="D1020">
        <v>15008</v>
      </c>
      <c r="E1020">
        <v>15082.2</v>
      </c>
      <c r="F1020">
        <v>14915.2</v>
      </c>
      <c r="G1020">
        <v>14959.7</v>
      </c>
      <c r="H1020">
        <v>10529175</v>
      </c>
      <c r="I1020">
        <v>-663075</v>
      </c>
      <c r="K1020" s="51">
        <f t="shared" si="550"/>
        <v>-6.045929018788658E-2</v>
      </c>
      <c r="L1020">
        <f t="shared" si="545"/>
        <v>15000</v>
      </c>
      <c r="M1020">
        <f t="shared" si="546"/>
        <v>15000</v>
      </c>
      <c r="N1020">
        <v>21.227499999999999</v>
      </c>
      <c r="O1020">
        <f t="shared" si="543"/>
        <v>9</v>
      </c>
      <c r="P1020" s="54">
        <f t="shared" si="551"/>
        <v>-6.0477574186812433E-2</v>
      </c>
      <c r="Q1020" s="54">
        <f t="shared" si="552"/>
        <v>20.580830166133211</v>
      </c>
      <c r="R1020" s="53">
        <f t="shared" si="587"/>
        <v>12800</v>
      </c>
      <c r="S1020" s="53">
        <f t="shared" si="588"/>
        <v>16350</v>
      </c>
      <c r="T1020" s="53">
        <f t="shared" si="569"/>
        <v>0</v>
      </c>
      <c r="U1020" s="16"/>
      <c r="V1020" s="16">
        <f t="shared" si="589"/>
        <v>12850</v>
      </c>
      <c r="W1020" s="16">
        <f t="shared" si="590"/>
        <v>17050</v>
      </c>
      <c r="X1020" s="16">
        <f t="shared" si="568"/>
        <v>0</v>
      </c>
      <c r="Y1020" s="10">
        <f t="shared" si="544"/>
        <v>167</v>
      </c>
      <c r="Z1020" s="10">
        <f t="shared" si="547"/>
        <v>113.45000000000073</v>
      </c>
      <c r="AA1020" s="10">
        <f t="shared" si="548"/>
        <v>53.549999999999272</v>
      </c>
      <c r="AB1020" s="10">
        <f t="shared" si="549"/>
        <v>167</v>
      </c>
      <c r="AC1020" s="11">
        <f t="shared" si="566"/>
        <v>315.21428571428584</v>
      </c>
      <c r="AD1020" s="12">
        <f t="shared" si="565"/>
        <v>2.1003084069448685E-2</v>
      </c>
      <c r="AE1020" s="12">
        <f t="shared" si="567"/>
        <v>30.664502741395079</v>
      </c>
      <c r="AF1020" s="10"/>
      <c r="AG1020" s="10"/>
      <c r="AH1020" s="13">
        <f t="shared" si="581"/>
        <v>0</v>
      </c>
      <c r="AI1020" s="6"/>
      <c r="AJ1020" s="6"/>
      <c r="AK1020" s="6">
        <f t="shared" si="582"/>
        <v>0</v>
      </c>
    </row>
    <row r="1021" spans="1:37" x14ac:dyDescent="0.35">
      <c r="A1021" s="2">
        <v>44272</v>
      </c>
      <c r="B1021" t="s">
        <v>10</v>
      </c>
      <c r="C1021" s="3">
        <v>44280</v>
      </c>
      <c r="D1021">
        <v>14968</v>
      </c>
      <c r="E1021">
        <v>14981.15</v>
      </c>
      <c r="F1021">
        <v>14741.2</v>
      </c>
      <c r="G1021">
        <v>14771.3</v>
      </c>
      <c r="H1021">
        <v>9806775</v>
      </c>
      <c r="I1021">
        <v>-722400</v>
      </c>
      <c r="J1021">
        <v>14721.3</v>
      </c>
      <c r="K1021" s="51">
        <f t="shared" si="550"/>
        <v>-1.2593835437876524</v>
      </c>
      <c r="L1021">
        <f t="shared" si="545"/>
        <v>14800</v>
      </c>
      <c r="M1021">
        <f t="shared" si="546"/>
        <v>15000</v>
      </c>
      <c r="N1021">
        <v>20.190000000000001</v>
      </c>
      <c r="O1021">
        <f t="shared" si="543"/>
        <v>8</v>
      </c>
      <c r="P1021" s="54">
        <f t="shared" si="551"/>
        <v>-1.2673809950081605</v>
      </c>
      <c r="Q1021" s="54">
        <f t="shared" si="552"/>
        <v>19.577392810974359</v>
      </c>
      <c r="R1021" s="53">
        <f t="shared" si="587"/>
        <v>12800</v>
      </c>
      <c r="S1021" s="53">
        <f t="shared" si="588"/>
        <v>16350</v>
      </c>
      <c r="T1021" s="53">
        <f t="shared" si="569"/>
        <v>0</v>
      </c>
      <c r="U1021" s="16"/>
      <c r="V1021" s="16">
        <f t="shared" si="589"/>
        <v>12850</v>
      </c>
      <c r="W1021" s="16">
        <f t="shared" si="590"/>
        <v>17050</v>
      </c>
      <c r="X1021" s="16">
        <f t="shared" si="568"/>
        <v>0</v>
      </c>
      <c r="Y1021" s="10">
        <f t="shared" si="544"/>
        <v>239.94999999999891</v>
      </c>
      <c r="Z1021" s="10">
        <f t="shared" si="547"/>
        <v>21.449999999998909</v>
      </c>
      <c r="AA1021" s="10">
        <f t="shared" si="548"/>
        <v>218.5</v>
      </c>
      <c r="AB1021" s="10">
        <f t="shared" si="549"/>
        <v>239.94999999999891</v>
      </c>
      <c r="AC1021" s="11">
        <f t="shared" si="566"/>
        <v>274.32142857142856</v>
      </c>
      <c r="AD1021" s="12">
        <f t="shared" si="565"/>
        <v>1.8327193250362677E-2</v>
      </c>
      <c r="AE1021" s="12">
        <f t="shared" si="567"/>
        <v>26.757702145529507</v>
      </c>
      <c r="AF1021" s="10"/>
      <c r="AG1021" s="10"/>
      <c r="AH1021" s="13">
        <f t="shared" si="581"/>
        <v>0</v>
      </c>
      <c r="AI1021" s="6"/>
      <c r="AJ1021" s="6"/>
      <c r="AK1021" s="6">
        <f t="shared" si="582"/>
        <v>0</v>
      </c>
    </row>
    <row r="1022" spans="1:37" x14ac:dyDescent="0.35">
      <c r="A1022" s="2">
        <v>44273</v>
      </c>
      <c r="B1022" t="s">
        <v>10</v>
      </c>
      <c r="C1022" s="3">
        <v>44280</v>
      </c>
      <c r="D1022">
        <v>14868.25</v>
      </c>
      <c r="E1022">
        <v>14900.25</v>
      </c>
      <c r="F1022">
        <v>14506.5</v>
      </c>
      <c r="G1022">
        <v>14577.05</v>
      </c>
      <c r="H1022">
        <v>9461325</v>
      </c>
      <c r="I1022">
        <v>-345450</v>
      </c>
      <c r="J1022">
        <v>14557.85</v>
      </c>
      <c r="K1022" s="51">
        <f t="shared" si="550"/>
        <v>-1.3150501309972717</v>
      </c>
      <c r="L1022">
        <f t="shared" si="545"/>
        <v>14600</v>
      </c>
      <c r="M1022">
        <f t="shared" si="546"/>
        <v>14900</v>
      </c>
      <c r="N1022">
        <v>20.157499999999999</v>
      </c>
      <c r="O1022">
        <f t="shared" ref="O1022:O1085" si="591">C1022-A1022</f>
        <v>7</v>
      </c>
      <c r="P1022" s="54">
        <f t="shared" si="551"/>
        <v>-1.32377347721917</v>
      </c>
      <c r="Q1022" s="54">
        <f t="shared" si="552"/>
        <v>19.546111133628074</v>
      </c>
      <c r="R1022" s="53">
        <f t="shared" si="587"/>
        <v>12800</v>
      </c>
      <c r="S1022" s="53">
        <f t="shared" si="588"/>
        <v>16350</v>
      </c>
      <c r="T1022" s="53">
        <f t="shared" si="569"/>
        <v>0</v>
      </c>
      <c r="U1022" s="16"/>
      <c r="V1022" s="16">
        <f t="shared" si="589"/>
        <v>12850</v>
      </c>
      <c r="W1022" s="16">
        <f t="shared" si="590"/>
        <v>17050</v>
      </c>
      <c r="X1022" s="16">
        <f t="shared" si="568"/>
        <v>0</v>
      </c>
      <c r="Y1022" s="10">
        <f t="shared" si="544"/>
        <v>393.75</v>
      </c>
      <c r="Z1022" s="10">
        <f t="shared" si="547"/>
        <v>128.95000000000073</v>
      </c>
      <c r="AA1022" s="10">
        <f t="shared" si="548"/>
        <v>264.79999999999927</v>
      </c>
      <c r="AB1022" s="10">
        <f t="shared" si="549"/>
        <v>393.75</v>
      </c>
      <c r="AC1022" s="11">
        <f t="shared" si="566"/>
        <v>289.07857142857148</v>
      </c>
      <c r="AD1022" s="12">
        <f t="shared" si="565"/>
        <v>1.9442676268462765E-2</v>
      </c>
      <c r="AE1022" s="12">
        <f t="shared" si="567"/>
        <v>28.386307351955637</v>
      </c>
      <c r="AF1022" s="10"/>
      <c r="AG1022" s="10"/>
      <c r="AH1022" s="13">
        <f t="shared" si="581"/>
        <v>0</v>
      </c>
      <c r="AI1022" s="6"/>
      <c r="AJ1022" s="6"/>
      <c r="AK1022" s="6">
        <f t="shared" si="582"/>
        <v>0</v>
      </c>
    </row>
    <row r="1023" spans="1:37" x14ac:dyDescent="0.35">
      <c r="A1023" s="2">
        <v>44274</v>
      </c>
      <c r="B1023" t="s">
        <v>10</v>
      </c>
      <c r="C1023" s="3">
        <v>44280</v>
      </c>
      <c r="D1023">
        <v>14499.8</v>
      </c>
      <c r="E1023">
        <v>14805</v>
      </c>
      <c r="F1023">
        <v>14371.3</v>
      </c>
      <c r="G1023">
        <v>14756.45</v>
      </c>
      <c r="H1023">
        <v>8781600</v>
      </c>
      <c r="I1023">
        <v>-679725</v>
      </c>
      <c r="K1023" s="51">
        <f t="shared" si="550"/>
        <v>1.2307016851832262</v>
      </c>
      <c r="L1023">
        <f t="shared" si="545"/>
        <v>14800</v>
      </c>
      <c r="M1023">
        <f t="shared" si="546"/>
        <v>14500</v>
      </c>
      <c r="N1023">
        <v>20.079999999999998</v>
      </c>
      <c r="O1023">
        <f t="shared" si="591"/>
        <v>6</v>
      </c>
      <c r="P1023" s="54">
        <f t="shared" si="551"/>
        <v>1.2231901191780636</v>
      </c>
      <c r="Q1023" s="54">
        <f t="shared" si="552"/>
        <v>19.470587758053409</v>
      </c>
      <c r="R1023" s="53">
        <f t="shared" si="587"/>
        <v>12800</v>
      </c>
      <c r="S1023" s="53">
        <f t="shared" si="588"/>
        <v>16350</v>
      </c>
      <c r="T1023" s="53">
        <f t="shared" si="569"/>
        <v>0</v>
      </c>
      <c r="U1023" s="16"/>
      <c r="V1023" s="16">
        <f t="shared" si="589"/>
        <v>12850</v>
      </c>
      <c r="W1023" s="16">
        <f t="shared" si="590"/>
        <v>17050</v>
      </c>
      <c r="X1023" s="16">
        <f t="shared" si="568"/>
        <v>0</v>
      </c>
      <c r="Y1023" s="10">
        <f t="shared" si="544"/>
        <v>433.70000000000073</v>
      </c>
      <c r="Z1023" s="10">
        <f t="shared" si="547"/>
        <v>227.95000000000073</v>
      </c>
      <c r="AA1023" s="10">
        <f t="shared" si="548"/>
        <v>205.75</v>
      </c>
      <c r="AB1023" s="10">
        <f t="shared" si="549"/>
        <v>433.70000000000073</v>
      </c>
      <c r="AC1023" s="11">
        <f t="shared" si="566"/>
        <v>278.70714285714297</v>
      </c>
      <c r="AD1023" s="12">
        <f t="shared" si="565"/>
        <v>1.9221447389422129E-2</v>
      </c>
      <c r="AE1023" s="12">
        <f t="shared" si="567"/>
        <v>28.063313188556307</v>
      </c>
      <c r="AF1023" s="10"/>
      <c r="AG1023" s="10"/>
      <c r="AH1023" s="13">
        <f t="shared" si="581"/>
        <v>0</v>
      </c>
      <c r="AI1023" s="6"/>
      <c r="AJ1023" s="6"/>
      <c r="AK1023" s="6">
        <f t="shared" si="582"/>
        <v>0</v>
      </c>
    </row>
    <row r="1024" spans="1:37" x14ac:dyDescent="0.35">
      <c r="A1024" s="2">
        <v>44277</v>
      </c>
      <c r="B1024" t="s">
        <v>10</v>
      </c>
      <c r="C1024" s="3">
        <v>44280</v>
      </c>
      <c r="D1024">
        <v>14741.05</v>
      </c>
      <c r="E1024">
        <v>14779.9</v>
      </c>
      <c r="F1024">
        <v>14600</v>
      </c>
      <c r="G1024">
        <v>14741.6</v>
      </c>
      <c r="H1024">
        <v>7996950</v>
      </c>
      <c r="I1024">
        <v>-784650</v>
      </c>
      <c r="K1024" s="51">
        <f t="shared" si="550"/>
        <v>-0.10063396006492321</v>
      </c>
      <c r="L1024">
        <f t="shared" si="545"/>
        <v>14700</v>
      </c>
      <c r="M1024">
        <f t="shared" si="546"/>
        <v>14700</v>
      </c>
      <c r="N1024">
        <v>19.987500000000001</v>
      </c>
      <c r="O1024">
        <f t="shared" si="591"/>
        <v>3</v>
      </c>
      <c r="P1024" s="54">
        <f t="shared" si="551"/>
        <v>-0.10068463003154449</v>
      </c>
      <c r="Q1024" s="54">
        <f t="shared" si="552"/>
        <v>19.378615923710431</v>
      </c>
      <c r="R1024" s="53">
        <f t="shared" si="587"/>
        <v>12800</v>
      </c>
      <c r="S1024" s="53">
        <f t="shared" si="588"/>
        <v>16350</v>
      </c>
      <c r="T1024" s="53">
        <f t="shared" si="569"/>
        <v>0</v>
      </c>
      <c r="U1024" s="16"/>
      <c r="V1024" s="16">
        <f t="shared" si="589"/>
        <v>12850</v>
      </c>
      <c r="W1024" s="16">
        <f t="shared" si="590"/>
        <v>17050</v>
      </c>
      <c r="X1024" s="16">
        <f t="shared" si="568"/>
        <v>0</v>
      </c>
      <c r="Y1024" s="10">
        <f t="shared" si="544"/>
        <v>179.89999999999964</v>
      </c>
      <c r="Z1024" s="10">
        <f t="shared" si="547"/>
        <v>23.449999999998909</v>
      </c>
      <c r="AA1024" s="10">
        <f t="shared" si="548"/>
        <v>156.45000000000073</v>
      </c>
      <c r="AB1024" s="10">
        <f t="shared" si="549"/>
        <v>179.89999999999964</v>
      </c>
      <c r="AC1024" s="11">
        <f t="shared" si="566"/>
        <v>272.91428571428577</v>
      </c>
      <c r="AD1024" s="12">
        <f t="shared" si="565"/>
        <v>1.8513897294581173E-2</v>
      </c>
      <c r="AE1024" s="12">
        <f t="shared" si="567"/>
        <v>27.030290050088514</v>
      </c>
      <c r="AF1024" s="10"/>
      <c r="AG1024" s="10"/>
      <c r="AH1024" s="13">
        <f t="shared" si="581"/>
        <v>0</v>
      </c>
      <c r="AI1024" s="6"/>
      <c r="AJ1024" s="6"/>
      <c r="AK1024" s="6">
        <f t="shared" si="582"/>
        <v>0</v>
      </c>
    </row>
    <row r="1025" spans="1:37" x14ac:dyDescent="0.35">
      <c r="A1025" s="2">
        <v>44278</v>
      </c>
      <c r="B1025" t="s">
        <v>10</v>
      </c>
      <c r="C1025" s="3">
        <v>44280</v>
      </c>
      <c r="D1025">
        <v>14752.1</v>
      </c>
      <c r="E1025">
        <v>14900</v>
      </c>
      <c r="F1025">
        <v>14713.55</v>
      </c>
      <c r="G1025">
        <v>14832.9</v>
      </c>
      <c r="H1025">
        <v>5806125</v>
      </c>
      <c r="I1025">
        <v>-2190825</v>
      </c>
      <c r="K1025" s="51">
        <f t="shared" si="550"/>
        <v>0.61933575731263402</v>
      </c>
      <c r="L1025">
        <f t="shared" si="545"/>
        <v>14800</v>
      </c>
      <c r="M1025">
        <f t="shared" si="546"/>
        <v>14800</v>
      </c>
      <c r="N1025">
        <v>20.4925</v>
      </c>
      <c r="O1025">
        <f t="shared" si="591"/>
        <v>2</v>
      </c>
      <c r="P1025" s="54">
        <f t="shared" si="551"/>
        <v>0.61742575557026669</v>
      </c>
      <c r="Q1025" s="54">
        <f t="shared" si="552"/>
        <v>19.868791501971589</v>
      </c>
      <c r="R1025" s="53">
        <f t="shared" si="587"/>
        <v>12800</v>
      </c>
      <c r="S1025" s="53">
        <f t="shared" si="588"/>
        <v>16350</v>
      </c>
      <c r="T1025" s="53">
        <f t="shared" si="569"/>
        <v>0</v>
      </c>
      <c r="U1025" s="16"/>
      <c r="V1025" s="16">
        <f t="shared" si="589"/>
        <v>12850</v>
      </c>
      <c r="W1025" s="16">
        <f t="shared" si="590"/>
        <v>17050</v>
      </c>
      <c r="X1025" s="16">
        <f t="shared" si="568"/>
        <v>0</v>
      </c>
      <c r="Y1025" s="10">
        <f t="shared" si="544"/>
        <v>186.45000000000073</v>
      </c>
      <c r="Z1025" s="10">
        <f t="shared" si="547"/>
        <v>158.39999999999964</v>
      </c>
      <c r="AA1025" s="10">
        <f t="shared" si="548"/>
        <v>28.050000000001091</v>
      </c>
      <c r="AB1025" s="10">
        <f t="shared" si="549"/>
        <v>186.45000000000073</v>
      </c>
      <c r="AC1025" s="11">
        <f t="shared" si="566"/>
        <v>270.97857142857163</v>
      </c>
      <c r="AD1025" s="12">
        <f t="shared" si="565"/>
        <v>1.8368813350544778E-2</v>
      </c>
      <c r="AE1025" s="12">
        <f t="shared" si="567"/>
        <v>26.818467491795378</v>
      </c>
      <c r="AF1025" s="10"/>
      <c r="AG1025" s="10"/>
      <c r="AH1025" s="13">
        <f t="shared" si="581"/>
        <v>0</v>
      </c>
      <c r="AI1025" s="6"/>
      <c r="AJ1025" s="6"/>
      <c r="AK1025" s="6">
        <f t="shared" si="582"/>
        <v>0</v>
      </c>
    </row>
    <row r="1026" spans="1:37" x14ac:dyDescent="0.35">
      <c r="A1026" s="2">
        <v>44279</v>
      </c>
      <c r="B1026" t="s">
        <v>10</v>
      </c>
      <c r="C1026" s="3">
        <v>44280</v>
      </c>
      <c r="D1026">
        <v>14733.75</v>
      </c>
      <c r="E1026">
        <v>14762.7</v>
      </c>
      <c r="F1026">
        <v>14535</v>
      </c>
      <c r="G1026">
        <v>14555.3</v>
      </c>
      <c r="H1026">
        <v>4503450</v>
      </c>
      <c r="I1026">
        <v>-1302675</v>
      </c>
      <c r="J1026">
        <v>14549.4</v>
      </c>
      <c r="K1026" s="51">
        <f t="shared" si="550"/>
        <v>-1.8715153476393718</v>
      </c>
      <c r="L1026">
        <f t="shared" si="545"/>
        <v>14600</v>
      </c>
      <c r="M1026">
        <f t="shared" si="546"/>
        <v>14700</v>
      </c>
      <c r="N1026">
        <v>20.664999999999999</v>
      </c>
      <c r="O1026">
        <f t="shared" si="591"/>
        <v>1</v>
      </c>
      <c r="P1026" s="54">
        <f t="shared" si="551"/>
        <v>-1.8892498135322455</v>
      </c>
      <c r="Q1026" s="54">
        <f t="shared" si="552"/>
        <v>20.040804559485029</v>
      </c>
      <c r="R1026" s="53">
        <f t="shared" si="587"/>
        <v>12800</v>
      </c>
      <c r="S1026" s="53">
        <f t="shared" si="588"/>
        <v>16350</v>
      </c>
      <c r="T1026" s="53">
        <f t="shared" si="569"/>
        <v>0</v>
      </c>
      <c r="U1026" s="16"/>
      <c r="V1026" s="16">
        <f t="shared" si="589"/>
        <v>12850</v>
      </c>
      <c r="W1026" s="16">
        <f t="shared" si="590"/>
        <v>17050</v>
      </c>
      <c r="X1026" s="16">
        <f t="shared" si="568"/>
        <v>0</v>
      </c>
      <c r="Y1026" s="10">
        <f t="shared" ref="Y1026:Y1087" si="592">E1026-F1026</f>
        <v>227.70000000000073</v>
      </c>
      <c r="Z1026" s="10">
        <f t="shared" si="547"/>
        <v>70.199999999998909</v>
      </c>
      <c r="AA1026" s="10">
        <f t="shared" si="548"/>
        <v>297.89999999999964</v>
      </c>
      <c r="AB1026" s="10">
        <f t="shared" si="549"/>
        <v>297.89999999999964</v>
      </c>
      <c r="AC1026" s="11">
        <f t="shared" si="566"/>
        <v>266.55357142857156</v>
      </c>
      <c r="AD1026" s="12">
        <f t="shared" si="565"/>
        <v>1.8091359730453657E-2</v>
      </c>
      <c r="AE1026" s="12">
        <f t="shared" si="567"/>
        <v>26.41338520646234</v>
      </c>
      <c r="AF1026" s="10"/>
      <c r="AG1026" s="10"/>
      <c r="AH1026" s="13">
        <f t="shared" si="581"/>
        <v>0</v>
      </c>
      <c r="AI1026" s="6"/>
      <c r="AJ1026" s="6"/>
      <c r="AK1026" s="6">
        <f t="shared" si="582"/>
        <v>0</v>
      </c>
    </row>
    <row r="1027" spans="1:37" x14ac:dyDescent="0.35">
      <c r="A1027" s="2">
        <v>44280</v>
      </c>
      <c r="B1027" t="s">
        <v>10</v>
      </c>
      <c r="C1027" s="3">
        <v>44280</v>
      </c>
      <c r="D1027">
        <v>14560</v>
      </c>
      <c r="E1027">
        <v>14560</v>
      </c>
      <c r="F1027">
        <v>14261.25</v>
      </c>
      <c r="G1027">
        <v>14334.1</v>
      </c>
      <c r="H1027">
        <v>2207175</v>
      </c>
      <c r="I1027">
        <v>-2296275</v>
      </c>
      <c r="K1027" s="51">
        <f t="shared" si="550"/>
        <v>-1.519721338618915</v>
      </c>
      <c r="L1027">
        <f t="shared" ref="L1027:L1087" si="593">MROUND(G1027,100)</f>
        <v>14300</v>
      </c>
      <c r="M1027">
        <f t="shared" ref="M1027:M1087" si="594">MROUND(D1027,100)</f>
        <v>14600</v>
      </c>
      <c r="N1027">
        <v>22.454999999999998</v>
      </c>
      <c r="O1027">
        <f t="shared" si="591"/>
        <v>0</v>
      </c>
      <c r="P1027" s="54">
        <f t="shared" si="551"/>
        <v>-1.5313874491798884</v>
      </c>
      <c r="Q1027" s="54">
        <f t="shared" si="552"/>
        <v>21.77416157630806</v>
      </c>
      <c r="R1027" s="53">
        <f t="shared" si="587"/>
        <v>12800</v>
      </c>
      <c r="S1027" s="53">
        <f t="shared" si="588"/>
        <v>16350</v>
      </c>
      <c r="T1027" s="53">
        <f t="shared" si="569"/>
        <v>0</v>
      </c>
      <c r="U1027" s="16"/>
      <c r="V1027" s="16">
        <f t="shared" si="589"/>
        <v>12850</v>
      </c>
      <c r="W1027" s="16">
        <f t="shared" si="590"/>
        <v>17050</v>
      </c>
      <c r="X1027" s="16">
        <f t="shared" si="568"/>
        <v>0</v>
      </c>
      <c r="Y1027" s="10">
        <f t="shared" si="592"/>
        <v>298.75</v>
      </c>
      <c r="Z1027" s="10">
        <f t="shared" ref="Z1027:Z1087" si="595">ABS(G1026-E1027)</f>
        <v>4.7000000000007276</v>
      </c>
      <c r="AA1027" s="10">
        <f t="shared" ref="AA1027:AA1087" si="596">ABS(G1026-F1027)</f>
        <v>294.04999999999927</v>
      </c>
      <c r="AB1027" s="10">
        <f t="shared" ref="AB1027:AB1087" si="597">MAX(Y1027,Z1027,AA1027)</f>
        <v>298.75</v>
      </c>
      <c r="AC1027" s="11">
        <f t="shared" si="566"/>
        <v>265.982142857143</v>
      </c>
      <c r="AD1027" s="12">
        <f t="shared" si="565"/>
        <v>1.826800431711147E-2</v>
      </c>
      <c r="AE1027" s="12">
        <f t="shared" si="567"/>
        <v>26.671286302982747</v>
      </c>
      <c r="AF1027" s="10"/>
      <c r="AG1027" s="10"/>
      <c r="AH1027" s="13">
        <f t="shared" si="581"/>
        <v>0</v>
      </c>
      <c r="AI1027" s="6"/>
      <c r="AJ1027" s="6"/>
      <c r="AK1027" s="6">
        <f t="shared" si="582"/>
        <v>0</v>
      </c>
    </row>
    <row r="1028" spans="1:37" x14ac:dyDescent="0.35">
      <c r="A1028" s="2">
        <v>44281</v>
      </c>
      <c r="B1028" t="s">
        <v>10</v>
      </c>
      <c r="C1028" s="3">
        <v>44315</v>
      </c>
      <c r="D1028">
        <v>14555</v>
      </c>
      <c r="E1028">
        <v>14675</v>
      </c>
      <c r="F1028">
        <v>14501</v>
      </c>
      <c r="G1028">
        <v>14608.5</v>
      </c>
      <c r="H1028">
        <v>9123300</v>
      </c>
      <c r="I1028">
        <v>190575</v>
      </c>
      <c r="K1028" s="51">
        <f t="shared" ref="K1028:K1087" si="598">((G1028-G1027)/G1027)*100</f>
        <v>1.9143162109933629</v>
      </c>
      <c r="L1028">
        <f t="shared" si="593"/>
        <v>14600</v>
      </c>
      <c r="M1028">
        <f t="shared" si="594"/>
        <v>14600</v>
      </c>
      <c r="N1028">
        <v>22.697500000000002</v>
      </c>
      <c r="O1028">
        <f t="shared" si="591"/>
        <v>34</v>
      </c>
      <c r="P1028" s="54">
        <f t="shared" ref="P1028:P1087" si="599">(LN(G1028)-LN(G1027))*100</f>
        <v>1.8962237120131675</v>
      </c>
      <c r="Q1028" s="54">
        <f t="shared" ref="Q1028:Q1087" si="600">SQRT(0.94*(N1028)^2+0.06*(P1028)^2)</f>
        <v>22.010943999223663</v>
      </c>
      <c r="R1028" s="53">
        <f t="shared" si="570"/>
        <v>12650</v>
      </c>
      <c r="S1028" s="53">
        <f>MROUND((G1028+2*G1028*Q1028*SQRT(O1028/365)/100),50)</f>
        <v>16550</v>
      </c>
      <c r="T1028" s="53">
        <f t="shared" si="569"/>
        <v>0</v>
      </c>
      <c r="U1028" s="17">
        <v>16.451138754790161</v>
      </c>
      <c r="V1028" s="16">
        <f>MROUND((D1028-2*D1028*U1028*SQRT(O1028/365)/100),50)</f>
        <v>13100</v>
      </c>
      <c r="W1028" s="16">
        <f>MROUND((D1028+2*D1028*U1028*SQRT(O1028/365)/100),50)</f>
        <v>16000</v>
      </c>
      <c r="X1028" s="16">
        <f t="shared" si="568"/>
        <v>0</v>
      </c>
      <c r="Y1028" s="10">
        <f t="shared" si="592"/>
        <v>174</v>
      </c>
      <c r="Z1028" s="10">
        <f t="shared" si="595"/>
        <v>340.89999999999964</v>
      </c>
      <c r="AA1028" s="10">
        <f t="shared" si="596"/>
        <v>166.89999999999964</v>
      </c>
      <c r="AB1028" s="10">
        <f t="shared" si="597"/>
        <v>340.89999999999964</v>
      </c>
      <c r="AC1028" s="11">
        <f t="shared" si="566"/>
        <v>272.87500000000011</v>
      </c>
      <c r="AD1028" s="12">
        <f t="shared" si="565"/>
        <v>1.8747852971487469E-2</v>
      </c>
      <c r="AE1028" s="12">
        <f t="shared" si="567"/>
        <v>27.371865338371705</v>
      </c>
      <c r="AF1028" s="10">
        <f>MROUND((M1028-2*M1028*AE1028*SQRT(O1028/365)/100),50)</f>
        <v>12150</v>
      </c>
      <c r="AG1028" s="10">
        <f>MROUND((M1028+2*M1028*AE1028*SQRT(O1028/365)/100),50)</f>
        <v>17050</v>
      </c>
      <c r="AH1028" s="13">
        <f t="shared" ref="AH1028:AH1048" si="601">IF(AND(M1028&gt;=12150,M1028&lt;=17050),0,1)</f>
        <v>0</v>
      </c>
      <c r="AI1028" s="6">
        <f>MROUND((M1028-2*M1028*N1028*SQRT(O1028/365)/100),50)</f>
        <v>12600</v>
      </c>
      <c r="AJ1028" s="6">
        <f>MROUND((M1028+2*M1028*N1028*SQRT(O1028/365)/100),50)</f>
        <v>16600</v>
      </c>
      <c r="AK1028" s="6">
        <f t="shared" ref="AK1028:AK1048" si="602">IF(AND(M1028&gt;=12600,M1028&lt;=16600),0,1)</f>
        <v>0</v>
      </c>
    </row>
    <row r="1029" spans="1:37" x14ac:dyDescent="0.35">
      <c r="A1029" s="2">
        <v>44285</v>
      </c>
      <c r="B1029" t="s">
        <v>10</v>
      </c>
      <c r="C1029" s="3">
        <v>44315</v>
      </c>
      <c r="D1029">
        <v>14700</v>
      </c>
      <c r="E1029">
        <v>14949</v>
      </c>
      <c r="F1029">
        <v>14687</v>
      </c>
      <c r="G1029">
        <v>14913.55</v>
      </c>
      <c r="H1029">
        <v>11166150</v>
      </c>
      <c r="I1029">
        <v>2042850</v>
      </c>
      <c r="K1029" s="51">
        <f t="shared" si="598"/>
        <v>2.0881678474860479</v>
      </c>
      <c r="L1029">
        <f t="shared" si="593"/>
        <v>14900</v>
      </c>
      <c r="M1029">
        <f t="shared" si="594"/>
        <v>14700</v>
      </c>
      <c r="N1029">
        <f>AVERAGE(N1015:N1028)</f>
        <v>21.65267857142857</v>
      </c>
      <c r="O1029">
        <f t="shared" si="591"/>
        <v>30</v>
      </c>
      <c r="P1029" s="54">
        <f t="shared" si="599"/>
        <v>2.0666644587343797</v>
      </c>
      <c r="Q1029" s="54">
        <f t="shared" si="600"/>
        <v>20.999153460976601</v>
      </c>
      <c r="R1029" s="53">
        <f t="shared" ref="R1029:R1046" si="603">R1028</f>
        <v>12650</v>
      </c>
      <c r="S1029" s="53">
        <f t="shared" ref="S1029:S1046" si="604">S1028</f>
        <v>16550</v>
      </c>
      <c r="T1029" s="53">
        <f t="shared" si="569"/>
        <v>0</v>
      </c>
      <c r="U1029" s="16"/>
      <c r="V1029" s="16">
        <f t="shared" ref="V1029" si="605">V1028</f>
        <v>13100</v>
      </c>
      <c r="W1029" s="16">
        <f t="shared" ref="W1029" si="606">W1028</f>
        <v>16000</v>
      </c>
      <c r="X1029" s="16">
        <f t="shared" si="568"/>
        <v>0</v>
      </c>
      <c r="Y1029" s="10">
        <f t="shared" si="592"/>
        <v>262</v>
      </c>
      <c r="Z1029" s="10">
        <f t="shared" si="595"/>
        <v>340.5</v>
      </c>
      <c r="AA1029" s="10">
        <f t="shared" si="596"/>
        <v>78.5</v>
      </c>
      <c r="AB1029" s="10">
        <f t="shared" si="597"/>
        <v>340.5</v>
      </c>
      <c r="AC1029" s="11">
        <f t="shared" si="566"/>
        <v>281.99285714285725</v>
      </c>
      <c r="AD1029" s="12">
        <f t="shared" si="565"/>
        <v>1.9183187560738588E-2</v>
      </c>
      <c r="AE1029" s="12">
        <f t="shared" si="567"/>
        <v>28.007453838678337</v>
      </c>
      <c r="AF1029" s="10"/>
      <c r="AG1029" s="10"/>
      <c r="AH1029" s="13">
        <f t="shared" si="601"/>
        <v>0</v>
      </c>
      <c r="AI1029" s="6"/>
      <c r="AJ1029" s="6"/>
      <c r="AK1029" s="6">
        <f t="shared" si="602"/>
        <v>0</v>
      </c>
    </row>
    <row r="1030" spans="1:37" x14ac:dyDescent="0.35">
      <c r="A1030" s="2">
        <v>44286</v>
      </c>
      <c r="B1030" t="s">
        <v>10</v>
      </c>
      <c r="C1030" s="3">
        <v>44315</v>
      </c>
      <c r="D1030">
        <v>14871.05</v>
      </c>
      <c r="E1030">
        <v>14876</v>
      </c>
      <c r="F1030">
        <v>14720.7</v>
      </c>
      <c r="G1030">
        <v>14752.3</v>
      </c>
      <c r="H1030">
        <v>11385450</v>
      </c>
      <c r="I1030">
        <v>219300</v>
      </c>
      <c r="K1030" s="51">
        <f t="shared" si="598"/>
        <v>-1.0812314975307691</v>
      </c>
      <c r="L1030">
        <f t="shared" si="593"/>
        <v>14800</v>
      </c>
      <c r="M1030">
        <f t="shared" si="594"/>
        <v>14900</v>
      </c>
      <c r="N1030">
        <v>20.484999999999999</v>
      </c>
      <c r="O1030">
        <f t="shared" si="591"/>
        <v>29</v>
      </c>
      <c r="P1030" s="54">
        <f t="shared" si="599"/>
        <v>-1.0871192841513277</v>
      </c>
      <c r="Q1030" s="54">
        <f t="shared" si="600"/>
        <v>19.862729449908905</v>
      </c>
      <c r="R1030" s="53">
        <f t="shared" si="603"/>
        <v>12650</v>
      </c>
      <c r="S1030" s="53">
        <f t="shared" si="604"/>
        <v>16550</v>
      </c>
      <c r="T1030" s="53">
        <f t="shared" si="569"/>
        <v>0</v>
      </c>
      <c r="U1030" s="16"/>
      <c r="V1030" s="16">
        <f t="shared" ref="V1030:V1048" si="607">V1029</f>
        <v>13100</v>
      </c>
      <c r="W1030" s="16">
        <f t="shared" ref="W1030:W1048" si="608">W1029</f>
        <v>16000</v>
      </c>
      <c r="X1030" s="16">
        <f t="shared" si="568"/>
        <v>0</v>
      </c>
      <c r="Y1030" s="10">
        <f t="shared" si="592"/>
        <v>155.29999999999927</v>
      </c>
      <c r="Z1030" s="10">
        <f t="shared" si="595"/>
        <v>37.549999999999272</v>
      </c>
      <c r="AA1030" s="10">
        <f t="shared" si="596"/>
        <v>192.84999999999854</v>
      </c>
      <c r="AB1030" s="10">
        <f t="shared" si="597"/>
        <v>192.84999999999854</v>
      </c>
      <c r="AC1030" s="11">
        <f t="shared" si="566"/>
        <v>279.58214285714286</v>
      </c>
      <c r="AD1030" s="12">
        <f t="shared" si="565"/>
        <v>1.8800430558510856E-2</v>
      </c>
      <c r="AE1030" s="12">
        <f t="shared" si="567"/>
        <v>27.44862861542585</v>
      </c>
      <c r="AF1030" s="10"/>
      <c r="AG1030" s="10"/>
      <c r="AH1030" s="13">
        <f t="shared" si="601"/>
        <v>0</v>
      </c>
      <c r="AI1030" s="6"/>
      <c r="AJ1030" s="6"/>
      <c r="AK1030" s="6">
        <f t="shared" si="602"/>
        <v>0</v>
      </c>
    </row>
    <row r="1031" spans="1:37" x14ac:dyDescent="0.35">
      <c r="A1031" s="2">
        <v>44287</v>
      </c>
      <c r="B1031" t="s">
        <v>10</v>
      </c>
      <c r="C1031" s="3">
        <v>44315</v>
      </c>
      <c r="D1031">
        <v>14823.1</v>
      </c>
      <c r="E1031">
        <v>14975</v>
      </c>
      <c r="F1031">
        <v>14760.1</v>
      </c>
      <c r="G1031">
        <v>14953.35</v>
      </c>
      <c r="H1031">
        <v>10726725</v>
      </c>
      <c r="I1031">
        <v>-658725</v>
      </c>
      <c r="K1031" s="51">
        <f t="shared" si="598"/>
        <v>1.3628383370728707</v>
      </c>
      <c r="L1031">
        <f t="shared" si="593"/>
        <v>15000</v>
      </c>
      <c r="M1031">
        <f t="shared" si="594"/>
        <v>14800</v>
      </c>
      <c r="N1031">
        <v>20.645</v>
      </c>
      <c r="O1031">
        <f t="shared" si="591"/>
        <v>28</v>
      </c>
      <c r="P1031" s="54">
        <f t="shared" si="599"/>
        <v>1.3536352168964427</v>
      </c>
      <c r="Q1031" s="54">
        <f t="shared" si="600"/>
        <v>20.018816228689083</v>
      </c>
      <c r="R1031" s="53">
        <f t="shared" si="603"/>
        <v>12650</v>
      </c>
      <c r="S1031" s="53">
        <f t="shared" si="604"/>
        <v>16550</v>
      </c>
      <c r="T1031" s="53">
        <f t="shared" si="569"/>
        <v>0</v>
      </c>
      <c r="U1031" s="16"/>
      <c r="V1031" s="16">
        <f t="shared" si="607"/>
        <v>13100</v>
      </c>
      <c r="W1031" s="16">
        <f t="shared" si="608"/>
        <v>16000</v>
      </c>
      <c r="X1031" s="16">
        <f t="shared" si="568"/>
        <v>0</v>
      </c>
      <c r="Y1031" s="10">
        <f t="shared" si="592"/>
        <v>214.89999999999964</v>
      </c>
      <c r="Z1031" s="10">
        <f t="shared" si="595"/>
        <v>222.70000000000073</v>
      </c>
      <c r="AA1031" s="10">
        <f t="shared" si="596"/>
        <v>7.8000000000010914</v>
      </c>
      <c r="AB1031" s="10">
        <f t="shared" si="597"/>
        <v>222.70000000000073</v>
      </c>
      <c r="AC1031" s="11">
        <f t="shared" si="566"/>
        <v>286.125</v>
      </c>
      <c r="AD1031" s="12">
        <f t="shared" si="565"/>
        <v>1.9302642497183449E-2</v>
      </c>
      <c r="AE1031" s="12">
        <f t="shared" si="567"/>
        <v>28.181858045887836</v>
      </c>
      <c r="AF1031" s="10"/>
      <c r="AG1031" s="10"/>
      <c r="AH1031" s="13">
        <f t="shared" si="601"/>
        <v>0</v>
      </c>
      <c r="AI1031" s="6"/>
      <c r="AJ1031" s="6"/>
      <c r="AK1031" s="6">
        <f t="shared" si="602"/>
        <v>0</v>
      </c>
    </row>
    <row r="1032" spans="1:37" x14ac:dyDescent="0.35">
      <c r="A1032" s="2">
        <v>44291</v>
      </c>
      <c r="B1032" t="s">
        <v>10</v>
      </c>
      <c r="C1032" s="3">
        <v>44315</v>
      </c>
      <c r="D1032">
        <v>14890</v>
      </c>
      <c r="E1032">
        <v>14899.85</v>
      </c>
      <c r="F1032">
        <v>14490</v>
      </c>
      <c r="G1032">
        <v>14698.45</v>
      </c>
      <c r="H1032">
        <v>10744650</v>
      </c>
      <c r="I1032">
        <v>17925</v>
      </c>
      <c r="K1032" s="51">
        <f t="shared" si="598"/>
        <v>-1.7046347473977379</v>
      </c>
      <c r="L1032">
        <f t="shared" si="593"/>
        <v>14700</v>
      </c>
      <c r="M1032">
        <f t="shared" si="594"/>
        <v>14900</v>
      </c>
      <c r="N1032">
        <v>19.987500000000001</v>
      </c>
      <c r="O1032">
        <f t="shared" si="591"/>
        <v>24</v>
      </c>
      <c r="P1032" s="54">
        <f t="shared" si="599"/>
        <v>-1.7193308953618924</v>
      </c>
      <c r="Q1032" s="54">
        <f t="shared" si="600"/>
        <v>19.38317602454935</v>
      </c>
      <c r="R1032" s="53">
        <f t="shared" si="603"/>
        <v>12650</v>
      </c>
      <c r="S1032" s="53">
        <f t="shared" si="604"/>
        <v>16550</v>
      </c>
      <c r="T1032" s="53">
        <f t="shared" si="569"/>
        <v>0</v>
      </c>
      <c r="U1032" s="16"/>
      <c r="V1032" s="16">
        <f t="shared" si="607"/>
        <v>13100</v>
      </c>
      <c r="W1032" s="16">
        <f t="shared" si="608"/>
        <v>16000</v>
      </c>
      <c r="X1032" s="16">
        <f t="shared" si="568"/>
        <v>0</v>
      </c>
      <c r="Y1032" s="10">
        <f t="shared" si="592"/>
        <v>409.85000000000036</v>
      </c>
      <c r="Z1032" s="10">
        <f t="shared" si="595"/>
        <v>53.5</v>
      </c>
      <c r="AA1032" s="10">
        <f t="shared" si="596"/>
        <v>463.35000000000036</v>
      </c>
      <c r="AB1032" s="10">
        <f t="shared" si="597"/>
        <v>463.35000000000036</v>
      </c>
      <c r="AC1032" s="11">
        <f t="shared" si="566"/>
        <v>289.68928571428569</v>
      </c>
      <c r="AD1032" s="12">
        <f t="shared" si="565"/>
        <v>1.9455291182960757E-2</v>
      </c>
      <c r="AE1032" s="12">
        <f t="shared" si="567"/>
        <v>28.404725127122706</v>
      </c>
      <c r="AF1032" s="10"/>
      <c r="AG1032" s="10"/>
      <c r="AH1032" s="13">
        <f t="shared" si="601"/>
        <v>0</v>
      </c>
      <c r="AI1032" s="6"/>
      <c r="AJ1032" s="6"/>
      <c r="AK1032" s="6">
        <f t="shared" si="602"/>
        <v>0</v>
      </c>
    </row>
    <row r="1033" spans="1:37" x14ac:dyDescent="0.35">
      <c r="A1033" s="2">
        <v>44292</v>
      </c>
      <c r="B1033" t="s">
        <v>10</v>
      </c>
      <c r="C1033" s="3">
        <v>44315</v>
      </c>
      <c r="D1033">
        <v>14750.1</v>
      </c>
      <c r="E1033">
        <v>14849</v>
      </c>
      <c r="F1033">
        <v>14616</v>
      </c>
      <c r="G1033">
        <v>14751.45</v>
      </c>
      <c r="H1033">
        <v>10572675</v>
      </c>
      <c r="I1033">
        <v>-171975</v>
      </c>
      <c r="K1033" s="51">
        <f t="shared" si="598"/>
        <v>0.36058223826321822</v>
      </c>
      <c r="L1033">
        <f t="shared" si="593"/>
        <v>14800</v>
      </c>
      <c r="M1033">
        <f t="shared" si="594"/>
        <v>14800</v>
      </c>
      <c r="N1033">
        <v>21.215</v>
      </c>
      <c r="O1033">
        <f t="shared" si="591"/>
        <v>23</v>
      </c>
      <c r="P1033" s="54">
        <f t="shared" si="599"/>
        <v>0.35993369905433781</v>
      </c>
      <c r="Q1033" s="54">
        <f t="shared" si="600"/>
        <v>20.568894589551061</v>
      </c>
      <c r="R1033" s="53">
        <f t="shared" si="603"/>
        <v>12650</v>
      </c>
      <c r="S1033" s="53">
        <f t="shared" si="604"/>
        <v>16550</v>
      </c>
      <c r="T1033" s="53">
        <f t="shared" si="569"/>
        <v>0</v>
      </c>
      <c r="U1033" s="16"/>
      <c r="V1033" s="16">
        <f t="shared" si="607"/>
        <v>13100</v>
      </c>
      <c r="W1033" s="16">
        <f t="shared" si="608"/>
        <v>16000</v>
      </c>
      <c r="X1033" s="16">
        <f t="shared" si="568"/>
        <v>0</v>
      </c>
      <c r="Y1033" s="10">
        <f t="shared" si="592"/>
        <v>233</v>
      </c>
      <c r="Z1033" s="10">
        <f t="shared" si="595"/>
        <v>150.54999999999927</v>
      </c>
      <c r="AA1033" s="10">
        <f t="shared" si="596"/>
        <v>82.450000000000728</v>
      </c>
      <c r="AB1033" s="10">
        <f t="shared" si="597"/>
        <v>233</v>
      </c>
      <c r="AC1033" s="11">
        <f t="shared" si="566"/>
        <v>285.0499999999999</v>
      </c>
      <c r="AD1033" s="12">
        <f t="shared" si="565"/>
        <v>1.9325292709879927E-2</v>
      </c>
      <c r="AE1033" s="12">
        <f t="shared" si="567"/>
        <v>28.214927356424692</v>
      </c>
      <c r="AF1033" s="10"/>
      <c r="AG1033" s="10"/>
      <c r="AH1033" s="13">
        <f t="shared" si="601"/>
        <v>0</v>
      </c>
      <c r="AI1033" s="6"/>
      <c r="AJ1033" s="6"/>
      <c r="AK1033" s="6">
        <f t="shared" si="602"/>
        <v>0</v>
      </c>
    </row>
    <row r="1034" spans="1:37" x14ac:dyDescent="0.35">
      <c r="A1034" s="2">
        <v>44293</v>
      </c>
      <c r="B1034" t="s">
        <v>10</v>
      </c>
      <c r="C1034" s="3">
        <v>44315</v>
      </c>
      <c r="D1034">
        <v>14750</v>
      </c>
      <c r="E1034">
        <v>14950</v>
      </c>
      <c r="F1034">
        <v>14701</v>
      </c>
      <c r="G1034">
        <v>14888</v>
      </c>
      <c r="H1034">
        <v>10776750</v>
      </c>
      <c r="I1034">
        <v>204075</v>
      </c>
      <c r="K1034" s="51">
        <f t="shared" si="598"/>
        <v>0.92567171362814682</v>
      </c>
      <c r="L1034">
        <f t="shared" si="593"/>
        <v>14900</v>
      </c>
      <c r="M1034">
        <f t="shared" si="594"/>
        <v>14800</v>
      </c>
      <c r="N1034">
        <v>20.84</v>
      </c>
      <c r="O1034">
        <f t="shared" si="591"/>
        <v>22</v>
      </c>
      <c r="P1034" s="54">
        <f t="shared" si="599"/>
        <v>0.92141363010043165</v>
      </c>
      <c r="Q1034" s="54">
        <f t="shared" si="600"/>
        <v>20.206390181936605</v>
      </c>
      <c r="R1034" s="53">
        <f t="shared" si="603"/>
        <v>12650</v>
      </c>
      <c r="S1034" s="53">
        <f t="shared" si="604"/>
        <v>16550</v>
      </c>
      <c r="T1034" s="53">
        <f t="shared" si="569"/>
        <v>0</v>
      </c>
      <c r="U1034" s="16"/>
      <c r="V1034" s="16">
        <f t="shared" si="607"/>
        <v>13100</v>
      </c>
      <c r="W1034" s="16">
        <f t="shared" si="608"/>
        <v>16000</v>
      </c>
      <c r="X1034" s="16">
        <f t="shared" si="568"/>
        <v>0</v>
      </c>
      <c r="Y1034" s="10">
        <f t="shared" si="592"/>
        <v>249</v>
      </c>
      <c r="Z1034" s="10">
        <f t="shared" si="595"/>
        <v>198.54999999999927</v>
      </c>
      <c r="AA1034" s="10">
        <f t="shared" si="596"/>
        <v>50.450000000000728</v>
      </c>
      <c r="AB1034" s="10">
        <f t="shared" si="597"/>
        <v>249</v>
      </c>
      <c r="AC1034" s="11">
        <f t="shared" si="566"/>
        <v>290.90714285714279</v>
      </c>
      <c r="AD1034" s="12">
        <f t="shared" si="565"/>
        <v>1.9722518159806291E-2</v>
      </c>
      <c r="AE1034" s="12">
        <f t="shared" si="567"/>
        <v>28.794876513317185</v>
      </c>
      <c r="AF1034" s="10"/>
      <c r="AG1034" s="10"/>
      <c r="AH1034" s="13">
        <f t="shared" si="601"/>
        <v>0</v>
      </c>
      <c r="AI1034" s="6"/>
      <c r="AJ1034" s="6"/>
      <c r="AK1034" s="6">
        <f t="shared" si="602"/>
        <v>0</v>
      </c>
    </row>
    <row r="1035" spans="1:37" x14ac:dyDescent="0.35">
      <c r="A1035" s="2">
        <v>44294</v>
      </c>
      <c r="B1035" t="s">
        <v>10</v>
      </c>
      <c r="C1035" s="3">
        <v>44315</v>
      </c>
      <c r="D1035">
        <v>14939.8</v>
      </c>
      <c r="E1035">
        <v>15044.7</v>
      </c>
      <c r="F1035">
        <v>14873.25</v>
      </c>
      <c r="G1035">
        <v>14924.4</v>
      </c>
      <c r="H1035">
        <v>10476750</v>
      </c>
      <c r="I1035">
        <v>-300000</v>
      </c>
      <c r="K1035" s="51">
        <f t="shared" si="598"/>
        <v>0.24449220849005665</v>
      </c>
      <c r="L1035">
        <f t="shared" si="593"/>
        <v>14900</v>
      </c>
      <c r="M1035">
        <f t="shared" si="594"/>
        <v>14900</v>
      </c>
      <c r="N1035">
        <v>20.247499999999999</v>
      </c>
      <c r="O1035">
        <f t="shared" si="591"/>
        <v>21</v>
      </c>
      <c r="P1035" s="54">
        <f t="shared" si="599"/>
        <v>0.24419381256084449</v>
      </c>
      <c r="Q1035" s="54">
        <f t="shared" si="600"/>
        <v>19.63077071110774</v>
      </c>
      <c r="R1035" s="53">
        <f t="shared" si="603"/>
        <v>12650</v>
      </c>
      <c r="S1035" s="53">
        <f t="shared" si="604"/>
        <v>16550</v>
      </c>
      <c r="T1035" s="53">
        <f t="shared" si="569"/>
        <v>0</v>
      </c>
      <c r="U1035" s="16"/>
      <c r="V1035" s="16">
        <f t="shared" si="607"/>
        <v>13100</v>
      </c>
      <c r="W1035" s="16">
        <f t="shared" si="608"/>
        <v>16000</v>
      </c>
      <c r="X1035" s="16">
        <f t="shared" si="568"/>
        <v>0</v>
      </c>
      <c r="Y1035" s="10">
        <f t="shared" si="592"/>
        <v>171.45000000000073</v>
      </c>
      <c r="Z1035" s="10">
        <f t="shared" si="595"/>
        <v>156.70000000000073</v>
      </c>
      <c r="AA1035" s="10">
        <f t="shared" si="596"/>
        <v>14.75</v>
      </c>
      <c r="AB1035" s="10">
        <f t="shared" si="597"/>
        <v>171.45000000000073</v>
      </c>
      <c r="AC1035" s="11">
        <f t="shared" si="566"/>
        <v>286.01428571428579</v>
      </c>
      <c r="AD1035" s="12">
        <f t="shared" si="565"/>
        <v>1.9144452115442363E-2</v>
      </c>
      <c r="AE1035" s="12">
        <f t="shared" si="567"/>
        <v>27.950900088545851</v>
      </c>
      <c r="AF1035" s="10"/>
      <c r="AG1035" s="10"/>
      <c r="AH1035" s="13">
        <f t="shared" si="601"/>
        <v>0</v>
      </c>
      <c r="AI1035" s="6"/>
      <c r="AJ1035" s="6"/>
      <c r="AK1035" s="6">
        <f t="shared" si="602"/>
        <v>0</v>
      </c>
    </row>
    <row r="1036" spans="1:37" x14ac:dyDescent="0.35">
      <c r="A1036" s="2">
        <v>44295</v>
      </c>
      <c r="B1036" t="s">
        <v>10</v>
      </c>
      <c r="C1036" s="3">
        <v>44315</v>
      </c>
      <c r="D1036">
        <v>14901.1</v>
      </c>
      <c r="E1036">
        <v>14967.45</v>
      </c>
      <c r="F1036">
        <v>14810</v>
      </c>
      <c r="G1036">
        <v>14889.4</v>
      </c>
      <c r="H1036">
        <v>11308950</v>
      </c>
      <c r="I1036">
        <v>832200</v>
      </c>
      <c r="K1036" s="51">
        <f t="shared" si="598"/>
        <v>-0.23451529039693386</v>
      </c>
      <c r="L1036">
        <f t="shared" si="593"/>
        <v>14900</v>
      </c>
      <c r="M1036">
        <f t="shared" si="594"/>
        <v>14900</v>
      </c>
      <c r="N1036">
        <v>20.3125</v>
      </c>
      <c r="O1036">
        <f t="shared" si="591"/>
        <v>20</v>
      </c>
      <c r="P1036" s="54">
        <f t="shared" si="599"/>
        <v>-0.23479070818623882</v>
      </c>
      <c r="Q1036" s="54">
        <f t="shared" si="600"/>
        <v>19.693783396686353</v>
      </c>
      <c r="R1036" s="53">
        <f t="shared" si="603"/>
        <v>12650</v>
      </c>
      <c r="S1036" s="53">
        <f t="shared" si="604"/>
        <v>16550</v>
      </c>
      <c r="T1036" s="53">
        <f t="shared" si="569"/>
        <v>0</v>
      </c>
      <c r="U1036" s="16"/>
      <c r="V1036" s="16">
        <f t="shared" si="607"/>
        <v>13100</v>
      </c>
      <c r="W1036" s="16">
        <f t="shared" si="608"/>
        <v>16000</v>
      </c>
      <c r="X1036" s="16">
        <f t="shared" si="568"/>
        <v>0</v>
      </c>
      <c r="Y1036" s="10">
        <f t="shared" si="592"/>
        <v>157.45000000000073</v>
      </c>
      <c r="Z1036" s="10">
        <f t="shared" si="595"/>
        <v>43.050000000001091</v>
      </c>
      <c r="AA1036" s="10">
        <f t="shared" si="596"/>
        <v>114.39999999999964</v>
      </c>
      <c r="AB1036" s="10">
        <f t="shared" si="597"/>
        <v>157.45000000000073</v>
      </c>
      <c r="AC1036" s="11">
        <f t="shared" si="566"/>
        <v>269.13571428571441</v>
      </c>
      <c r="AD1036" s="12">
        <f t="shared" si="565"/>
        <v>1.8061466219655892E-2</v>
      </c>
      <c r="AE1036" s="12">
        <f t="shared" si="567"/>
        <v>26.369740680697603</v>
      </c>
      <c r="AF1036" s="10"/>
      <c r="AG1036" s="10"/>
      <c r="AH1036" s="13">
        <f t="shared" si="601"/>
        <v>0</v>
      </c>
      <c r="AI1036" s="6"/>
      <c r="AJ1036" s="6"/>
      <c r="AK1036" s="6">
        <f t="shared" si="602"/>
        <v>0</v>
      </c>
    </row>
    <row r="1037" spans="1:37" x14ac:dyDescent="0.35">
      <c r="A1037" s="2">
        <v>44298</v>
      </c>
      <c r="B1037" t="s">
        <v>10</v>
      </c>
      <c r="C1037" s="3">
        <v>44315</v>
      </c>
      <c r="D1037">
        <v>14689.7</v>
      </c>
      <c r="E1037">
        <v>14689.7</v>
      </c>
      <c r="F1037">
        <v>14282</v>
      </c>
      <c r="G1037">
        <v>14343.25</v>
      </c>
      <c r="H1037">
        <v>11202900</v>
      </c>
      <c r="I1037">
        <v>-106050</v>
      </c>
      <c r="K1037" s="51">
        <f t="shared" si="598"/>
        <v>-3.6680457238035089</v>
      </c>
      <c r="L1037">
        <f t="shared" si="593"/>
        <v>14300</v>
      </c>
      <c r="M1037">
        <f t="shared" si="594"/>
        <v>14700</v>
      </c>
      <c r="N1037">
        <v>19.785</v>
      </c>
      <c r="O1037">
        <f t="shared" si="591"/>
        <v>17</v>
      </c>
      <c r="P1037" s="54">
        <f t="shared" si="599"/>
        <v>-3.7370102118245541</v>
      </c>
      <c r="Q1037" s="54">
        <f t="shared" si="600"/>
        <v>19.204097641373231</v>
      </c>
      <c r="R1037" s="53">
        <f t="shared" si="603"/>
        <v>12650</v>
      </c>
      <c r="S1037" s="53">
        <f t="shared" si="604"/>
        <v>16550</v>
      </c>
      <c r="T1037" s="53">
        <f t="shared" si="569"/>
        <v>0</v>
      </c>
      <c r="U1037" s="16"/>
      <c r="V1037" s="16">
        <f t="shared" si="607"/>
        <v>13100</v>
      </c>
      <c r="W1037" s="16">
        <f t="shared" si="608"/>
        <v>16000</v>
      </c>
      <c r="X1037" s="16">
        <f t="shared" si="568"/>
        <v>0</v>
      </c>
      <c r="Y1037" s="10">
        <f t="shared" si="592"/>
        <v>407.70000000000073</v>
      </c>
      <c r="Z1037" s="10">
        <f t="shared" si="595"/>
        <v>199.69999999999891</v>
      </c>
      <c r="AA1037" s="10">
        <f t="shared" si="596"/>
        <v>607.39999999999964</v>
      </c>
      <c r="AB1037" s="10">
        <f t="shared" si="597"/>
        <v>607.39999999999964</v>
      </c>
      <c r="AC1037" s="11">
        <f t="shared" si="566"/>
        <v>281.54285714285714</v>
      </c>
      <c r="AD1037" s="12">
        <f t="shared" si="565"/>
        <v>1.9166004557128951E-2</v>
      </c>
      <c r="AE1037" s="12">
        <f t="shared" si="567"/>
        <v>27.982366653408267</v>
      </c>
      <c r="AF1037" s="10"/>
      <c r="AG1037" s="10"/>
      <c r="AH1037" s="13">
        <f t="shared" si="601"/>
        <v>0</v>
      </c>
      <c r="AI1037" s="6"/>
      <c r="AJ1037" s="6"/>
      <c r="AK1037" s="6">
        <f t="shared" si="602"/>
        <v>0</v>
      </c>
    </row>
    <row r="1038" spans="1:37" x14ac:dyDescent="0.35">
      <c r="A1038" s="2">
        <v>44299</v>
      </c>
      <c r="B1038" t="s">
        <v>10</v>
      </c>
      <c r="C1038" s="3">
        <v>44315</v>
      </c>
      <c r="D1038">
        <v>14388.5</v>
      </c>
      <c r="E1038">
        <v>14563</v>
      </c>
      <c r="F1038">
        <v>14304.1</v>
      </c>
      <c r="G1038">
        <v>14541.15</v>
      </c>
      <c r="H1038">
        <v>10979550</v>
      </c>
      <c r="I1038">
        <v>-223350</v>
      </c>
      <c r="J1038">
        <v>14504.8</v>
      </c>
      <c r="K1038" s="51">
        <f t="shared" si="598"/>
        <v>1.3797430847262624</v>
      </c>
      <c r="L1038">
        <f t="shared" si="593"/>
        <v>14500</v>
      </c>
      <c r="M1038">
        <f t="shared" si="594"/>
        <v>14400</v>
      </c>
      <c r="N1038">
        <v>22.995000000000001</v>
      </c>
      <c r="O1038">
        <f t="shared" si="591"/>
        <v>16</v>
      </c>
      <c r="P1038" s="54">
        <f t="shared" si="599"/>
        <v>1.3703112871862544</v>
      </c>
      <c r="Q1038" s="54">
        <f t="shared" si="600"/>
        <v>22.297006271726872</v>
      </c>
      <c r="R1038" s="53">
        <f t="shared" si="603"/>
        <v>12650</v>
      </c>
      <c r="S1038" s="53">
        <f t="shared" si="604"/>
        <v>16550</v>
      </c>
      <c r="T1038" s="53">
        <f t="shared" si="569"/>
        <v>0</v>
      </c>
      <c r="U1038" s="16"/>
      <c r="V1038" s="16">
        <f t="shared" si="607"/>
        <v>13100</v>
      </c>
      <c r="W1038" s="16">
        <f t="shared" si="608"/>
        <v>16000</v>
      </c>
      <c r="X1038" s="16">
        <f t="shared" si="568"/>
        <v>0</v>
      </c>
      <c r="Y1038" s="10">
        <f t="shared" si="592"/>
        <v>258.89999999999964</v>
      </c>
      <c r="Z1038" s="10">
        <f t="shared" si="595"/>
        <v>219.75</v>
      </c>
      <c r="AA1038" s="10">
        <f t="shared" si="596"/>
        <v>39.149999999999636</v>
      </c>
      <c r="AB1038" s="10">
        <f t="shared" si="597"/>
        <v>258.89999999999964</v>
      </c>
      <c r="AC1038" s="11">
        <f t="shared" si="566"/>
        <v>287.18571428571431</v>
      </c>
      <c r="AD1038" s="12">
        <f t="shared" si="565"/>
        <v>1.9959392173313016E-2</v>
      </c>
      <c r="AE1038" s="12">
        <f t="shared" si="567"/>
        <v>29.140712573037003</v>
      </c>
      <c r="AF1038" s="10"/>
      <c r="AG1038" s="10"/>
      <c r="AH1038" s="13">
        <f t="shared" si="601"/>
        <v>0</v>
      </c>
      <c r="AI1038" s="6"/>
      <c r="AJ1038" s="6"/>
      <c r="AK1038" s="6">
        <f t="shared" si="602"/>
        <v>0</v>
      </c>
    </row>
    <row r="1039" spans="1:37" x14ac:dyDescent="0.35">
      <c r="A1039" s="2">
        <v>44301</v>
      </c>
      <c r="B1039" t="s">
        <v>10</v>
      </c>
      <c r="C1039" s="3">
        <v>44315</v>
      </c>
      <c r="D1039">
        <v>14574</v>
      </c>
      <c r="E1039">
        <v>14615.5</v>
      </c>
      <c r="F1039">
        <v>14374.25</v>
      </c>
      <c r="G1039">
        <v>14592</v>
      </c>
      <c r="H1039">
        <v>10967850</v>
      </c>
      <c r="I1039">
        <v>-11700</v>
      </c>
      <c r="K1039" s="51">
        <f t="shared" si="598"/>
        <v>0.34969723852652895</v>
      </c>
      <c r="L1039">
        <f t="shared" si="593"/>
        <v>14600</v>
      </c>
      <c r="M1039">
        <f t="shared" si="594"/>
        <v>14600</v>
      </c>
      <c r="N1039">
        <v>20.46</v>
      </c>
      <c r="O1039">
        <f t="shared" si="591"/>
        <v>14</v>
      </c>
      <c r="P1039" s="54">
        <f t="shared" si="599"/>
        <v>0.34908721946624865</v>
      </c>
      <c r="Q1039" s="54">
        <f t="shared" si="600"/>
        <v>19.83689027325623</v>
      </c>
      <c r="R1039" s="53">
        <f t="shared" si="603"/>
        <v>12650</v>
      </c>
      <c r="S1039" s="53">
        <f t="shared" si="604"/>
        <v>16550</v>
      </c>
      <c r="T1039" s="53">
        <f t="shared" si="569"/>
        <v>0</v>
      </c>
      <c r="U1039" s="16"/>
      <c r="V1039" s="16">
        <f t="shared" si="607"/>
        <v>13100</v>
      </c>
      <c r="W1039" s="16">
        <f t="shared" si="608"/>
        <v>16000</v>
      </c>
      <c r="X1039" s="16">
        <f t="shared" si="568"/>
        <v>0</v>
      </c>
      <c r="Y1039" s="10">
        <f t="shared" si="592"/>
        <v>241.25</v>
      </c>
      <c r="Z1039" s="10">
        <f t="shared" si="595"/>
        <v>74.350000000000364</v>
      </c>
      <c r="AA1039" s="10">
        <f t="shared" si="596"/>
        <v>166.89999999999964</v>
      </c>
      <c r="AB1039" s="10">
        <f t="shared" si="597"/>
        <v>241.25</v>
      </c>
      <c r="AC1039" s="11">
        <f t="shared" si="566"/>
        <v>291.09999999999997</v>
      </c>
      <c r="AD1039" s="12">
        <f t="shared" ref="AD1039:AD1087" si="609">AC1039/D1039</f>
        <v>1.9973926169891586E-2</v>
      </c>
      <c r="AE1039" s="12">
        <f t="shared" si="567"/>
        <v>29.161932208041716</v>
      </c>
      <c r="AF1039" s="10"/>
      <c r="AG1039" s="10"/>
      <c r="AH1039" s="13">
        <f t="shared" si="601"/>
        <v>0</v>
      </c>
      <c r="AI1039" s="6"/>
      <c r="AJ1039" s="6"/>
      <c r="AK1039" s="6">
        <f t="shared" si="602"/>
        <v>0</v>
      </c>
    </row>
    <row r="1040" spans="1:37" x14ac:dyDescent="0.35">
      <c r="A1040" s="2">
        <v>44302</v>
      </c>
      <c r="B1040" t="s">
        <v>10</v>
      </c>
      <c r="C1040" s="3">
        <v>44315</v>
      </c>
      <c r="D1040">
        <v>14605.65</v>
      </c>
      <c r="E1040">
        <v>14733.35</v>
      </c>
      <c r="F1040">
        <v>14582.25</v>
      </c>
      <c r="G1040">
        <v>14645.7</v>
      </c>
      <c r="H1040">
        <v>11717250</v>
      </c>
      <c r="I1040">
        <v>749400</v>
      </c>
      <c r="K1040" s="51">
        <f t="shared" si="598"/>
        <v>0.36800986842105765</v>
      </c>
      <c r="L1040">
        <f t="shared" si="593"/>
        <v>14600</v>
      </c>
      <c r="M1040">
        <f t="shared" si="594"/>
        <v>14600</v>
      </c>
      <c r="N1040">
        <v>20.89</v>
      </c>
      <c r="O1040">
        <f t="shared" si="591"/>
        <v>13</v>
      </c>
      <c r="P1040" s="54">
        <f t="shared" si="599"/>
        <v>0.36733436886748905</v>
      </c>
      <c r="Q1040" s="54">
        <f t="shared" si="600"/>
        <v>20.253806310723746</v>
      </c>
      <c r="R1040" s="53">
        <f t="shared" si="603"/>
        <v>12650</v>
      </c>
      <c r="S1040" s="53">
        <f t="shared" si="604"/>
        <v>16550</v>
      </c>
      <c r="T1040" s="53">
        <f t="shared" si="569"/>
        <v>0</v>
      </c>
      <c r="U1040" s="16"/>
      <c r="V1040" s="16">
        <f t="shared" si="607"/>
        <v>13100</v>
      </c>
      <c r="W1040" s="16">
        <f t="shared" si="608"/>
        <v>16000</v>
      </c>
      <c r="X1040" s="16">
        <f t="shared" si="568"/>
        <v>0</v>
      </c>
      <c r="Y1040" s="10">
        <f t="shared" si="592"/>
        <v>151.10000000000036</v>
      </c>
      <c r="Z1040" s="10">
        <f t="shared" si="595"/>
        <v>141.35000000000036</v>
      </c>
      <c r="AA1040" s="10">
        <f t="shared" si="596"/>
        <v>9.75</v>
      </c>
      <c r="AB1040" s="10">
        <f t="shared" si="597"/>
        <v>151.10000000000036</v>
      </c>
      <c r="AC1040" s="11">
        <f t="shared" ref="AC1040:AC1087" si="610">AVERAGE(AB1027:AB1040)</f>
        <v>280.61428571428576</v>
      </c>
      <c r="AD1040" s="12">
        <f t="shared" si="609"/>
        <v>1.9212721495742113E-2</v>
      </c>
      <c r="AE1040" s="12">
        <f t="shared" ref="AE1040:AE1087" si="611">AD1040*1460</f>
        <v>28.050573383783483</v>
      </c>
      <c r="AF1040" s="10"/>
      <c r="AG1040" s="10"/>
      <c r="AH1040" s="13">
        <f t="shared" si="601"/>
        <v>0</v>
      </c>
      <c r="AI1040" s="6"/>
      <c r="AJ1040" s="6"/>
      <c r="AK1040" s="6">
        <f t="shared" si="602"/>
        <v>0</v>
      </c>
    </row>
    <row r="1041" spans="1:37" x14ac:dyDescent="0.35">
      <c r="A1041" s="2">
        <v>44305</v>
      </c>
      <c r="B1041" t="s">
        <v>10</v>
      </c>
      <c r="C1041" s="3">
        <v>44315</v>
      </c>
      <c r="D1041">
        <v>14399</v>
      </c>
      <c r="E1041">
        <v>14408.85</v>
      </c>
      <c r="F1041">
        <v>14213</v>
      </c>
      <c r="G1041">
        <v>14374.15</v>
      </c>
      <c r="H1041">
        <v>10934700</v>
      </c>
      <c r="I1041">
        <v>-782550</v>
      </c>
      <c r="K1041" s="51">
        <f t="shared" si="598"/>
        <v>-1.8541278327427235</v>
      </c>
      <c r="L1041">
        <f t="shared" si="593"/>
        <v>14400</v>
      </c>
      <c r="M1041">
        <f t="shared" si="594"/>
        <v>14400</v>
      </c>
      <c r="N1041">
        <v>20.4025</v>
      </c>
      <c r="O1041">
        <f t="shared" si="591"/>
        <v>10</v>
      </c>
      <c r="P1041" s="54">
        <f t="shared" si="599"/>
        <v>-1.8715322520291622</v>
      </c>
      <c r="Q1041" s="54">
        <f t="shared" si="600"/>
        <v>19.786269073608167</v>
      </c>
      <c r="R1041" s="53">
        <f t="shared" si="603"/>
        <v>12650</v>
      </c>
      <c r="S1041" s="53">
        <f t="shared" si="604"/>
        <v>16550</v>
      </c>
      <c r="T1041" s="53">
        <f t="shared" si="569"/>
        <v>0</v>
      </c>
      <c r="U1041" s="16"/>
      <c r="V1041" s="16">
        <f t="shared" si="607"/>
        <v>13100</v>
      </c>
      <c r="W1041" s="16">
        <f t="shared" si="608"/>
        <v>16000</v>
      </c>
      <c r="X1041" s="16">
        <f t="shared" si="568"/>
        <v>0</v>
      </c>
      <c r="Y1041" s="10">
        <f t="shared" si="592"/>
        <v>195.85000000000036</v>
      </c>
      <c r="Z1041" s="10">
        <f t="shared" si="595"/>
        <v>236.85000000000036</v>
      </c>
      <c r="AA1041" s="10">
        <f t="shared" si="596"/>
        <v>432.70000000000073</v>
      </c>
      <c r="AB1041" s="10">
        <f t="shared" si="597"/>
        <v>432.70000000000073</v>
      </c>
      <c r="AC1041" s="11">
        <f t="shared" si="610"/>
        <v>290.18214285714294</v>
      </c>
      <c r="AD1041" s="12">
        <f t="shared" si="609"/>
        <v>2.0152937207941032E-2</v>
      </c>
      <c r="AE1041" s="12">
        <f t="shared" si="611"/>
        <v>29.423288323593905</v>
      </c>
      <c r="AF1041" s="10"/>
      <c r="AG1041" s="10"/>
      <c r="AH1041" s="13">
        <f t="shared" si="601"/>
        <v>0</v>
      </c>
      <c r="AI1041" s="6"/>
      <c r="AJ1041" s="6"/>
      <c r="AK1041" s="6">
        <f t="shared" si="602"/>
        <v>0</v>
      </c>
    </row>
    <row r="1042" spans="1:37" x14ac:dyDescent="0.35">
      <c r="A1042" s="2">
        <v>44306</v>
      </c>
      <c r="B1042" t="s">
        <v>10</v>
      </c>
      <c r="C1042" s="3">
        <v>44315</v>
      </c>
      <c r="D1042">
        <v>14502.3</v>
      </c>
      <c r="E1042">
        <v>14535.5</v>
      </c>
      <c r="F1042">
        <v>14225.55</v>
      </c>
      <c r="G1042">
        <v>14296.2</v>
      </c>
      <c r="H1042">
        <v>11001000</v>
      </c>
      <c r="I1042">
        <v>66300</v>
      </c>
      <c r="K1042" s="51">
        <f t="shared" si="598"/>
        <v>-0.54229293558227032</v>
      </c>
      <c r="L1042">
        <f t="shared" si="593"/>
        <v>14300</v>
      </c>
      <c r="M1042">
        <f t="shared" si="594"/>
        <v>14500</v>
      </c>
      <c r="N1042">
        <v>22.484999999999999</v>
      </c>
      <c r="O1042">
        <f t="shared" si="591"/>
        <v>9</v>
      </c>
      <c r="P1042" s="54">
        <f t="shared" si="599"/>
        <v>-0.54376868138383827</v>
      </c>
      <c r="Q1042" s="54">
        <f t="shared" si="600"/>
        <v>21.800423219807712</v>
      </c>
      <c r="R1042" s="53">
        <f t="shared" si="603"/>
        <v>12650</v>
      </c>
      <c r="S1042" s="53">
        <f t="shared" si="604"/>
        <v>16550</v>
      </c>
      <c r="T1042" s="53">
        <f t="shared" si="569"/>
        <v>0</v>
      </c>
      <c r="U1042" s="16"/>
      <c r="V1042" s="16">
        <f t="shared" si="607"/>
        <v>13100</v>
      </c>
      <c r="W1042" s="16">
        <f t="shared" si="608"/>
        <v>16000</v>
      </c>
      <c r="X1042" s="16">
        <f t="shared" si="568"/>
        <v>0</v>
      </c>
      <c r="Y1042" s="10">
        <f t="shared" si="592"/>
        <v>309.95000000000073</v>
      </c>
      <c r="Z1042" s="10">
        <f t="shared" si="595"/>
        <v>161.35000000000036</v>
      </c>
      <c r="AA1042" s="10">
        <f t="shared" si="596"/>
        <v>148.60000000000036</v>
      </c>
      <c r="AB1042" s="10">
        <f t="shared" si="597"/>
        <v>309.95000000000073</v>
      </c>
      <c r="AC1042" s="11">
        <f t="shared" si="610"/>
        <v>287.9714285714287</v>
      </c>
      <c r="AD1042" s="12">
        <f t="shared" si="609"/>
        <v>1.9856948799254513E-2</v>
      </c>
      <c r="AE1042" s="12">
        <f t="shared" si="611"/>
        <v>28.991145246911589</v>
      </c>
      <c r="AF1042" s="10"/>
      <c r="AG1042" s="10"/>
      <c r="AH1042" s="13">
        <f t="shared" si="601"/>
        <v>0</v>
      </c>
      <c r="AI1042" s="6"/>
      <c r="AJ1042" s="6"/>
      <c r="AK1042" s="6">
        <f t="shared" si="602"/>
        <v>0</v>
      </c>
    </row>
    <row r="1043" spans="1:37" x14ac:dyDescent="0.35">
      <c r="A1043" s="2">
        <v>44308</v>
      </c>
      <c r="B1043" t="s">
        <v>10</v>
      </c>
      <c r="C1043" s="3">
        <v>44315</v>
      </c>
      <c r="D1043">
        <v>14200</v>
      </c>
      <c r="E1043">
        <v>14434</v>
      </c>
      <c r="F1043">
        <v>14155</v>
      </c>
      <c r="G1043">
        <v>14403.6</v>
      </c>
      <c r="H1043">
        <v>10515600</v>
      </c>
      <c r="I1043">
        <v>-485400</v>
      </c>
      <c r="K1043" s="51">
        <f t="shared" si="598"/>
        <v>0.75124858353967927</v>
      </c>
      <c r="L1043">
        <f t="shared" si="593"/>
        <v>14400</v>
      </c>
      <c r="M1043">
        <f t="shared" si="594"/>
        <v>14200</v>
      </c>
      <c r="N1043">
        <v>22.425000000000001</v>
      </c>
      <c r="O1043">
        <f t="shared" si="591"/>
        <v>7</v>
      </c>
      <c r="P1043" s="54">
        <f t="shared" si="599"/>
        <v>0.74844076506419555</v>
      </c>
      <c r="Q1043" s="54">
        <f t="shared" si="600"/>
        <v>21.742617076026718</v>
      </c>
      <c r="R1043" s="53">
        <f t="shared" si="603"/>
        <v>12650</v>
      </c>
      <c r="S1043" s="53">
        <f t="shared" si="604"/>
        <v>16550</v>
      </c>
      <c r="T1043" s="53">
        <f t="shared" si="569"/>
        <v>0</v>
      </c>
      <c r="U1043" s="16"/>
      <c r="V1043" s="16">
        <f t="shared" si="607"/>
        <v>13100</v>
      </c>
      <c r="W1043" s="16">
        <f t="shared" si="608"/>
        <v>16000</v>
      </c>
      <c r="X1043" s="16">
        <f t="shared" si="568"/>
        <v>0</v>
      </c>
      <c r="Y1043" s="10">
        <f t="shared" si="592"/>
        <v>279</v>
      </c>
      <c r="Z1043" s="10">
        <f t="shared" si="595"/>
        <v>137.79999999999927</v>
      </c>
      <c r="AA1043" s="10">
        <f t="shared" si="596"/>
        <v>141.20000000000073</v>
      </c>
      <c r="AB1043" s="10">
        <f t="shared" si="597"/>
        <v>279</v>
      </c>
      <c r="AC1043" s="11">
        <f t="shared" si="610"/>
        <v>283.57857142857159</v>
      </c>
      <c r="AD1043" s="12">
        <f t="shared" si="609"/>
        <v>1.9970321931589548E-2</v>
      </c>
      <c r="AE1043" s="12">
        <f t="shared" si="611"/>
        <v>29.156670020120739</v>
      </c>
      <c r="AF1043" s="10"/>
      <c r="AG1043" s="10"/>
      <c r="AH1043" s="13">
        <f t="shared" si="601"/>
        <v>0</v>
      </c>
      <c r="AI1043" s="6"/>
      <c r="AJ1043" s="6"/>
      <c r="AK1043" s="6">
        <f t="shared" si="602"/>
        <v>0</v>
      </c>
    </row>
    <row r="1044" spans="1:37" x14ac:dyDescent="0.35">
      <c r="A1044" s="2">
        <v>44309</v>
      </c>
      <c r="B1044" t="s">
        <v>10</v>
      </c>
      <c r="C1044" s="3">
        <v>44315</v>
      </c>
      <c r="D1044">
        <v>14335.05</v>
      </c>
      <c r="E1044">
        <v>14468.55</v>
      </c>
      <c r="F1044">
        <v>14263.55</v>
      </c>
      <c r="G1044">
        <v>14338.6</v>
      </c>
      <c r="H1044">
        <v>10226100</v>
      </c>
      <c r="I1044">
        <v>-289500</v>
      </c>
      <c r="K1044" s="51">
        <f t="shared" si="598"/>
        <v>-0.45127606987142099</v>
      </c>
      <c r="L1044">
        <f t="shared" si="593"/>
        <v>14300</v>
      </c>
      <c r="M1044">
        <f t="shared" si="594"/>
        <v>14300</v>
      </c>
      <c r="N1044">
        <v>23.024999999999999</v>
      </c>
      <c r="O1044">
        <f t="shared" si="591"/>
        <v>6</v>
      </c>
      <c r="P1044" s="54">
        <f t="shared" si="599"/>
        <v>-0.45229739414729409</v>
      </c>
      <c r="Q1044" s="54">
        <f t="shared" si="600"/>
        <v>22.323840661408713</v>
      </c>
      <c r="R1044" s="53">
        <f t="shared" si="603"/>
        <v>12650</v>
      </c>
      <c r="S1044" s="53">
        <f t="shared" si="604"/>
        <v>16550</v>
      </c>
      <c r="T1044" s="53">
        <f t="shared" si="569"/>
        <v>0</v>
      </c>
      <c r="U1044" s="16"/>
      <c r="V1044" s="16">
        <f t="shared" si="607"/>
        <v>13100</v>
      </c>
      <c r="W1044" s="16">
        <f t="shared" si="608"/>
        <v>16000</v>
      </c>
      <c r="X1044" s="16">
        <f t="shared" ref="X1044:X1087" si="612">IF(AND(M1044&gt;=V1044,M1044&lt;=W1044),0,1)</f>
        <v>0</v>
      </c>
      <c r="Y1044" s="10">
        <f t="shared" si="592"/>
        <v>205</v>
      </c>
      <c r="Z1044" s="10">
        <f t="shared" si="595"/>
        <v>64.949999999998909</v>
      </c>
      <c r="AA1044" s="10">
        <f t="shared" si="596"/>
        <v>140.05000000000109</v>
      </c>
      <c r="AB1044" s="10">
        <f t="shared" si="597"/>
        <v>205</v>
      </c>
      <c r="AC1044" s="11">
        <f t="shared" si="610"/>
        <v>284.44642857142884</v>
      </c>
      <c r="AD1044" s="12">
        <f t="shared" si="609"/>
        <v>1.9842723155582217E-2</v>
      </c>
      <c r="AE1044" s="12">
        <f t="shared" si="611"/>
        <v>28.970375807150038</v>
      </c>
      <c r="AF1044" s="10"/>
      <c r="AG1044" s="10"/>
      <c r="AH1044" s="13">
        <f t="shared" si="601"/>
        <v>0</v>
      </c>
      <c r="AI1044" s="6"/>
      <c r="AJ1044" s="6"/>
      <c r="AK1044" s="6">
        <f t="shared" si="602"/>
        <v>0</v>
      </c>
    </row>
    <row r="1045" spans="1:37" x14ac:dyDescent="0.35">
      <c r="A1045" s="2">
        <v>44312</v>
      </c>
      <c r="B1045" t="s">
        <v>10</v>
      </c>
      <c r="C1045" s="3">
        <v>44315</v>
      </c>
      <c r="D1045">
        <v>14442.35</v>
      </c>
      <c r="E1045">
        <v>14552.45</v>
      </c>
      <c r="F1045">
        <v>14423.4</v>
      </c>
      <c r="G1045">
        <v>14486.2</v>
      </c>
      <c r="H1045">
        <v>9513975</v>
      </c>
      <c r="I1045">
        <v>-712125</v>
      </c>
      <c r="K1045" s="51">
        <f t="shared" si="598"/>
        <v>1.0293892011772443</v>
      </c>
      <c r="L1045">
        <f t="shared" si="593"/>
        <v>14500</v>
      </c>
      <c r="M1045">
        <f t="shared" si="594"/>
        <v>14400</v>
      </c>
      <c r="N1045">
        <v>22.69</v>
      </c>
      <c r="O1045">
        <f t="shared" si="591"/>
        <v>3</v>
      </c>
      <c r="P1045" s="54">
        <f t="shared" si="599"/>
        <v>1.0241270715935613</v>
      </c>
      <c r="Q1045" s="54">
        <f t="shared" si="600"/>
        <v>22.000201457612299</v>
      </c>
      <c r="R1045" s="53">
        <f t="shared" si="603"/>
        <v>12650</v>
      </c>
      <c r="S1045" s="53">
        <f t="shared" si="604"/>
        <v>16550</v>
      </c>
      <c r="T1045" s="53">
        <f t="shared" ref="T1045:T1087" si="613">IF(AND(M1045&gt;=R1045,M1045&lt;=S1045),0,1)</f>
        <v>0</v>
      </c>
      <c r="U1045" s="16"/>
      <c r="V1045" s="16">
        <f t="shared" si="607"/>
        <v>13100</v>
      </c>
      <c r="W1045" s="16">
        <f t="shared" si="608"/>
        <v>16000</v>
      </c>
      <c r="X1045" s="16">
        <f t="shared" si="612"/>
        <v>0</v>
      </c>
      <c r="Y1045" s="10">
        <f t="shared" si="592"/>
        <v>129.05000000000109</v>
      </c>
      <c r="Z1045" s="10">
        <f t="shared" si="595"/>
        <v>213.85000000000036</v>
      </c>
      <c r="AA1045" s="10">
        <f t="shared" si="596"/>
        <v>84.799999999999272</v>
      </c>
      <c r="AB1045" s="10">
        <f t="shared" si="597"/>
        <v>213.85000000000036</v>
      </c>
      <c r="AC1045" s="11">
        <f t="shared" si="610"/>
        <v>283.81428571428597</v>
      </c>
      <c r="AD1045" s="12">
        <f t="shared" si="609"/>
        <v>1.965153079064598E-2</v>
      </c>
      <c r="AE1045" s="12">
        <f t="shared" si="611"/>
        <v>28.69123495434313</v>
      </c>
      <c r="AF1045" s="10"/>
      <c r="AG1045" s="10"/>
      <c r="AH1045" s="13">
        <f t="shared" si="601"/>
        <v>0</v>
      </c>
      <c r="AI1045" s="6"/>
      <c r="AJ1045" s="6"/>
      <c r="AK1045" s="6">
        <f t="shared" si="602"/>
        <v>0</v>
      </c>
    </row>
    <row r="1046" spans="1:37" x14ac:dyDescent="0.35">
      <c r="A1046" s="2">
        <v>44313</v>
      </c>
      <c r="B1046" t="s">
        <v>10</v>
      </c>
      <c r="C1046" s="3">
        <v>44315</v>
      </c>
      <c r="D1046">
        <v>14500</v>
      </c>
      <c r="E1046">
        <v>14658.75</v>
      </c>
      <c r="F1046">
        <v>14476</v>
      </c>
      <c r="G1046">
        <v>14644.7</v>
      </c>
      <c r="H1046">
        <v>8415600</v>
      </c>
      <c r="I1046">
        <v>-1098375</v>
      </c>
      <c r="K1046" s="51">
        <f t="shared" si="598"/>
        <v>1.0941447722660187</v>
      </c>
      <c r="L1046">
        <f t="shared" si="593"/>
        <v>14600</v>
      </c>
      <c r="M1046">
        <f t="shared" si="594"/>
        <v>14500</v>
      </c>
      <c r="N1046">
        <v>23.495000000000001</v>
      </c>
      <c r="O1046">
        <f t="shared" si="591"/>
        <v>2</v>
      </c>
      <c r="P1046" s="54">
        <f t="shared" si="599"/>
        <v>1.0882023151154385</v>
      </c>
      <c r="Q1046" s="54">
        <f t="shared" si="600"/>
        <v>22.780807153319159</v>
      </c>
      <c r="R1046" s="53">
        <f t="shared" si="603"/>
        <v>12650</v>
      </c>
      <c r="S1046" s="53">
        <f t="shared" si="604"/>
        <v>16550</v>
      </c>
      <c r="T1046" s="53">
        <f t="shared" si="613"/>
        <v>0</v>
      </c>
      <c r="U1046" s="16"/>
      <c r="V1046" s="16">
        <f t="shared" si="607"/>
        <v>13100</v>
      </c>
      <c r="W1046" s="16">
        <f t="shared" si="608"/>
        <v>16000</v>
      </c>
      <c r="X1046" s="16">
        <f t="shared" si="612"/>
        <v>0</v>
      </c>
      <c r="Y1046" s="10">
        <f t="shared" si="592"/>
        <v>182.75</v>
      </c>
      <c r="Z1046" s="10">
        <f t="shared" si="595"/>
        <v>172.54999999999927</v>
      </c>
      <c r="AA1046" s="10">
        <f t="shared" si="596"/>
        <v>10.200000000000728</v>
      </c>
      <c r="AB1046" s="10">
        <f t="shared" si="597"/>
        <v>182.75</v>
      </c>
      <c r="AC1046" s="11">
        <f t="shared" si="610"/>
        <v>263.77142857142877</v>
      </c>
      <c r="AD1046" s="12">
        <f t="shared" si="609"/>
        <v>1.8191133004926124E-2</v>
      </c>
      <c r="AE1046" s="12">
        <f t="shared" si="611"/>
        <v>26.559054187192139</v>
      </c>
      <c r="AF1046" s="10"/>
      <c r="AG1046" s="10"/>
      <c r="AH1046" s="13">
        <f t="shared" si="601"/>
        <v>0</v>
      </c>
      <c r="AI1046" s="6"/>
      <c r="AJ1046" s="6"/>
      <c r="AK1046" s="6">
        <f t="shared" si="602"/>
        <v>0</v>
      </c>
    </row>
    <row r="1047" spans="1:37" x14ac:dyDescent="0.35">
      <c r="A1047" s="2">
        <v>44314</v>
      </c>
      <c r="B1047" t="s">
        <v>10</v>
      </c>
      <c r="C1047" s="3">
        <v>44315</v>
      </c>
      <c r="D1047">
        <v>14702.25</v>
      </c>
      <c r="E1047">
        <v>14890.8</v>
      </c>
      <c r="F1047">
        <v>14685</v>
      </c>
      <c r="G1047">
        <v>14855.3</v>
      </c>
      <c r="H1047">
        <v>7015650</v>
      </c>
      <c r="I1047">
        <v>-1399950</v>
      </c>
      <c r="J1047">
        <v>14864.55</v>
      </c>
      <c r="K1047" s="51">
        <f t="shared" si="598"/>
        <v>1.4380629169597092</v>
      </c>
      <c r="L1047">
        <f t="shared" si="593"/>
        <v>14900</v>
      </c>
      <c r="M1047">
        <f t="shared" si="594"/>
        <v>14700</v>
      </c>
      <c r="N1047">
        <v>23.0825</v>
      </c>
      <c r="O1047">
        <f t="shared" si="591"/>
        <v>1</v>
      </c>
      <c r="P1047" s="54">
        <f t="shared" si="599"/>
        <v>1.4278208668335068</v>
      </c>
      <c r="Q1047" s="54">
        <f t="shared" si="600"/>
        <v>22.382046783542069</v>
      </c>
      <c r="R1047" s="53">
        <f t="shared" ref="R1047:R1048" si="614">R1046</f>
        <v>12650</v>
      </c>
      <c r="S1047" s="53">
        <f t="shared" ref="S1047:S1048" si="615">S1046</f>
        <v>16550</v>
      </c>
      <c r="T1047" s="53">
        <f t="shared" si="613"/>
        <v>0</v>
      </c>
      <c r="U1047" s="16"/>
      <c r="V1047" s="16">
        <f t="shared" si="607"/>
        <v>13100</v>
      </c>
      <c r="W1047" s="16">
        <f t="shared" si="608"/>
        <v>16000</v>
      </c>
      <c r="X1047" s="16">
        <f t="shared" si="612"/>
        <v>0</v>
      </c>
      <c r="Y1047" s="10">
        <f t="shared" si="592"/>
        <v>205.79999999999927</v>
      </c>
      <c r="Z1047" s="10">
        <f t="shared" si="595"/>
        <v>246.09999999999854</v>
      </c>
      <c r="AA1047" s="10">
        <f t="shared" si="596"/>
        <v>40.299999999999272</v>
      </c>
      <c r="AB1047" s="10">
        <f t="shared" si="597"/>
        <v>246.09999999999854</v>
      </c>
      <c r="AC1047" s="11">
        <f t="shared" si="610"/>
        <v>264.70714285714297</v>
      </c>
      <c r="AD1047" s="12">
        <f t="shared" si="609"/>
        <v>1.8004532833895696E-2</v>
      </c>
      <c r="AE1047" s="12">
        <f t="shared" si="611"/>
        <v>26.286617937487716</v>
      </c>
      <c r="AF1047" s="10"/>
      <c r="AG1047" s="10"/>
      <c r="AH1047" s="13">
        <f t="shared" si="601"/>
        <v>0</v>
      </c>
      <c r="AI1047" s="6"/>
      <c r="AJ1047" s="6"/>
      <c r="AK1047" s="6">
        <f t="shared" si="602"/>
        <v>0</v>
      </c>
    </row>
    <row r="1048" spans="1:37" x14ac:dyDescent="0.35">
      <c r="A1048" s="2">
        <v>44315</v>
      </c>
      <c r="B1048" t="s">
        <v>10</v>
      </c>
      <c r="C1048" s="3">
        <v>44315</v>
      </c>
      <c r="D1048">
        <v>15010</v>
      </c>
      <c r="E1048">
        <v>15035</v>
      </c>
      <c r="F1048">
        <v>14812.3</v>
      </c>
      <c r="G1048">
        <v>14901.15</v>
      </c>
      <c r="H1048">
        <v>5207325</v>
      </c>
      <c r="I1048">
        <v>-1808325</v>
      </c>
      <c r="K1048" s="51">
        <f t="shared" si="598"/>
        <v>0.30864405296426439</v>
      </c>
      <c r="L1048">
        <f t="shared" si="593"/>
        <v>14900</v>
      </c>
      <c r="M1048">
        <f t="shared" si="594"/>
        <v>15000</v>
      </c>
      <c r="N1048">
        <v>22.58</v>
      </c>
      <c r="O1048">
        <f t="shared" si="591"/>
        <v>0</v>
      </c>
      <c r="P1048" s="54">
        <f t="shared" si="599"/>
        <v>0.30816872500363246</v>
      </c>
      <c r="Q1048" s="54">
        <f t="shared" si="600"/>
        <v>21.892252375618735</v>
      </c>
      <c r="R1048" s="53">
        <f t="shared" si="614"/>
        <v>12650</v>
      </c>
      <c r="S1048" s="53">
        <f t="shared" si="615"/>
        <v>16550</v>
      </c>
      <c r="T1048" s="53">
        <f t="shared" si="613"/>
        <v>0</v>
      </c>
      <c r="U1048" s="16"/>
      <c r="V1048" s="16">
        <f t="shared" si="607"/>
        <v>13100</v>
      </c>
      <c r="W1048" s="16">
        <f t="shared" si="608"/>
        <v>16000</v>
      </c>
      <c r="X1048" s="16">
        <f t="shared" si="612"/>
        <v>0</v>
      </c>
      <c r="Y1048" s="10">
        <f t="shared" si="592"/>
        <v>222.70000000000073</v>
      </c>
      <c r="Z1048" s="10">
        <f t="shared" si="595"/>
        <v>179.70000000000073</v>
      </c>
      <c r="AA1048" s="10">
        <f t="shared" si="596"/>
        <v>43</v>
      </c>
      <c r="AB1048" s="10">
        <f t="shared" si="597"/>
        <v>222.70000000000073</v>
      </c>
      <c r="AC1048" s="11">
        <f t="shared" si="610"/>
        <v>262.82857142857159</v>
      </c>
      <c r="AD1048" s="12">
        <f t="shared" si="609"/>
        <v>1.7510231274388513E-2</v>
      </c>
      <c r="AE1048" s="12">
        <f t="shared" si="611"/>
        <v>25.564937660607228</v>
      </c>
      <c r="AF1048" s="10"/>
      <c r="AG1048" s="10"/>
      <c r="AH1048" s="13">
        <f t="shared" si="601"/>
        <v>0</v>
      </c>
      <c r="AI1048" s="6"/>
      <c r="AJ1048" s="6"/>
      <c r="AK1048" s="6">
        <f t="shared" si="602"/>
        <v>0</v>
      </c>
    </row>
    <row r="1049" spans="1:37" x14ac:dyDescent="0.35">
      <c r="A1049" s="2">
        <v>44316</v>
      </c>
      <c r="B1049" t="s">
        <v>10</v>
      </c>
      <c r="C1049" s="3">
        <v>44343</v>
      </c>
      <c r="D1049">
        <v>14802</v>
      </c>
      <c r="E1049">
        <v>14890</v>
      </c>
      <c r="F1049">
        <v>14660.3</v>
      </c>
      <c r="G1049">
        <v>14690.8</v>
      </c>
      <c r="H1049">
        <v>10028100</v>
      </c>
      <c r="I1049">
        <v>575025</v>
      </c>
      <c r="K1049" s="51">
        <f t="shared" si="598"/>
        <v>-1.4116360146700111</v>
      </c>
      <c r="L1049">
        <f t="shared" si="593"/>
        <v>14700</v>
      </c>
      <c r="M1049">
        <f t="shared" si="594"/>
        <v>14800</v>
      </c>
      <c r="N1049">
        <v>23.305</v>
      </c>
      <c r="O1049">
        <f t="shared" si="591"/>
        <v>27</v>
      </c>
      <c r="P1049" s="54">
        <f t="shared" si="599"/>
        <v>-1.42169436626709</v>
      </c>
      <c r="Q1049" s="54">
        <f t="shared" si="600"/>
        <v>22.5977192741273</v>
      </c>
      <c r="R1049" s="53">
        <f t="shared" si="570"/>
        <v>12900</v>
      </c>
      <c r="S1049" s="53">
        <f>MROUND((G1049+2*G1049*Q1049*SQRT(O1049/365)/100),50)</f>
        <v>16500</v>
      </c>
      <c r="T1049" s="53">
        <f t="shared" si="613"/>
        <v>0</v>
      </c>
      <c r="U1049" s="17">
        <v>19.753372606850387</v>
      </c>
      <c r="V1049" s="16">
        <f>MROUND((D1049-2*D1049*U1049*SQRT(O1049/365)/100),50)</f>
        <v>13200</v>
      </c>
      <c r="W1049" s="16">
        <f>MROUND((D1049+2*D1049*U1049*SQRT(O1049/365)/100),50)</f>
        <v>16400</v>
      </c>
      <c r="X1049" s="16">
        <f t="shared" si="612"/>
        <v>0</v>
      </c>
      <c r="Y1049" s="10">
        <f t="shared" si="592"/>
        <v>229.70000000000073</v>
      </c>
      <c r="Z1049" s="10">
        <f t="shared" si="595"/>
        <v>11.149999999999636</v>
      </c>
      <c r="AA1049" s="10">
        <f t="shared" si="596"/>
        <v>240.85000000000036</v>
      </c>
      <c r="AB1049" s="10">
        <f t="shared" si="597"/>
        <v>240.85000000000036</v>
      </c>
      <c r="AC1049" s="11">
        <f t="shared" si="610"/>
        <v>267.78571428571439</v>
      </c>
      <c r="AD1049" s="12">
        <f t="shared" si="609"/>
        <v>1.8091184588955169E-2</v>
      </c>
      <c r="AE1049" s="12">
        <f t="shared" si="611"/>
        <v>26.413129499874547</v>
      </c>
      <c r="AF1049" s="10">
        <f>MROUND((M1049-2*M1049*AE1049*SQRT(O1049/365)/100),50)</f>
        <v>12650</v>
      </c>
      <c r="AG1049" s="10">
        <f>MROUND((M1049+2*M1049*AE1049*SQRT(O1049/365)/100),50)</f>
        <v>16950</v>
      </c>
      <c r="AH1049" s="13">
        <f t="shared" ref="AH1049:AH1067" si="616">IF(AND(M1049&gt;=12650,M1049&lt;=16950),0,1)</f>
        <v>0</v>
      </c>
      <c r="AI1049" s="6">
        <f>MROUND((M1049-2*M1049*N1049*SQRT(O1049/365)/100),50)</f>
        <v>12900</v>
      </c>
      <c r="AJ1049" s="6">
        <f>MROUND((M1049+2*M1049*N1049*SQRT(O1049/365)/100),50)</f>
        <v>16700</v>
      </c>
      <c r="AK1049" s="6">
        <f t="shared" ref="AK1049:AK1067" si="617">IF(AND(M1049&gt;=12900,M1049&lt;=16700),0,1)</f>
        <v>0</v>
      </c>
    </row>
    <row r="1050" spans="1:37" x14ac:dyDescent="0.35">
      <c r="A1050" s="2">
        <v>44319</v>
      </c>
      <c r="B1050" t="s">
        <v>10</v>
      </c>
      <c r="C1050" s="3">
        <v>44343</v>
      </c>
      <c r="D1050">
        <v>14541.65</v>
      </c>
      <c r="E1050">
        <v>14744.8</v>
      </c>
      <c r="F1050">
        <v>14461.9</v>
      </c>
      <c r="G1050">
        <v>14685.8</v>
      </c>
      <c r="H1050">
        <v>10502100</v>
      </c>
      <c r="I1050">
        <v>474000</v>
      </c>
      <c r="K1050" s="51">
        <f t="shared" si="598"/>
        <v>-3.4034906199798515E-2</v>
      </c>
      <c r="L1050">
        <f t="shared" si="593"/>
        <v>14700</v>
      </c>
      <c r="M1050">
        <f t="shared" si="594"/>
        <v>14500</v>
      </c>
      <c r="N1050">
        <v>23.0275</v>
      </c>
      <c r="O1050">
        <f t="shared" si="591"/>
        <v>24</v>
      </c>
      <c r="P1050" s="54">
        <f t="shared" si="599"/>
        <v>-3.4040699388526718E-2</v>
      </c>
      <c r="Q1050" s="54">
        <f t="shared" si="600"/>
        <v>22.325991140398514</v>
      </c>
      <c r="R1050" s="53">
        <f t="shared" ref="R1050:R1069" si="618">R1049</f>
        <v>12900</v>
      </c>
      <c r="S1050" s="53">
        <f t="shared" ref="S1050:S1069" si="619">S1049</f>
        <v>16500</v>
      </c>
      <c r="T1050" s="53">
        <f t="shared" si="613"/>
        <v>0</v>
      </c>
      <c r="U1050" s="16"/>
      <c r="V1050" s="16">
        <f t="shared" ref="V1050" si="620">V1049</f>
        <v>13200</v>
      </c>
      <c r="W1050" s="16">
        <f t="shared" ref="W1050" si="621">W1049</f>
        <v>16400</v>
      </c>
      <c r="X1050" s="16">
        <f t="shared" si="612"/>
        <v>0</v>
      </c>
      <c r="Y1050" s="10">
        <f t="shared" si="592"/>
        <v>282.89999999999964</v>
      </c>
      <c r="Z1050" s="10">
        <f t="shared" si="595"/>
        <v>54</v>
      </c>
      <c r="AA1050" s="10">
        <f t="shared" si="596"/>
        <v>228.89999999999964</v>
      </c>
      <c r="AB1050" s="10">
        <f t="shared" si="597"/>
        <v>282.89999999999964</v>
      </c>
      <c r="AC1050" s="11">
        <f t="shared" si="610"/>
        <v>276.74642857142862</v>
      </c>
      <c r="AD1050" s="12">
        <f t="shared" si="609"/>
        <v>1.903129483734161E-2</v>
      </c>
      <c r="AE1050" s="12">
        <f t="shared" si="611"/>
        <v>27.785690462518751</v>
      </c>
      <c r="AF1050" s="10"/>
      <c r="AG1050" s="10"/>
      <c r="AH1050" s="13">
        <f t="shared" si="616"/>
        <v>0</v>
      </c>
      <c r="AI1050" s="6"/>
      <c r="AJ1050" s="6"/>
      <c r="AK1050" s="6">
        <f t="shared" si="617"/>
        <v>0</v>
      </c>
    </row>
    <row r="1051" spans="1:37" x14ac:dyDescent="0.35">
      <c r="A1051" s="2">
        <v>44320</v>
      </c>
      <c r="B1051" t="s">
        <v>10</v>
      </c>
      <c r="C1051" s="3">
        <v>44343</v>
      </c>
      <c r="D1051">
        <v>14708.25</v>
      </c>
      <c r="E1051">
        <v>14765</v>
      </c>
      <c r="F1051">
        <v>14510.75</v>
      </c>
      <c r="G1051">
        <v>14549.3</v>
      </c>
      <c r="H1051">
        <v>10973775</v>
      </c>
      <c r="I1051">
        <v>471675</v>
      </c>
      <c r="K1051" s="51">
        <f t="shared" si="598"/>
        <v>-0.92946928325321054</v>
      </c>
      <c r="L1051">
        <f t="shared" si="593"/>
        <v>14500</v>
      </c>
      <c r="M1051">
        <f t="shared" si="594"/>
        <v>14700</v>
      </c>
      <c r="N1051">
        <v>23.692499999999999</v>
      </c>
      <c r="O1051">
        <f t="shared" si="591"/>
        <v>23</v>
      </c>
      <c r="P1051" s="54">
        <f t="shared" si="599"/>
        <v>-0.93381580300508915</v>
      </c>
      <c r="Q1051" s="54">
        <f t="shared" si="600"/>
        <v>22.971869832302215</v>
      </c>
      <c r="R1051" s="53">
        <f t="shared" si="618"/>
        <v>12900</v>
      </c>
      <c r="S1051" s="53">
        <f t="shared" si="619"/>
        <v>16500</v>
      </c>
      <c r="T1051" s="53">
        <f t="shared" si="613"/>
        <v>0</v>
      </c>
      <c r="U1051" s="16"/>
      <c r="V1051" s="16">
        <f t="shared" ref="V1051:V1067" si="622">V1050</f>
        <v>13200</v>
      </c>
      <c r="W1051" s="16">
        <f t="shared" ref="W1051:W1067" si="623">W1050</f>
        <v>16400</v>
      </c>
      <c r="X1051" s="16">
        <f t="shared" si="612"/>
        <v>0</v>
      </c>
      <c r="Y1051" s="10">
        <f t="shared" si="592"/>
        <v>254.25</v>
      </c>
      <c r="Z1051" s="10">
        <f t="shared" si="595"/>
        <v>79.200000000000728</v>
      </c>
      <c r="AA1051" s="10">
        <f t="shared" si="596"/>
        <v>175.04999999999927</v>
      </c>
      <c r="AB1051" s="10">
        <f t="shared" si="597"/>
        <v>254.25</v>
      </c>
      <c r="AC1051" s="11">
        <f t="shared" si="610"/>
        <v>251.52142857142866</v>
      </c>
      <c r="AD1051" s="12">
        <f t="shared" si="609"/>
        <v>1.7100703929524494E-2</v>
      </c>
      <c r="AE1051" s="12">
        <f t="shared" si="611"/>
        <v>24.967027737105759</v>
      </c>
      <c r="AF1051" s="10"/>
      <c r="AG1051" s="10"/>
      <c r="AH1051" s="13">
        <f t="shared" si="616"/>
        <v>0</v>
      </c>
      <c r="AI1051" s="6"/>
      <c r="AJ1051" s="6"/>
      <c r="AK1051" s="6">
        <f t="shared" si="617"/>
        <v>0</v>
      </c>
    </row>
    <row r="1052" spans="1:37" x14ac:dyDescent="0.35">
      <c r="A1052" s="2">
        <v>44321</v>
      </c>
      <c r="B1052" t="s">
        <v>10</v>
      </c>
      <c r="C1052" s="3">
        <v>44343</v>
      </c>
      <c r="D1052">
        <v>14625.05</v>
      </c>
      <c r="E1052">
        <v>14698.1</v>
      </c>
      <c r="F1052">
        <v>14549.3</v>
      </c>
      <c r="G1052">
        <v>14679.1</v>
      </c>
      <c r="H1052">
        <v>10864575</v>
      </c>
      <c r="I1052">
        <v>-109200</v>
      </c>
      <c r="K1052" s="51">
        <f t="shared" si="598"/>
        <v>0.89213914071468114</v>
      </c>
      <c r="L1052">
        <f t="shared" si="593"/>
        <v>14700</v>
      </c>
      <c r="M1052">
        <f t="shared" si="594"/>
        <v>14600</v>
      </c>
      <c r="N1052">
        <v>23.01</v>
      </c>
      <c r="O1052">
        <f t="shared" si="591"/>
        <v>22</v>
      </c>
      <c r="P1052" s="54">
        <f t="shared" si="599"/>
        <v>0.88818309105125337</v>
      </c>
      <c r="Q1052" s="54">
        <f t="shared" si="600"/>
        <v>22.310083508409239</v>
      </c>
      <c r="R1052" s="53">
        <f t="shared" si="618"/>
        <v>12900</v>
      </c>
      <c r="S1052" s="53">
        <f t="shared" si="619"/>
        <v>16500</v>
      </c>
      <c r="T1052" s="53">
        <f t="shared" si="613"/>
        <v>0</v>
      </c>
      <c r="U1052" s="16"/>
      <c r="V1052" s="16">
        <f t="shared" si="622"/>
        <v>13200</v>
      </c>
      <c r="W1052" s="16">
        <f t="shared" si="623"/>
        <v>16400</v>
      </c>
      <c r="X1052" s="16">
        <f t="shared" si="612"/>
        <v>0</v>
      </c>
      <c r="Y1052" s="10">
        <f t="shared" si="592"/>
        <v>148.80000000000109</v>
      </c>
      <c r="Z1052" s="10">
        <f t="shared" si="595"/>
        <v>148.80000000000109</v>
      </c>
      <c r="AA1052" s="10">
        <f t="shared" si="596"/>
        <v>0</v>
      </c>
      <c r="AB1052" s="10">
        <f t="shared" si="597"/>
        <v>148.80000000000109</v>
      </c>
      <c r="AC1052" s="11">
        <f t="shared" si="610"/>
        <v>243.65714285714304</v>
      </c>
      <c r="AD1052" s="12">
        <f t="shared" si="609"/>
        <v>1.6660260502161912E-2</v>
      </c>
      <c r="AE1052" s="12">
        <f t="shared" si="611"/>
        <v>24.323980333156392</v>
      </c>
      <c r="AF1052" s="10"/>
      <c r="AG1052" s="10"/>
      <c r="AH1052" s="13">
        <f t="shared" si="616"/>
        <v>0</v>
      </c>
      <c r="AI1052" s="6"/>
      <c r="AJ1052" s="6"/>
      <c r="AK1052" s="6">
        <f t="shared" si="617"/>
        <v>0</v>
      </c>
    </row>
    <row r="1053" spans="1:37" x14ac:dyDescent="0.35">
      <c r="A1053" s="2">
        <v>44322</v>
      </c>
      <c r="B1053" t="s">
        <v>10</v>
      </c>
      <c r="C1053" s="3">
        <v>44343</v>
      </c>
      <c r="D1053">
        <v>14717.95</v>
      </c>
      <c r="E1053">
        <v>14788</v>
      </c>
      <c r="F1053">
        <v>14657.45</v>
      </c>
      <c r="G1053">
        <v>14769.95</v>
      </c>
      <c r="H1053">
        <v>11282025</v>
      </c>
      <c r="I1053">
        <v>417450</v>
      </c>
      <c r="K1053" s="51">
        <f t="shared" si="598"/>
        <v>0.61890715370833604</v>
      </c>
      <c r="L1053">
        <f t="shared" si="593"/>
        <v>14800</v>
      </c>
      <c r="M1053">
        <f t="shared" si="594"/>
        <v>14700</v>
      </c>
      <c r="N1053">
        <v>21.962499999999999</v>
      </c>
      <c r="O1053">
        <f t="shared" si="591"/>
        <v>21</v>
      </c>
      <c r="P1053" s="54">
        <f t="shared" si="599"/>
        <v>0.61699978921510024</v>
      </c>
      <c r="Q1053" s="54">
        <f t="shared" si="600"/>
        <v>21.29397011361182</v>
      </c>
      <c r="R1053" s="53">
        <f t="shared" si="618"/>
        <v>12900</v>
      </c>
      <c r="S1053" s="53">
        <f t="shared" si="619"/>
        <v>16500</v>
      </c>
      <c r="T1053" s="53">
        <f t="shared" si="613"/>
        <v>0</v>
      </c>
      <c r="U1053" s="16"/>
      <c r="V1053" s="16">
        <f t="shared" si="622"/>
        <v>13200</v>
      </c>
      <c r="W1053" s="16">
        <f t="shared" si="623"/>
        <v>16400</v>
      </c>
      <c r="X1053" s="16">
        <f t="shared" si="612"/>
        <v>0</v>
      </c>
      <c r="Y1053" s="10">
        <f t="shared" si="592"/>
        <v>130.54999999999927</v>
      </c>
      <c r="Z1053" s="10">
        <f t="shared" si="595"/>
        <v>108.89999999999964</v>
      </c>
      <c r="AA1053" s="10">
        <f t="shared" si="596"/>
        <v>21.649999999999636</v>
      </c>
      <c r="AB1053" s="10">
        <f t="shared" si="597"/>
        <v>130.54999999999927</v>
      </c>
      <c r="AC1053" s="11">
        <f t="shared" si="610"/>
        <v>235.75000000000014</v>
      </c>
      <c r="AD1053" s="12">
        <f t="shared" si="609"/>
        <v>1.6017855747573549E-2</v>
      </c>
      <c r="AE1053" s="12">
        <f t="shared" si="611"/>
        <v>23.386069391457383</v>
      </c>
      <c r="AF1053" s="10"/>
      <c r="AG1053" s="10"/>
      <c r="AH1053" s="13">
        <f t="shared" si="616"/>
        <v>0</v>
      </c>
      <c r="AI1053" s="6"/>
      <c r="AJ1053" s="6"/>
      <c r="AK1053" s="6">
        <f t="shared" si="617"/>
        <v>0</v>
      </c>
    </row>
    <row r="1054" spans="1:37" x14ac:dyDescent="0.35">
      <c r="A1054" s="2">
        <v>44323</v>
      </c>
      <c r="B1054" t="s">
        <v>10</v>
      </c>
      <c r="C1054" s="3">
        <v>44343</v>
      </c>
      <c r="D1054">
        <v>14835</v>
      </c>
      <c r="E1054">
        <v>14908</v>
      </c>
      <c r="F1054">
        <v>14803.1</v>
      </c>
      <c r="G1054">
        <v>14869.55</v>
      </c>
      <c r="H1054">
        <v>11279550</v>
      </c>
      <c r="I1054">
        <v>-2475</v>
      </c>
      <c r="K1054" s="51">
        <f t="shared" si="598"/>
        <v>0.67434216094163169</v>
      </c>
      <c r="L1054">
        <f t="shared" si="593"/>
        <v>14900</v>
      </c>
      <c r="M1054">
        <f t="shared" si="594"/>
        <v>14800</v>
      </c>
      <c r="N1054">
        <v>22.035</v>
      </c>
      <c r="O1054">
        <f t="shared" si="591"/>
        <v>20</v>
      </c>
      <c r="P1054" s="54">
        <f t="shared" si="599"/>
        <v>0.67207864439122744</v>
      </c>
      <c r="Q1054" s="54">
        <f t="shared" si="600"/>
        <v>21.364359407252415</v>
      </c>
      <c r="R1054" s="53">
        <f t="shared" si="618"/>
        <v>12900</v>
      </c>
      <c r="S1054" s="53">
        <f t="shared" si="619"/>
        <v>16500</v>
      </c>
      <c r="T1054" s="53">
        <f t="shared" si="613"/>
        <v>0</v>
      </c>
      <c r="U1054" s="16"/>
      <c r="V1054" s="16">
        <f t="shared" si="622"/>
        <v>13200</v>
      </c>
      <c r="W1054" s="16">
        <f t="shared" si="623"/>
        <v>16400</v>
      </c>
      <c r="X1054" s="16">
        <f t="shared" si="612"/>
        <v>0</v>
      </c>
      <c r="Y1054" s="10">
        <f t="shared" si="592"/>
        <v>104.89999999999964</v>
      </c>
      <c r="Z1054" s="10">
        <f t="shared" si="595"/>
        <v>138.04999999999927</v>
      </c>
      <c r="AA1054" s="10">
        <f t="shared" si="596"/>
        <v>33.149999999999636</v>
      </c>
      <c r="AB1054" s="10">
        <f t="shared" si="597"/>
        <v>138.04999999999927</v>
      </c>
      <c r="AC1054" s="11">
        <f t="shared" si="610"/>
        <v>234.81785714285721</v>
      </c>
      <c r="AD1054" s="12">
        <f t="shared" si="609"/>
        <v>1.5828638836727821E-2</v>
      </c>
      <c r="AE1054" s="12">
        <f t="shared" si="611"/>
        <v>23.109812701622619</v>
      </c>
      <c r="AF1054" s="10"/>
      <c r="AG1054" s="10"/>
      <c r="AH1054" s="13">
        <f t="shared" si="616"/>
        <v>0</v>
      </c>
      <c r="AI1054" s="6"/>
      <c r="AJ1054" s="6"/>
      <c r="AK1054" s="6">
        <f t="shared" si="617"/>
        <v>0</v>
      </c>
    </row>
    <row r="1055" spans="1:37" x14ac:dyDescent="0.35">
      <c r="A1055" s="2">
        <v>44326</v>
      </c>
      <c r="B1055" t="s">
        <v>10</v>
      </c>
      <c r="C1055" s="3">
        <v>44343</v>
      </c>
      <c r="D1055">
        <v>14968.25</v>
      </c>
      <c r="E1055">
        <v>15023.35</v>
      </c>
      <c r="F1055">
        <v>14939.05</v>
      </c>
      <c r="G1055">
        <v>14984.65</v>
      </c>
      <c r="H1055">
        <v>11195100</v>
      </c>
      <c r="I1055">
        <v>-84450</v>
      </c>
      <c r="K1055" s="51">
        <f t="shared" si="598"/>
        <v>0.77406511965728864</v>
      </c>
      <c r="L1055">
        <f t="shared" si="593"/>
        <v>15000</v>
      </c>
      <c r="M1055">
        <f t="shared" si="594"/>
        <v>15000</v>
      </c>
      <c r="N1055">
        <v>20.822500000000002</v>
      </c>
      <c r="O1055">
        <f t="shared" si="591"/>
        <v>17</v>
      </c>
      <c r="P1055" s="54">
        <f t="shared" si="599"/>
        <v>0.77108460647110633</v>
      </c>
      <c r="Q1055" s="54">
        <f t="shared" si="600"/>
        <v>20.189046291571582</v>
      </c>
      <c r="R1055" s="53">
        <f t="shared" si="618"/>
        <v>12900</v>
      </c>
      <c r="S1055" s="53">
        <f t="shared" si="619"/>
        <v>16500</v>
      </c>
      <c r="T1055" s="53">
        <f t="shared" si="613"/>
        <v>0</v>
      </c>
      <c r="U1055" s="16"/>
      <c r="V1055" s="16">
        <f t="shared" si="622"/>
        <v>13200</v>
      </c>
      <c r="W1055" s="16">
        <f t="shared" si="623"/>
        <v>16400</v>
      </c>
      <c r="X1055" s="16">
        <f t="shared" si="612"/>
        <v>0</v>
      </c>
      <c r="Y1055" s="10">
        <f t="shared" si="592"/>
        <v>84.300000000001091</v>
      </c>
      <c r="Z1055" s="10">
        <f t="shared" si="595"/>
        <v>153.80000000000109</v>
      </c>
      <c r="AA1055" s="10">
        <f t="shared" si="596"/>
        <v>69.5</v>
      </c>
      <c r="AB1055" s="10">
        <f t="shared" si="597"/>
        <v>153.80000000000109</v>
      </c>
      <c r="AC1055" s="11">
        <f t="shared" si="610"/>
        <v>214.89642857142866</v>
      </c>
      <c r="AD1055" s="12">
        <f t="shared" si="609"/>
        <v>1.4356817167767018E-2</v>
      </c>
      <c r="AE1055" s="12">
        <f t="shared" si="611"/>
        <v>20.960953064939847</v>
      </c>
      <c r="AF1055" s="10"/>
      <c r="AG1055" s="10"/>
      <c r="AH1055" s="13">
        <f t="shared" si="616"/>
        <v>0</v>
      </c>
      <c r="AI1055" s="6"/>
      <c r="AJ1055" s="6"/>
      <c r="AK1055" s="6">
        <f t="shared" si="617"/>
        <v>0</v>
      </c>
    </row>
    <row r="1056" spans="1:37" x14ac:dyDescent="0.35">
      <c r="A1056" s="2">
        <v>44327</v>
      </c>
      <c r="B1056" t="s">
        <v>10</v>
      </c>
      <c r="C1056" s="3">
        <v>44343</v>
      </c>
      <c r="D1056">
        <v>14798</v>
      </c>
      <c r="E1056">
        <v>14939.5</v>
      </c>
      <c r="F1056">
        <v>14785</v>
      </c>
      <c r="G1056">
        <v>14878.25</v>
      </c>
      <c r="H1056">
        <v>11735475</v>
      </c>
      <c r="I1056">
        <v>540375</v>
      </c>
      <c r="J1056">
        <v>14850.75</v>
      </c>
      <c r="K1056" s="51">
        <f t="shared" si="598"/>
        <v>-0.71005996136045646</v>
      </c>
      <c r="L1056">
        <f t="shared" si="593"/>
        <v>14900</v>
      </c>
      <c r="M1056">
        <f t="shared" si="594"/>
        <v>14800</v>
      </c>
      <c r="N1056">
        <v>20.225000000000001</v>
      </c>
      <c r="O1056">
        <f t="shared" si="591"/>
        <v>16</v>
      </c>
      <c r="P1056" s="54">
        <f t="shared" si="599"/>
        <v>-0.71259288440739255</v>
      </c>
      <c r="Q1056" s="54">
        <f t="shared" si="600"/>
        <v>19.609641883959394</v>
      </c>
      <c r="R1056" s="53">
        <f t="shared" si="618"/>
        <v>12900</v>
      </c>
      <c r="S1056" s="53">
        <f t="shared" si="619"/>
        <v>16500</v>
      </c>
      <c r="T1056" s="53">
        <f t="shared" si="613"/>
        <v>0</v>
      </c>
      <c r="U1056" s="16"/>
      <c r="V1056" s="16">
        <f t="shared" si="622"/>
        <v>13200</v>
      </c>
      <c r="W1056" s="16">
        <f t="shared" si="623"/>
        <v>16400</v>
      </c>
      <c r="X1056" s="16">
        <f t="shared" si="612"/>
        <v>0</v>
      </c>
      <c r="Y1056" s="10">
        <f t="shared" si="592"/>
        <v>154.5</v>
      </c>
      <c r="Z1056" s="10">
        <f t="shared" si="595"/>
        <v>45.149999999999636</v>
      </c>
      <c r="AA1056" s="10">
        <f t="shared" si="596"/>
        <v>199.64999999999964</v>
      </c>
      <c r="AB1056" s="10">
        <f t="shared" si="597"/>
        <v>199.64999999999964</v>
      </c>
      <c r="AC1056" s="11">
        <f t="shared" si="610"/>
        <v>207.01785714285714</v>
      </c>
      <c r="AD1056" s="12">
        <f t="shared" si="609"/>
        <v>1.3989583534454463E-2</v>
      </c>
      <c r="AE1056" s="12">
        <f t="shared" si="611"/>
        <v>20.424791960303516</v>
      </c>
      <c r="AF1056" s="10"/>
      <c r="AG1056" s="10"/>
      <c r="AH1056" s="13">
        <f t="shared" si="616"/>
        <v>0</v>
      </c>
      <c r="AI1056" s="6"/>
      <c r="AJ1056" s="6"/>
      <c r="AK1056" s="6">
        <f t="shared" si="617"/>
        <v>0</v>
      </c>
    </row>
    <row r="1057" spans="1:37" x14ac:dyDescent="0.35">
      <c r="A1057" s="2">
        <v>44328</v>
      </c>
      <c r="B1057" t="s">
        <v>10</v>
      </c>
      <c r="C1057" s="3">
        <v>44343</v>
      </c>
      <c r="D1057">
        <v>14842.1</v>
      </c>
      <c r="E1057">
        <v>14842.1</v>
      </c>
      <c r="F1057">
        <v>14662.95</v>
      </c>
      <c r="G1057">
        <v>14710.05</v>
      </c>
      <c r="H1057">
        <v>11970825</v>
      </c>
      <c r="I1057">
        <v>235350</v>
      </c>
      <c r="K1057" s="51">
        <f t="shared" si="598"/>
        <v>-1.1305093004889737</v>
      </c>
      <c r="L1057">
        <f t="shared" si="593"/>
        <v>14700</v>
      </c>
      <c r="M1057">
        <f t="shared" si="594"/>
        <v>14800</v>
      </c>
      <c r="N1057">
        <v>19.829999999999998</v>
      </c>
      <c r="O1057">
        <f t="shared" si="591"/>
        <v>15</v>
      </c>
      <c r="P1057" s="54">
        <f t="shared" si="599"/>
        <v>-1.1369481305921525</v>
      </c>
      <c r="Q1057" s="54">
        <f t="shared" si="600"/>
        <v>19.227915255250615</v>
      </c>
      <c r="R1057" s="53">
        <f t="shared" si="618"/>
        <v>12900</v>
      </c>
      <c r="S1057" s="53">
        <f t="shared" si="619"/>
        <v>16500</v>
      </c>
      <c r="T1057" s="53">
        <f t="shared" si="613"/>
        <v>0</v>
      </c>
      <c r="U1057" s="16"/>
      <c r="V1057" s="16">
        <f t="shared" si="622"/>
        <v>13200</v>
      </c>
      <c r="W1057" s="16">
        <f t="shared" si="623"/>
        <v>16400</v>
      </c>
      <c r="X1057" s="16">
        <f t="shared" si="612"/>
        <v>0</v>
      </c>
      <c r="Y1057" s="10">
        <f t="shared" si="592"/>
        <v>179.14999999999964</v>
      </c>
      <c r="Z1057" s="10">
        <f t="shared" si="595"/>
        <v>36.149999999999636</v>
      </c>
      <c r="AA1057" s="10">
        <f t="shared" si="596"/>
        <v>215.29999999999927</v>
      </c>
      <c r="AB1057" s="10">
        <f t="shared" si="597"/>
        <v>215.29999999999927</v>
      </c>
      <c r="AC1057" s="11">
        <f t="shared" si="610"/>
        <v>202.4678571428571</v>
      </c>
      <c r="AD1057" s="12">
        <f t="shared" si="609"/>
        <v>1.3641456205176969E-2</v>
      </c>
      <c r="AE1057" s="12">
        <f t="shared" si="611"/>
        <v>19.916526059558375</v>
      </c>
      <c r="AF1057" s="10"/>
      <c r="AG1057" s="10"/>
      <c r="AH1057" s="13">
        <f t="shared" si="616"/>
        <v>0</v>
      </c>
      <c r="AI1057" s="6"/>
      <c r="AJ1057" s="6"/>
      <c r="AK1057" s="6">
        <f t="shared" si="617"/>
        <v>0</v>
      </c>
    </row>
    <row r="1058" spans="1:37" x14ac:dyDescent="0.35">
      <c r="A1058" s="2">
        <v>44330</v>
      </c>
      <c r="B1058" t="s">
        <v>10</v>
      </c>
      <c r="C1058" s="3">
        <v>44343</v>
      </c>
      <c r="D1058">
        <v>14710</v>
      </c>
      <c r="E1058">
        <v>14755.95</v>
      </c>
      <c r="F1058">
        <v>14620</v>
      </c>
      <c r="G1058">
        <v>14714.95</v>
      </c>
      <c r="H1058">
        <v>11205975</v>
      </c>
      <c r="I1058">
        <v>-764850</v>
      </c>
      <c r="K1058" s="51">
        <f t="shared" si="598"/>
        <v>3.3310559787366162E-2</v>
      </c>
      <c r="L1058">
        <f t="shared" si="593"/>
        <v>14700</v>
      </c>
      <c r="M1058">
        <f t="shared" si="594"/>
        <v>14700</v>
      </c>
      <c r="N1058">
        <v>20.079999999999998</v>
      </c>
      <c r="O1058">
        <f t="shared" si="591"/>
        <v>13</v>
      </c>
      <c r="P1058" s="54">
        <f t="shared" si="599"/>
        <v>3.330501305214284E-2</v>
      </c>
      <c r="Q1058" s="54">
        <f t="shared" si="600"/>
        <v>19.468284016662423</v>
      </c>
      <c r="R1058" s="53">
        <f t="shared" si="618"/>
        <v>12900</v>
      </c>
      <c r="S1058" s="53">
        <f t="shared" si="619"/>
        <v>16500</v>
      </c>
      <c r="T1058" s="53">
        <f t="shared" si="613"/>
        <v>0</v>
      </c>
      <c r="U1058" s="16"/>
      <c r="V1058" s="16">
        <f t="shared" si="622"/>
        <v>13200</v>
      </c>
      <c r="W1058" s="16">
        <f t="shared" si="623"/>
        <v>16400</v>
      </c>
      <c r="X1058" s="16">
        <f t="shared" si="612"/>
        <v>0</v>
      </c>
      <c r="Y1058" s="10">
        <f t="shared" si="592"/>
        <v>135.95000000000073</v>
      </c>
      <c r="Z1058" s="10">
        <f t="shared" si="595"/>
        <v>45.900000000001455</v>
      </c>
      <c r="AA1058" s="10">
        <f t="shared" si="596"/>
        <v>90.049999999999272</v>
      </c>
      <c r="AB1058" s="10">
        <f t="shared" si="597"/>
        <v>135.95000000000073</v>
      </c>
      <c r="AC1058" s="11">
        <f t="shared" si="610"/>
        <v>197.53571428571428</v>
      </c>
      <c r="AD1058" s="12">
        <f t="shared" si="609"/>
        <v>1.3428668544236185E-2</v>
      </c>
      <c r="AE1058" s="12">
        <f t="shared" si="611"/>
        <v>19.605856074584832</v>
      </c>
      <c r="AF1058" s="10"/>
      <c r="AG1058" s="10"/>
      <c r="AH1058" s="13">
        <f t="shared" si="616"/>
        <v>0</v>
      </c>
      <c r="AI1058" s="6"/>
      <c r="AJ1058" s="6"/>
      <c r="AK1058" s="6">
        <f t="shared" si="617"/>
        <v>0</v>
      </c>
    </row>
    <row r="1059" spans="1:37" x14ac:dyDescent="0.35">
      <c r="A1059" s="2">
        <v>44333</v>
      </c>
      <c r="B1059" t="s">
        <v>10</v>
      </c>
      <c r="C1059" s="3">
        <v>44343</v>
      </c>
      <c r="D1059">
        <v>14762.3</v>
      </c>
      <c r="E1059">
        <v>14960</v>
      </c>
      <c r="F1059">
        <v>14744.05</v>
      </c>
      <c r="G1059">
        <v>14952.1</v>
      </c>
      <c r="H1059">
        <v>11313150</v>
      </c>
      <c r="I1059">
        <v>107175</v>
      </c>
      <c r="K1059" s="51">
        <f t="shared" si="598"/>
        <v>1.61162627124115</v>
      </c>
      <c r="L1059">
        <f t="shared" si="593"/>
        <v>15000</v>
      </c>
      <c r="M1059">
        <f t="shared" si="594"/>
        <v>14800</v>
      </c>
      <c r="N1059">
        <v>20.267499999999998</v>
      </c>
      <c r="O1059">
        <f t="shared" si="591"/>
        <v>10</v>
      </c>
      <c r="P1059" s="54">
        <f t="shared" si="599"/>
        <v>1.5987774413025235</v>
      </c>
      <c r="Q1059" s="54">
        <f t="shared" si="600"/>
        <v>19.65397232707447</v>
      </c>
      <c r="R1059" s="53">
        <f t="shared" si="618"/>
        <v>12900</v>
      </c>
      <c r="S1059" s="53">
        <f t="shared" si="619"/>
        <v>16500</v>
      </c>
      <c r="T1059" s="53">
        <f t="shared" si="613"/>
        <v>0</v>
      </c>
      <c r="U1059" s="16"/>
      <c r="V1059" s="16">
        <f t="shared" si="622"/>
        <v>13200</v>
      </c>
      <c r="W1059" s="16">
        <f t="shared" si="623"/>
        <v>16400</v>
      </c>
      <c r="X1059" s="16">
        <f t="shared" si="612"/>
        <v>0</v>
      </c>
      <c r="Y1059" s="10">
        <f t="shared" si="592"/>
        <v>215.95000000000073</v>
      </c>
      <c r="Z1059" s="10">
        <f t="shared" si="595"/>
        <v>245.04999999999927</v>
      </c>
      <c r="AA1059" s="10">
        <f t="shared" si="596"/>
        <v>29.099999999998545</v>
      </c>
      <c r="AB1059" s="10">
        <f t="shared" si="597"/>
        <v>245.04999999999927</v>
      </c>
      <c r="AC1059" s="11">
        <f t="shared" si="610"/>
        <v>199.76428571428565</v>
      </c>
      <c r="AD1059" s="12">
        <f t="shared" si="609"/>
        <v>1.3532057044924278E-2</v>
      </c>
      <c r="AE1059" s="12">
        <f t="shared" si="611"/>
        <v>19.756803285589445</v>
      </c>
      <c r="AF1059" s="10"/>
      <c r="AG1059" s="10"/>
      <c r="AH1059" s="13">
        <f t="shared" si="616"/>
        <v>0</v>
      </c>
      <c r="AI1059" s="6"/>
      <c r="AJ1059" s="6"/>
      <c r="AK1059" s="6">
        <f t="shared" si="617"/>
        <v>0</v>
      </c>
    </row>
    <row r="1060" spans="1:37" x14ac:dyDescent="0.35">
      <c r="A1060" s="2">
        <v>44334</v>
      </c>
      <c r="B1060" t="s">
        <v>10</v>
      </c>
      <c r="C1060" s="3">
        <v>44343</v>
      </c>
      <c r="D1060">
        <v>15080.3</v>
      </c>
      <c r="E1060">
        <v>15175</v>
      </c>
      <c r="F1060">
        <v>15072.2</v>
      </c>
      <c r="G1060">
        <v>15144.85</v>
      </c>
      <c r="H1060">
        <v>11019000</v>
      </c>
      <c r="I1060">
        <v>-294150</v>
      </c>
      <c r="K1060" s="51">
        <f t="shared" si="598"/>
        <v>1.2891165789420884</v>
      </c>
      <c r="L1060">
        <f t="shared" si="593"/>
        <v>15100</v>
      </c>
      <c r="M1060">
        <f t="shared" si="594"/>
        <v>15100</v>
      </c>
      <c r="N1060">
        <v>19.607500000000002</v>
      </c>
      <c r="O1060">
        <f t="shared" si="591"/>
        <v>9</v>
      </c>
      <c r="P1060" s="54">
        <f t="shared" si="599"/>
        <v>1.2808781971939354</v>
      </c>
      <c r="Q1060" s="54">
        <f t="shared" si="600"/>
        <v>19.012765496170271</v>
      </c>
      <c r="R1060" s="53">
        <f t="shared" si="618"/>
        <v>12900</v>
      </c>
      <c r="S1060" s="53">
        <f t="shared" si="619"/>
        <v>16500</v>
      </c>
      <c r="T1060" s="53">
        <f t="shared" si="613"/>
        <v>0</v>
      </c>
      <c r="U1060" s="16"/>
      <c r="V1060" s="16">
        <f t="shared" si="622"/>
        <v>13200</v>
      </c>
      <c r="W1060" s="16">
        <f t="shared" si="623"/>
        <v>16400</v>
      </c>
      <c r="X1060" s="16">
        <f t="shared" si="612"/>
        <v>0</v>
      </c>
      <c r="Y1060" s="10">
        <f t="shared" si="592"/>
        <v>102.79999999999927</v>
      </c>
      <c r="Z1060" s="10">
        <f t="shared" si="595"/>
        <v>222.89999999999964</v>
      </c>
      <c r="AA1060" s="10">
        <f t="shared" si="596"/>
        <v>120.10000000000036</v>
      </c>
      <c r="AB1060" s="10">
        <f t="shared" si="597"/>
        <v>222.89999999999964</v>
      </c>
      <c r="AC1060" s="11">
        <f t="shared" si="610"/>
        <v>202.63214285714275</v>
      </c>
      <c r="AD1060" s="12">
        <f t="shared" si="609"/>
        <v>1.3436877439914509E-2</v>
      </c>
      <c r="AE1060" s="12">
        <f t="shared" si="611"/>
        <v>19.617841062275183</v>
      </c>
      <c r="AF1060" s="10"/>
      <c r="AG1060" s="10"/>
      <c r="AH1060" s="13">
        <f t="shared" si="616"/>
        <v>0</v>
      </c>
      <c r="AI1060" s="6"/>
      <c r="AJ1060" s="6"/>
      <c r="AK1060" s="6">
        <f t="shared" si="617"/>
        <v>0</v>
      </c>
    </row>
    <row r="1061" spans="1:37" x14ac:dyDescent="0.35">
      <c r="A1061" s="2">
        <v>44335</v>
      </c>
      <c r="B1061" t="s">
        <v>10</v>
      </c>
      <c r="C1061" s="3">
        <v>44343</v>
      </c>
      <c r="D1061">
        <v>15081.6</v>
      </c>
      <c r="E1061">
        <v>15157.8</v>
      </c>
      <c r="F1061">
        <v>15035.2</v>
      </c>
      <c r="G1061">
        <v>15059.45</v>
      </c>
      <c r="H1061">
        <v>10700025</v>
      </c>
      <c r="I1061">
        <v>-318975</v>
      </c>
      <c r="K1061" s="51">
        <f t="shared" si="598"/>
        <v>-0.56388805435510836</v>
      </c>
      <c r="L1061">
        <f t="shared" si="593"/>
        <v>15100</v>
      </c>
      <c r="M1061">
        <f t="shared" si="594"/>
        <v>15100</v>
      </c>
      <c r="N1061">
        <v>19.239999999999998</v>
      </c>
      <c r="O1061">
        <f t="shared" si="591"/>
        <v>8</v>
      </c>
      <c r="P1061" s="54">
        <f t="shared" si="599"/>
        <v>-0.56548390507948909</v>
      </c>
      <c r="Q1061" s="54">
        <f t="shared" si="600"/>
        <v>18.654386356104403</v>
      </c>
      <c r="R1061" s="53">
        <f t="shared" si="618"/>
        <v>12900</v>
      </c>
      <c r="S1061" s="53">
        <f t="shared" si="619"/>
        <v>16500</v>
      </c>
      <c r="T1061" s="53">
        <f t="shared" si="613"/>
        <v>0</v>
      </c>
      <c r="U1061" s="16"/>
      <c r="V1061" s="16">
        <f t="shared" si="622"/>
        <v>13200</v>
      </c>
      <c r="W1061" s="16">
        <f t="shared" si="623"/>
        <v>16400</v>
      </c>
      <c r="X1061" s="16">
        <f t="shared" si="612"/>
        <v>0</v>
      </c>
      <c r="Y1061" s="10">
        <f t="shared" si="592"/>
        <v>122.59999999999854</v>
      </c>
      <c r="Z1061" s="10">
        <f t="shared" si="595"/>
        <v>12.949999999998909</v>
      </c>
      <c r="AA1061" s="10">
        <f t="shared" si="596"/>
        <v>109.64999999999964</v>
      </c>
      <c r="AB1061" s="10">
        <f t="shared" si="597"/>
        <v>122.59999999999854</v>
      </c>
      <c r="AC1061" s="11">
        <f t="shared" si="610"/>
        <v>193.81071428571417</v>
      </c>
      <c r="AD1061" s="12">
        <f t="shared" si="609"/>
        <v>1.2850805901609521E-2</v>
      </c>
      <c r="AE1061" s="12">
        <f t="shared" si="611"/>
        <v>18.762176616349901</v>
      </c>
      <c r="AF1061" s="10"/>
      <c r="AG1061" s="10"/>
      <c r="AH1061" s="13">
        <f t="shared" si="616"/>
        <v>0</v>
      </c>
      <c r="AI1061" s="6"/>
      <c r="AJ1061" s="6"/>
      <c r="AK1061" s="6">
        <f t="shared" si="617"/>
        <v>0</v>
      </c>
    </row>
    <row r="1062" spans="1:37" x14ac:dyDescent="0.35">
      <c r="A1062" s="2">
        <v>44336</v>
      </c>
      <c r="B1062" t="s">
        <v>10</v>
      </c>
      <c r="C1062" s="3">
        <v>44343</v>
      </c>
      <c r="D1062">
        <v>15040</v>
      </c>
      <c r="E1062">
        <v>15084.85</v>
      </c>
      <c r="F1062">
        <v>14911.65</v>
      </c>
      <c r="G1062">
        <v>14933.25</v>
      </c>
      <c r="H1062">
        <v>10433325</v>
      </c>
      <c r="I1062">
        <v>-266700</v>
      </c>
      <c r="K1062" s="51">
        <f t="shared" si="598"/>
        <v>-0.83801201239089551</v>
      </c>
      <c r="L1062">
        <f t="shared" si="593"/>
        <v>14900</v>
      </c>
      <c r="M1062">
        <f t="shared" si="594"/>
        <v>15000</v>
      </c>
      <c r="N1062">
        <v>19.317499999999999</v>
      </c>
      <c r="O1062">
        <f t="shared" si="591"/>
        <v>7</v>
      </c>
      <c r="P1062" s="54">
        <f t="shared" si="599"/>
        <v>-0.84154307404098461</v>
      </c>
      <c r="Q1062" s="54">
        <f t="shared" si="600"/>
        <v>18.730145476203006</v>
      </c>
      <c r="R1062" s="53">
        <f t="shared" si="618"/>
        <v>12900</v>
      </c>
      <c r="S1062" s="53">
        <f t="shared" si="619"/>
        <v>16500</v>
      </c>
      <c r="T1062" s="53">
        <f t="shared" si="613"/>
        <v>0</v>
      </c>
      <c r="U1062" s="16"/>
      <c r="V1062" s="16">
        <f t="shared" si="622"/>
        <v>13200</v>
      </c>
      <c r="W1062" s="16">
        <f t="shared" si="623"/>
        <v>16400</v>
      </c>
      <c r="X1062" s="16">
        <f t="shared" si="612"/>
        <v>0</v>
      </c>
      <c r="Y1062" s="10">
        <f t="shared" si="592"/>
        <v>173.20000000000073</v>
      </c>
      <c r="Z1062" s="10">
        <f t="shared" si="595"/>
        <v>25.399999999999636</v>
      </c>
      <c r="AA1062" s="10">
        <f t="shared" si="596"/>
        <v>147.80000000000109</v>
      </c>
      <c r="AB1062" s="10">
        <f t="shared" si="597"/>
        <v>173.20000000000073</v>
      </c>
      <c r="AC1062" s="11">
        <f t="shared" si="610"/>
        <v>190.27499999999989</v>
      </c>
      <c r="AD1062" s="12">
        <f t="shared" si="609"/>
        <v>1.2651263297872334E-2</v>
      </c>
      <c r="AE1062" s="12">
        <f t="shared" si="611"/>
        <v>18.470844414893609</v>
      </c>
      <c r="AF1062" s="10"/>
      <c r="AG1062" s="10"/>
      <c r="AH1062" s="13">
        <f t="shared" si="616"/>
        <v>0</v>
      </c>
      <c r="AI1062" s="6"/>
      <c r="AJ1062" s="6"/>
      <c r="AK1062" s="6">
        <f t="shared" si="617"/>
        <v>0</v>
      </c>
    </row>
    <row r="1063" spans="1:37" x14ac:dyDescent="0.35">
      <c r="A1063" s="2">
        <v>44337</v>
      </c>
      <c r="B1063" t="s">
        <v>10</v>
      </c>
      <c r="C1063" s="3">
        <v>44343</v>
      </c>
      <c r="D1063">
        <v>15011</v>
      </c>
      <c r="E1063">
        <v>15224.75</v>
      </c>
      <c r="F1063">
        <v>14992</v>
      </c>
      <c r="G1063">
        <v>15206.2</v>
      </c>
      <c r="H1063">
        <v>9934275</v>
      </c>
      <c r="I1063">
        <v>-499050</v>
      </c>
      <c r="K1063" s="51">
        <f t="shared" si="598"/>
        <v>1.8278003783503305</v>
      </c>
      <c r="L1063">
        <f t="shared" si="593"/>
        <v>15200</v>
      </c>
      <c r="M1063">
        <f t="shared" si="594"/>
        <v>15000</v>
      </c>
      <c r="N1063">
        <v>19.6525</v>
      </c>
      <c r="O1063">
        <f t="shared" si="591"/>
        <v>6</v>
      </c>
      <c r="P1063" s="54">
        <f t="shared" si="599"/>
        <v>1.8112969042512361</v>
      </c>
      <c r="Q1063" s="54">
        <f t="shared" si="600"/>
        <v>19.058970556237316</v>
      </c>
      <c r="R1063" s="53">
        <f t="shared" si="618"/>
        <v>12900</v>
      </c>
      <c r="S1063" s="53">
        <f t="shared" si="619"/>
        <v>16500</v>
      </c>
      <c r="T1063" s="53">
        <f t="shared" si="613"/>
        <v>0</v>
      </c>
      <c r="U1063" s="16"/>
      <c r="V1063" s="16">
        <f t="shared" si="622"/>
        <v>13200</v>
      </c>
      <c r="W1063" s="16">
        <f t="shared" si="623"/>
        <v>16400</v>
      </c>
      <c r="X1063" s="16">
        <f t="shared" si="612"/>
        <v>0</v>
      </c>
      <c r="Y1063" s="10">
        <f t="shared" si="592"/>
        <v>232.75</v>
      </c>
      <c r="Z1063" s="10">
        <f t="shared" si="595"/>
        <v>291.5</v>
      </c>
      <c r="AA1063" s="10">
        <f t="shared" si="596"/>
        <v>58.75</v>
      </c>
      <c r="AB1063" s="10">
        <f t="shared" si="597"/>
        <v>291.5</v>
      </c>
      <c r="AC1063" s="11">
        <f t="shared" si="610"/>
        <v>193.89285714285703</v>
      </c>
      <c r="AD1063" s="12">
        <f t="shared" si="609"/>
        <v>1.2916718216165281E-2</v>
      </c>
      <c r="AE1063" s="12">
        <f t="shared" si="611"/>
        <v>18.858408595601311</v>
      </c>
      <c r="AF1063" s="10"/>
      <c r="AG1063" s="10"/>
      <c r="AH1063" s="13">
        <f t="shared" si="616"/>
        <v>0</v>
      </c>
      <c r="AI1063" s="6"/>
      <c r="AJ1063" s="6"/>
      <c r="AK1063" s="6">
        <f t="shared" si="617"/>
        <v>0</v>
      </c>
    </row>
    <row r="1064" spans="1:37" x14ac:dyDescent="0.35">
      <c r="A1064" s="2">
        <v>44340</v>
      </c>
      <c r="B1064" t="s">
        <v>10</v>
      </c>
      <c r="C1064" s="3">
        <v>44343</v>
      </c>
      <c r="D1064">
        <v>15230.05</v>
      </c>
      <c r="E1064">
        <v>15258.9</v>
      </c>
      <c r="F1064">
        <v>15150</v>
      </c>
      <c r="G1064">
        <v>15202.65</v>
      </c>
      <c r="H1064">
        <v>9419250</v>
      </c>
      <c r="I1064">
        <v>-515025</v>
      </c>
      <c r="K1064" s="51">
        <f t="shared" si="598"/>
        <v>-2.3345740553202585E-2</v>
      </c>
      <c r="L1064">
        <f t="shared" si="593"/>
        <v>15200</v>
      </c>
      <c r="M1064">
        <f t="shared" si="594"/>
        <v>15200</v>
      </c>
      <c r="N1064">
        <v>19.079999999999998</v>
      </c>
      <c r="O1064">
        <f t="shared" si="591"/>
        <v>3</v>
      </c>
      <c r="P1064" s="54">
        <f t="shared" si="599"/>
        <v>-2.3348466095285403E-2</v>
      </c>
      <c r="Q1064" s="54">
        <f t="shared" si="600"/>
        <v>18.498747219989038</v>
      </c>
      <c r="R1064" s="53">
        <f t="shared" si="618"/>
        <v>12900</v>
      </c>
      <c r="S1064" s="53">
        <f t="shared" si="619"/>
        <v>16500</v>
      </c>
      <c r="T1064" s="53">
        <f t="shared" si="613"/>
        <v>0</v>
      </c>
      <c r="U1064" s="16"/>
      <c r="V1064" s="16">
        <f t="shared" si="622"/>
        <v>13200</v>
      </c>
      <c r="W1064" s="16">
        <f t="shared" si="623"/>
        <v>16400</v>
      </c>
      <c r="X1064" s="16">
        <f t="shared" si="612"/>
        <v>0</v>
      </c>
      <c r="Y1064" s="10">
        <f t="shared" si="592"/>
        <v>108.89999999999964</v>
      </c>
      <c r="Z1064" s="10">
        <f t="shared" si="595"/>
        <v>52.699999999998909</v>
      </c>
      <c r="AA1064" s="10">
        <f t="shared" si="596"/>
        <v>56.200000000000728</v>
      </c>
      <c r="AB1064" s="10">
        <f t="shared" si="597"/>
        <v>108.89999999999964</v>
      </c>
      <c r="AC1064" s="11">
        <f t="shared" si="610"/>
        <v>181.46428571428558</v>
      </c>
      <c r="AD1064" s="12">
        <f t="shared" si="609"/>
        <v>1.19148844366424E-2</v>
      </c>
      <c r="AE1064" s="12">
        <f t="shared" si="611"/>
        <v>17.395731277497905</v>
      </c>
      <c r="AF1064" s="10"/>
      <c r="AG1064" s="10"/>
      <c r="AH1064" s="13">
        <f t="shared" si="616"/>
        <v>0</v>
      </c>
      <c r="AI1064" s="6"/>
      <c r="AJ1064" s="6"/>
      <c r="AK1064" s="6">
        <f t="shared" si="617"/>
        <v>0</v>
      </c>
    </row>
    <row r="1065" spans="1:37" x14ac:dyDescent="0.35">
      <c r="A1065" s="2">
        <v>44341</v>
      </c>
      <c r="B1065" t="s">
        <v>10</v>
      </c>
      <c r="C1065" s="3">
        <v>44343</v>
      </c>
      <c r="D1065">
        <v>15281.05</v>
      </c>
      <c r="E1065">
        <v>15299.4</v>
      </c>
      <c r="F1065">
        <v>15160</v>
      </c>
      <c r="G1065">
        <v>15218</v>
      </c>
      <c r="H1065">
        <v>7629825</v>
      </c>
      <c r="I1065">
        <v>-1789425</v>
      </c>
      <c r="J1065">
        <v>15208.45</v>
      </c>
      <c r="K1065" s="51">
        <f t="shared" si="598"/>
        <v>0.10096923891558621</v>
      </c>
      <c r="L1065">
        <f t="shared" si="593"/>
        <v>15200</v>
      </c>
      <c r="M1065">
        <f t="shared" si="594"/>
        <v>15300</v>
      </c>
      <c r="N1065">
        <v>19.13</v>
      </c>
      <c r="O1065">
        <f t="shared" si="591"/>
        <v>2</v>
      </c>
      <c r="P1065" s="54">
        <f t="shared" si="599"/>
        <v>0.10091829926555107</v>
      </c>
      <c r="Q1065" s="54">
        <f t="shared" si="600"/>
        <v>18.5472396078281</v>
      </c>
      <c r="R1065" s="53">
        <f t="shared" si="618"/>
        <v>12900</v>
      </c>
      <c r="S1065" s="53">
        <f t="shared" si="619"/>
        <v>16500</v>
      </c>
      <c r="T1065" s="53">
        <f t="shared" si="613"/>
        <v>0</v>
      </c>
      <c r="U1065" s="16"/>
      <c r="V1065" s="16">
        <f t="shared" si="622"/>
        <v>13200</v>
      </c>
      <c r="W1065" s="16">
        <f t="shared" si="623"/>
        <v>16400</v>
      </c>
      <c r="X1065" s="16">
        <f t="shared" si="612"/>
        <v>0</v>
      </c>
      <c r="Y1065" s="10">
        <f t="shared" si="592"/>
        <v>139.39999999999964</v>
      </c>
      <c r="Z1065" s="10">
        <f t="shared" si="595"/>
        <v>96.75</v>
      </c>
      <c r="AA1065" s="10">
        <f t="shared" si="596"/>
        <v>42.649999999999636</v>
      </c>
      <c r="AB1065" s="10">
        <f t="shared" si="597"/>
        <v>139.39999999999964</v>
      </c>
      <c r="AC1065" s="11">
        <f t="shared" si="610"/>
        <v>173.26071428571413</v>
      </c>
      <c r="AD1065" s="12">
        <f t="shared" si="609"/>
        <v>1.1338272846807919E-2</v>
      </c>
      <c r="AE1065" s="12">
        <f t="shared" si="611"/>
        <v>16.553878356339563</v>
      </c>
      <c r="AF1065" s="10"/>
      <c r="AG1065" s="10"/>
      <c r="AH1065" s="13">
        <f t="shared" si="616"/>
        <v>0</v>
      </c>
      <c r="AI1065" s="6"/>
      <c r="AJ1065" s="6"/>
      <c r="AK1065" s="6">
        <f t="shared" si="617"/>
        <v>0</v>
      </c>
    </row>
    <row r="1066" spans="1:37" x14ac:dyDescent="0.35">
      <c r="A1066" s="2">
        <v>44342</v>
      </c>
      <c r="B1066" t="s">
        <v>10</v>
      </c>
      <c r="C1066" s="3">
        <v>44343</v>
      </c>
      <c r="D1066">
        <v>15255.2</v>
      </c>
      <c r="E1066">
        <v>15324</v>
      </c>
      <c r="F1066">
        <v>15197.2</v>
      </c>
      <c r="G1066">
        <v>15303</v>
      </c>
      <c r="H1066">
        <v>5444250</v>
      </c>
      <c r="I1066">
        <v>-2185575</v>
      </c>
      <c r="J1066">
        <v>15301.45</v>
      </c>
      <c r="K1066" s="51">
        <f t="shared" si="598"/>
        <v>0.55854908660796421</v>
      </c>
      <c r="L1066">
        <f t="shared" si="593"/>
        <v>15300</v>
      </c>
      <c r="M1066">
        <f t="shared" si="594"/>
        <v>15300</v>
      </c>
      <c r="N1066">
        <v>18.842500000000001</v>
      </c>
      <c r="O1066">
        <f t="shared" si="591"/>
        <v>1</v>
      </c>
      <c r="P1066" s="54">
        <f t="shared" si="599"/>
        <v>0.55699498545678239</v>
      </c>
      <c r="Q1066" s="54">
        <f t="shared" si="600"/>
        <v>18.268991008805862</v>
      </c>
      <c r="R1066" s="53">
        <f t="shared" si="618"/>
        <v>12900</v>
      </c>
      <c r="S1066" s="53">
        <f t="shared" si="619"/>
        <v>16500</v>
      </c>
      <c r="T1066" s="53">
        <f t="shared" si="613"/>
        <v>0</v>
      </c>
      <c r="U1066" s="16"/>
      <c r="V1066" s="16">
        <f t="shared" si="622"/>
        <v>13200</v>
      </c>
      <c r="W1066" s="16">
        <f t="shared" si="623"/>
        <v>16400</v>
      </c>
      <c r="X1066" s="16">
        <f t="shared" si="612"/>
        <v>0</v>
      </c>
      <c r="Y1066" s="10">
        <f t="shared" si="592"/>
        <v>126.79999999999927</v>
      </c>
      <c r="Z1066" s="10">
        <f t="shared" si="595"/>
        <v>106</v>
      </c>
      <c r="AA1066" s="10">
        <f t="shared" si="596"/>
        <v>20.799999999999272</v>
      </c>
      <c r="AB1066" s="10">
        <f t="shared" si="597"/>
        <v>126.79999999999927</v>
      </c>
      <c r="AC1066" s="11">
        <f t="shared" si="610"/>
        <v>171.68928571428543</v>
      </c>
      <c r="AD1066" s="12">
        <f t="shared" si="609"/>
        <v>1.1254476225436927E-2</v>
      </c>
      <c r="AE1066" s="12">
        <f t="shared" si="611"/>
        <v>16.431535289137912</v>
      </c>
      <c r="AF1066" s="10"/>
      <c r="AG1066" s="10"/>
      <c r="AH1066" s="13">
        <f t="shared" si="616"/>
        <v>0</v>
      </c>
      <c r="AI1066" s="6"/>
      <c r="AJ1066" s="6"/>
      <c r="AK1066" s="6">
        <f t="shared" si="617"/>
        <v>0</v>
      </c>
    </row>
    <row r="1067" spans="1:37" x14ac:dyDescent="0.35">
      <c r="A1067" s="2">
        <v>44343</v>
      </c>
      <c r="B1067" t="s">
        <v>10</v>
      </c>
      <c r="C1067" s="3">
        <v>44343</v>
      </c>
      <c r="D1067">
        <v>15329</v>
      </c>
      <c r="E1067">
        <v>15365.4</v>
      </c>
      <c r="F1067">
        <v>15274.2</v>
      </c>
      <c r="G1067">
        <v>15333.55</v>
      </c>
      <c r="H1067">
        <v>3078150</v>
      </c>
      <c r="I1067">
        <v>-2366100</v>
      </c>
      <c r="J1067">
        <v>15337.85</v>
      </c>
      <c r="K1067" s="51">
        <f t="shared" si="598"/>
        <v>0.19963405868129958</v>
      </c>
      <c r="L1067">
        <f t="shared" si="593"/>
        <v>15300</v>
      </c>
      <c r="M1067">
        <f t="shared" si="594"/>
        <v>15300</v>
      </c>
      <c r="N1067">
        <v>20.872499999999999</v>
      </c>
      <c r="O1067">
        <f t="shared" si="591"/>
        <v>0</v>
      </c>
      <c r="P1067" s="54">
        <f t="shared" si="599"/>
        <v>0.19943505470347844</v>
      </c>
      <c r="Q1067" s="54">
        <f t="shared" si="600"/>
        <v>20.236698528551109</v>
      </c>
      <c r="R1067" s="53">
        <f t="shared" si="618"/>
        <v>12900</v>
      </c>
      <c r="S1067" s="53">
        <f t="shared" si="619"/>
        <v>16500</v>
      </c>
      <c r="T1067" s="53">
        <f t="shared" si="613"/>
        <v>0</v>
      </c>
      <c r="U1067" s="16"/>
      <c r="V1067" s="16">
        <f t="shared" si="622"/>
        <v>13200</v>
      </c>
      <c r="W1067" s="16">
        <f t="shared" si="623"/>
        <v>16400</v>
      </c>
      <c r="X1067" s="16">
        <f t="shared" si="612"/>
        <v>0</v>
      </c>
      <c r="Y1067" s="10">
        <f t="shared" si="592"/>
        <v>91.199999999998909</v>
      </c>
      <c r="Z1067" s="10">
        <f t="shared" si="595"/>
        <v>62.399999999999636</v>
      </c>
      <c r="AA1067" s="10">
        <f t="shared" si="596"/>
        <v>28.799999999999272</v>
      </c>
      <c r="AB1067" s="10">
        <f t="shared" si="597"/>
        <v>91.199999999998909</v>
      </c>
      <c r="AC1067" s="11">
        <f t="shared" si="610"/>
        <v>168.87857142857112</v>
      </c>
      <c r="AD1067" s="12">
        <f t="shared" si="609"/>
        <v>1.101693335694247E-2</v>
      </c>
      <c r="AE1067" s="12">
        <f t="shared" si="611"/>
        <v>16.084722701136005</v>
      </c>
      <c r="AF1067" s="10"/>
      <c r="AG1067" s="10"/>
      <c r="AH1067" s="13">
        <f t="shared" si="616"/>
        <v>0</v>
      </c>
      <c r="AI1067" s="6"/>
      <c r="AJ1067" s="6"/>
      <c r="AK1067" s="6">
        <f t="shared" si="617"/>
        <v>0</v>
      </c>
    </row>
    <row r="1068" spans="1:37" x14ac:dyDescent="0.35">
      <c r="A1068" s="2">
        <v>44344</v>
      </c>
      <c r="B1068" t="s">
        <v>10</v>
      </c>
      <c r="C1068" s="3">
        <v>44371</v>
      </c>
      <c r="D1068">
        <v>15435.05</v>
      </c>
      <c r="E1068">
        <v>15500</v>
      </c>
      <c r="F1068">
        <v>15420</v>
      </c>
      <c r="G1068">
        <v>15463.85</v>
      </c>
      <c r="H1068">
        <v>10394850</v>
      </c>
      <c r="I1068">
        <v>525825</v>
      </c>
      <c r="J1068">
        <v>15435.65</v>
      </c>
      <c r="K1068" s="51">
        <f t="shared" si="598"/>
        <v>0.84977060106760072</v>
      </c>
      <c r="L1068">
        <f t="shared" si="593"/>
        <v>15500</v>
      </c>
      <c r="M1068">
        <f t="shared" si="594"/>
        <v>15400</v>
      </c>
      <c r="N1068">
        <v>19.91</v>
      </c>
      <c r="O1068">
        <f t="shared" si="591"/>
        <v>27</v>
      </c>
      <c r="P1068" s="54">
        <f t="shared" si="599"/>
        <v>0.84618037547841141</v>
      </c>
      <c r="Q1068" s="54">
        <f t="shared" si="600"/>
        <v>19.30457394696062</v>
      </c>
      <c r="R1068" s="53">
        <f t="shared" ref="R1068" si="624">MROUND((G1068-2*G1068*Q1068*SQRT(O1068/365)/100),50)</f>
        <v>13850</v>
      </c>
      <c r="S1068" s="53">
        <f>MROUND((G1068+2*G1068*Q1068*SQRT(O1068/365)/100),50)</f>
        <v>17100</v>
      </c>
      <c r="T1068" s="53">
        <f t="shared" si="613"/>
        <v>0</v>
      </c>
      <c r="U1068" s="17">
        <v>11.434752546397229</v>
      </c>
      <c r="V1068" s="16">
        <f>MROUND((D1068-2*D1068*U1068*SQRT(O1068/365)/100),50)</f>
        <v>14450</v>
      </c>
      <c r="W1068" s="16">
        <f>MROUND((D1068+2*D1068*U1068*SQRT(O1068/365)/100),50)</f>
        <v>16400</v>
      </c>
      <c r="X1068" s="16">
        <f t="shared" si="612"/>
        <v>0</v>
      </c>
      <c r="Y1068" s="10">
        <f t="shared" si="592"/>
        <v>80</v>
      </c>
      <c r="Z1068" s="10">
        <f t="shared" si="595"/>
        <v>166.45000000000073</v>
      </c>
      <c r="AA1068" s="10">
        <f t="shared" si="596"/>
        <v>86.450000000000728</v>
      </c>
      <c r="AB1068" s="10">
        <f t="shared" si="597"/>
        <v>166.45000000000073</v>
      </c>
      <c r="AC1068" s="11">
        <f t="shared" si="610"/>
        <v>170.90714285714265</v>
      </c>
      <c r="AD1068" s="12">
        <f t="shared" si="609"/>
        <v>1.1072665320626927E-2</v>
      </c>
      <c r="AE1068" s="12">
        <f t="shared" si="611"/>
        <v>16.166091368115314</v>
      </c>
      <c r="AF1068" s="10">
        <f>MROUND((M1068-2*M1068*AE1068*SQRT(O1068/365)/100),50)</f>
        <v>14050</v>
      </c>
      <c r="AG1068" s="10">
        <f>MROUND((M1068+2*M1068*AE1068*SQRT(O1068/365)/100),50)</f>
        <v>16750</v>
      </c>
      <c r="AH1068" s="13">
        <f t="shared" ref="AH1068:AH1087" si="625">IF(AND(M1068&gt;=14050,M1068&lt;=16750),0,1)</f>
        <v>0</v>
      </c>
      <c r="AI1068" s="6">
        <f>MROUND((M1068-2*M1068*N1068*SQRT(O1068/365)/100),50)</f>
        <v>13750</v>
      </c>
      <c r="AJ1068" s="6">
        <f>MROUND((M1068+2*M1068*N1068*SQRT(O1068/365)/100),50)</f>
        <v>17050</v>
      </c>
      <c r="AK1068" s="6">
        <f t="shared" ref="AK1068:AK1087" si="626">IF(AND(M1068&gt;=13750,M1068&lt;=17050),0,1)</f>
        <v>0</v>
      </c>
    </row>
    <row r="1069" spans="1:37" x14ac:dyDescent="0.35">
      <c r="A1069" s="2">
        <v>44347</v>
      </c>
      <c r="B1069" t="s">
        <v>10</v>
      </c>
      <c r="C1069" s="3">
        <v>44371</v>
      </c>
      <c r="D1069">
        <v>15458</v>
      </c>
      <c r="E1069">
        <v>15599.7</v>
      </c>
      <c r="F1069">
        <v>15410.1</v>
      </c>
      <c r="G1069">
        <v>15583.2</v>
      </c>
      <c r="H1069">
        <v>10552725</v>
      </c>
      <c r="I1069">
        <v>157875</v>
      </c>
      <c r="K1069" s="51">
        <f t="shared" si="598"/>
        <v>0.7718000368601633</v>
      </c>
      <c r="L1069">
        <f t="shared" si="593"/>
        <v>15600</v>
      </c>
      <c r="M1069">
        <f t="shared" si="594"/>
        <v>15500</v>
      </c>
      <c r="N1069">
        <v>17.4025</v>
      </c>
      <c r="O1069">
        <f t="shared" si="591"/>
        <v>24</v>
      </c>
      <c r="P1069" s="54">
        <f t="shared" si="599"/>
        <v>0.76883689695321777</v>
      </c>
      <c r="Q1069" s="54">
        <f t="shared" si="600"/>
        <v>16.873400738601777</v>
      </c>
      <c r="R1069" s="53">
        <f t="shared" si="618"/>
        <v>13850</v>
      </c>
      <c r="S1069" s="53">
        <f t="shared" si="619"/>
        <v>17100</v>
      </c>
      <c r="T1069" s="53">
        <f t="shared" si="613"/>
        <v>0</v>
      </c>
      <c r="U1069" s="16"/>
      <c r="V1069" s="16">
        <f t="shared" ref="V1069" si="627">V1068</f>
        <v>14450</v>
      </c>
      <c r="W1069" s="16">
        <f t="shared" ref="W1069" si="628">W1068</f>
        <v>16400</v>
      </c>
      <c r="X1069" s="16">
        <f t="shared" si="612"/>
        <v>0</v>
      </c>
      <c r="Y1069" s="10">
        <f t="shared" si="592"/>
        <v>189.60000000000036</v>
      </c>
      <c r="Z1069" s="10">
        <f t="shared" si="595"/>
        <v>135.85000000000036</v>
      </c>
      <c r="AA1069" s="10">
        <f t="shared" si="596"/>
        <v>53.75</v>
      </c>
      <c r="AB1069" s="10">
        <f t="shared" si="597"/>
        <v>189.60000000000036</v>
      </c>
      <c r="AC1069" s="11">
        <f t="shared" si="610"/>
        <v>173.46428571428547</v>
      </c>
      <c r="AD1069" s="12">
        <f t="shared" si="609"/>
        <v>1.1221651294752586E-2</v>
      </c>
      <c r="AE1069" s="12">
        <f t="shared" si="611"/>
        <v>16.383610890338776</v>
      </c>
      <c r="AF1069" s="10"/>
      <c r="AG1069" s="10"/>
      <c r="AH1069" s="13">
        <f t="shared" si="625"/>
        <v>0</v>
      </c>
      <c r="AI1069" s="6"/>
      <c r="AJ1069" s="6"/>
      <c r="AK1069" s="6">
        <f t="shared" si="626"/>
        <v>0</v>
      </c>
    </row>
    <row r="1070" spans="1:37" x14ac:dyDescent="0.35">
      <c r="A1070" s="2">
        <v>44348</v>
      </c>
      <c r="B1070" t="s">
        <v>10</v>
      </c>
      <c r="C1070" s="3">
        <v>44371</v>
      </c>
      <c r="D1070">
        <v>15612.5</v>
      </c>
      <c r="E1070">
        <v>15660</v>
      </c>
      <c r="F1070">
        <v>15546.1</v>
      </c>
      <c r="G1070">
        <v>15618.15</v>
      </c>
      <c r="H1070">
        <v>10697025</v>
      </c>
      <c r="I1070">
        <v>144300</v>
      </c>
      <c r="K1070" s="51">
        <f t="shared" si="598"/>
        <v>0.22427999383951247</v>
      </c>
      <c r="L1070">
        <f t="shared" si="593"/>
        <v>15600</v>
      </c>
      <c r="M1070">
        <f t="shared" si="594"/>
        <v>15600</v>
      </c>
      <c r="N1070">
        <v>16.885000000000002</v>
      </c>
      <c r="O1070">
        <f t="shared" si="591"/>
        <v>23</v>
      </c>
      <c r="P1070" s="54">
        <f t="shared" si="599"/>
        <v>0.22402886168393366</v>
      </c>
      <c r="Q1070" s="54">
        <f t="shared" si="600"/>
        <v>16.370706852052908</v>
      </c>
      <c r="R1070" s="53">
        <f t="shared" ref="R1070:R1087" si="629">R1069</f>
        <v>13850</v>
      </c>
      <c r="S1070" s="53">
        <f t="shared" ref="S1070:S1087" si="630">S1069</f>
        <v>17100</v>
      </c>
      <c r="T1070" s="53">
        <f t="shared" si="613"/>
        <v>0</v>
      </c>
      <c r="U1070" s="16"/>
      <c r="V1070" s="16">
        <f t="shared" ref="V1070:V1087" si="631">V1069</f>
        <v>14450</v>
      </c>
      <c r="W1070" s="16">
        <f t="shared" ref="W1070:W1087" si="632">W1069</f>
        <v>16400</v>
      </c>
      <c r="X1070" s="16">
        <f t="shared" si="612"/>
        <v>0</v>
      </c>
      <c r="Y1070" s="10">
        <f t="shared" si="592"/>
        <v>113.89999999999964</v>
      </c>
      <c r="Z1070" s="10">
        <f t="shared" si="595"/>
        <v>76.799999999999272</v>
      </c>
      <c r="AA1070" s="10">
        <f t="shared" si="596"/>
        <v>37.100000000000364</v>
      </c>
      <c r="AB1070" s="10">
        <f t="shared" si="597"/>
        <v>113.89999999999964</v>
      </c>
      <c r="AC1070" s="11">
        <f t="shared" si="610"/>
        <v>167.33928571428547</v>
      </c>
      <c r="AD1070" s="12">
        <f t="shared" si="609"/>
        <v>1.0718288916847748E-2</v>
      </c>
      <c r="AE1070" s="12">
        <f t="shared" si="611"/>
        <v>15.648701818597713</v>
      </c>
      <c r="AF1070" s="10"/>
      <c r="AG1070" s="10"/>
      <c r="AH1070" s="13">
        <f t="shared" si="625"/>
        <v>0</v>
      </c>
      <c r="AI1070" s="6"/>
      <c r="AJ1070" s="6"/>
      <c r="AK1070" s="6">
        <f t="shared" si="626"/>
        <v>0</v>
      </c>
    </row>
    <row r="1071" spans="1:37" x14ac:dyDescent="0.35">
      <c r="A1071" s="2">
        <v>44349</v>
      </c>
      <c r="B1071" t="s">
        <v>10</v>
      </c>
      <c r="C1071" s="3">
        <v>44371</v>
      </c>
      <c r="D1071">
        <v>15584</v>
      </c>
      <c r="E1071">
        <v>15632.6</v>
      </c>
      <c r="F1071">
        <v>15502.4</v>
      </c>
      <c r="G1071">
        <v>15616.75</v>
      </c>
      <c r="H1071">
        <v>10064250</v>
      </c>
      <c r="I1071">
        <v>-632775</v>
      </c>
      <c r="K1071" s="51">
        <f t="shared" si="598"/>
        <v>-8.9639297868162118E-3</v>
      </c>
      <c r="L1071">
        <f t="shared" si="593"/>
        <v>15600</v>
      </c>
      <c r="M1071">
        <f t="shared" si="594"/>
        <v>15600</v>
      </c>
      <c r="N1071">
        <v>17.387499999999999</v>
      </c>
      <c r="O1071">
        <f t="shared" si="591"/>
        <v>22</v>
      </c>
      <c r="P1071" s="54">
        <f t="shared" si="599"/>
        <v>-8.9643315709153626E-3</v>
      </c>
      <c r="Q1071" s="54">
        <f t="shared" si="600"/>
        <v>16.857806847171858</v>
      </c>
      <c r="R1071" s="53">
        <f t="shared" si="629"/>
        <v>13850</v>
      </c>
      <c r="S1071" s="53">
        <f t="shared" si="630"/>
        <v>17100</v>
      </c>
      <c r="T1071" s="53">
        <f t="shared" si="613"/>
        <v>0</v>
      </c>
      <c r="U1071" s="16"/>
      <c r="V1071" s="16">
        <f t="shared" si="631"/>
        <v>14450</v>
      </c>
      <c r="W1071" s="16">
        <f t="shared" si="632"/>
        <v>16400</v>
      </c>
      <c r="X1071" s="16">
        <f t="shared" si="612"/>
        <v>0</v>
      </c>
      <c r="Y1071" s="10">
        <f t="shared" si="592"/>
        <v>130.20000000000073</v>
      </c>
      <c r="Z1071" s="10">
        <f t="shared" si="595"/>
        <v>14.450000000000728</v>
      </c>
      <c r="AA1071" s="10">
        <f t="shared" si="596"/>
        <v>115.75</v>
      </c>
      <c r="AB1071" s="10">
        <f t="shared" si="597"/>
        <v>130.20000000000073</v>
      </c>
      <c r="AC1071" s="11">
        <f t="shared" si="610"/>
        <v>161.26071428571413</v>
      </c>
      <c r="AD1071" s="12">
        <f t="shared" si="609"/>
        <v>1.0347838442358454E-2</v>
      </c>
      <c r="AE1071" s="12">
        <f t="shared" si="611"/>
        <v>15.107844125843343</v>
      </c>
      <c r="AF1071" s="10"/>
      <c r="AG1071" s="10"/>
      <c r="AH1071" s="13">
        <f t="shared" si="625"/>
        <v>0</v>
      </c>
      <c r="AI1071" s="6"/>
      <c r="AJ1071" s="6"/>
      <c r="AK1071" s="6">
        <f t="shared" si="626"/>
        <v>0</v>
      </c>
    </row>
    <row r="1072" spans="1:37" x14ac:dyDescent="0.35">
      <c r="A1072" s="2">
        <v>44350</v>
      </c>
      <c r="B1072" t="s">
        <v>10</v>
      </c>
      <c r="C1072" s="3">
        <v>44371</v>
      </c>
      <c r="D1072">
        <v>15689.9</v>
      </c>
      <c r="E1072">
        <v>15719.95</v>
      </c>
      <c r="F1072">
        <v>15635.7</v>
      </c>
      <c r="G1072">
        <v>15712.4</v>
      </c>
      <c r="H1072">
        <v>10466550</v>
      </c>
      <c r="I1072">
        <v>402300</v>
      </c>
      <c r="K1072" s="51">
        <f t="shared" si="598"/>
        <v>0.61248339123056739</v>
      </c>
      <c r="L1072">
        <f t="shared" si="593"/>
        <v>15700</v>
      </c>
      <c r="M1072">
        <f t="shared" si="594"/>
        <v>15700</v>
      </c>
      <c r="N1072">
        <v>17.21</v>
      </c>
      <c r="O1072">
        <f t="shared" si="591"/>
        <v>21</v>
      </c>
      <c r="P1072" s="54">
        <f t="shared" si="599"/>
        <v>0.61061533551463043</v>
      </c>
      <c r="Q1072" s="54">
        <f t="shared" si="600"/>
        <v>16.686384421595889</v>
      </c>
      <c r="R1072" s="53">
        <f t="shared" si="629"/>
        <v>13850</v>
      </c>
      <c r="S1072" s="53">
        <f t="shared" si="630"/>
        <v>17100</v>
      </c>
      <c r="T1072" s="53">
        <f t="shared" si="613"/>
        <v>0</v>
      </c>
      <c r="U1072" s="16"/>
      <c r="V1072" s="16">
        <f t="shared" si="631"/>
        <v>14450</v>
      </c>
      <c r="W1072" s="16">
        <f t="shared" si="632"/>
        <v>16400</v>
      </c>
      <c r="X1072" s="16">
        <f t="shared" si="612"/>
        <v>0</v>
      </c>
      <c r="Y1072" s="10">
        <f t="shared" si="592"/>
        <v>84.25</v>
      </c>
      <c r="Z1072" s="10">
        <f t="shared" si="595"/>
        <v>103.20000000000073</v>
      </c>
      <c r="AA1072" s="10">
        <f t="shared" si="596"/>
        <v>18.950000000000728</v>
      </c>
      <c r="AB1072" s="10">
        <f t="shared" si="597"/>
        <v>103.20000000000073</v>
      </c>
      <c r="AC1072" s="11">
        <f t="shared" si="610"/>
        <v>158.92142857142841</v>
      </c>
      <c r="AD1072" s="12">
        <f t="shared" si="609"/>
        <v>1.0128900029409265E-2</v>
      </c>
      <c r="AE1072" s="12">
        <f t="shared" si="611"/>
        <v>14.788194042937526</v>
      </c>
      <c r="AF1072" s="10"/>
      <c r="AG1072" s="10"/>
      <c r="AH1072" s="13">
        <f t="shared" si="625"/>
        <v>0</v>
      </c>
      <c r="AI1072" s="6"/>
      <c r="AJ1072" s="6"/>
      <c r="AK1072" s="6">
        <f t="shared" si="626"/>
        <v>0</v>
      </c>
    </row>
    <row r="1073" spans="1:37" x14ac:dyDescent="0.35">
      <c r="A1073" s="2">
        <v>44351</v>
      </c>
      <c r="B1073" t="s">
        <v>10</v>
      </c>
      <c r="C1073" s="3">
        <v>44371</v>
      </c>
      <c r="D1073">
        <v>15714.95</v>
      </c>
      <c r="E1073">
        <v>15756</v>
      </c>
      <c r="F1073">
        <v>15654</v>
      </c>
      <c r="G1073">
        <v>15700.85</v>
      </c>
      <c r="H1073">
        <v>10524300</v>
      </c>
      <c r="I1073">
        <v>57750</v>
      </c>
      <c r="K1073" s="51">
        <f t="shared" si="598"/>
        <v>-7.3508821058522397E-2</v>
      </c>
      <c r="L1073">
        <f t="shared" si="593"/>
        <v>15700</v>
      </c>
      <c r="M1073">
        <f t="shared" si="594"/>
        <v>15700</v>
      </c>
      <c r="N1073">
        <v>15.744999999999999</v>
      </c>
      <c r="O1073">
        <f t="shared" si="591"/>
        <v>20</v>
      </c>
      <c r="P1073" s="54">
        <f t="shared" si="599"/>
        <v>-7.3535852039974259E-2</v>
      </c>
      <c r="Q1073" s="54">
        <f t="shared" si="600"/>
        <v>15.265354498055132</v>
      </c>
      <c r="R1073" s="53">
        <f t="shared" si="629"/>
        <v>13850</v>
      </c>
      <c r="S1073" s="53">
        <f t="shared" si="630"/>
        <v>17100</v>
      </c>
      <c r="T1073" s="53">
        <f t="shared" si="613"/>
        <v>0</v>
      </c>
      <c r="U1073" s="16"/>
      <c r="V1073" s="16">
        <f t="shared" si="631"/>
        <v>14450</v>
      </c>
      <c r="W1073" s="16">
        <f t="shared" si="632"/>
        <v>16400</v>
      </c>
      <c r="X1073" s="16">
        <f t="shared" si="612"/>
        <v>0</v>
      </c>
      <c r="Y1073" s="10">
        <f t="shared" si="592"/>
        <v>102</v>
      </c>
      <c r="Z1073" s="10">
        <f t="shared" si="595"/>
        <v>43.600000000000364</v>
      </c>
      <c r="AA1073" s="10">
        <f t="shared" si="596"/>
        <v>58.399999999999636</v>
      </c>
      <c r="AB1073" s="10">
        <f t="shared" si="597"/>
        <v>102</v>
      </c>
      <c r="AC1073" s="11">
        <f t="shared" si="610"/>
        <v>148.70357142857134</v>
      </c>
      <c r="AD1073" s="12">
        <f t="shared" si="609"/>
        <v>9.4625545374672736E-3</v>
      </c>
      <c r="AE1073" s="12">
        <f t="shared" si="611"/>
        <v>13.815329624702219</v>
      </c>
      <c r="AF1073" s="10"/>
      <c r="AG1073" s="10"/>
      <c r="AH1073" s="13">
        <f t="shared" si="625"/>
        <v>0</v>
      </c>
      <c r="AI1073" s="6"/>
      <c r="AJ1073" s="6"/>
      <c r="AK1073" s="6">
        <f t="shared" si="626"/>
        <v>0</v>
      </c>
    </row>
    <row r="1074" spans="1:37" x14ac:dyDescent="0.35">
      <c r="A1074" s="2">
        <v>44354</v>
      </c>
      <c r="B1074" t="s">
        <v>10</v>
      </c>
      <c r="C1074" s="3">
        <v>44371</v>
      </c>
      <c r="D1074">
        <v>15769</v>
      </c>
      <c r="E1074">
        <v>15807.85</v>
      </c>
      <c r="F1074">
        <v>15705.9</v>
      </c>
      <c r="G1074">
        <v>15784.85</v>
      </c>
      <c r="H1074">
        <v>10757775</v>
      </c>
      <c r="I1074">
        <v>233475</v>
      </c>
      <c r="K1074" s="51">
        <f t="shared" si="598"/>
        <v>0.53500288200957269</v>
      </c>
      <c r="L1074">
        <f t="shared" si="593"/>
        <v>15800</v>
      </c>
      <c r="M1074">
        <f t="shared" si="594"/>
        <v>15800</v>
      </c>
      <c r="N1074">
        <v>15.94</v>
      </c>
      <c r="O1074">
        <f t="shared" si="591"/>
        <v>17</v>
      </c>
      <c r="P1074" s="54">
        <f t="shared" si="599"/>
        <v>0.5335768256246709</v>
      </c>
      <c r="Q1074" s="54">
        <f t="shared" si="600"/>
        <v>15.454956041792244</v>
      </c>
      <c r="R1074" s="53">
        <f t="shared" si="629"/>
        <v>13850</v>
      </c>
      <c r="S1074" s="53">
        <f t="shared" si="630"/>
        <v>17100</v>
      </c>
      <c r="T1074" s="53">
        <f t="shared" si="613"/>
        <v>0</v>
      </c>
      <c r="U1074" s="16"/>
      <c r="V1074" s="16">
        <f t="shared" si="631"/>
        <v>14450</v>
      </c>
      <c r="W1074" s="16">
        <f t="shared" si="632"/>
        <v>16400</v>
      </c>
      <c r="X1074" s="16">
        <f t="shared" si="612"/>
        <v>0</v>
      </c>
      <c r="Y1074" s="10">
        <f t="shared" si="592"/>
        <v>101.95000000000073</v>
      </c>
      <c r="Z1074" s="10">
        <f t="shared" si="595"/>
        <v>107</v>
      </c>
      <c r="AA1074" s="10">
        <f t="shared" si="596"/>
        <v>5.0499999999992724</v>
      </c>
      <c r="AB1074" s="10">
        <f t="shared" si="597"/>
        <v>107</v>
      </c>
      <c r="AC1074" s="11">
        <f t="shared" si="610"/>
        <v>140.42499999999993</v>
      </c>
      <c r="AD1074" s="12">
        <f t="shared" si="609"/>
        <v>8.9051303189802734E-3</v>
      </c>
      <c r="AE1074" s="12">
        <f t="shared" si="611"/>
        <v>13.001490265711199</v>
      </c>
      <c r="AF1074" s="10"/>
      <c r="AG1074" s="10"/>
      <c r="AH1074" s="13">
        <f t="shared" si="625"/>
        <v>0</v>
      </c>
      <c r="AI1074" s="6"/>
      <c r="AJ1074" s="6"/>
      <c r="AK1074" s="6">
        <f t="shared" si="626"/>
        <v>0</v>
      </c>
    </row>
    <row r="1075" spans="1:37" x14ac:dyDescent="0.35">
      <c r="A1075" s="2">
        <v>44355</v>
      </c>
      <c r="B1075" t="s">
        <v>10</v>
      </c>
      <c r="C1075" s="3">
        <v>44371</v>
      </c>
      <c r="D1075">
        <v>15787</v>
      </c>
      <c r="E1075">
        <v>15790</v>
      </c>
      <c r="F1075">
        <v>15701.1</v>
      </c>
      <c r="G1075">
        <v>15768.6</v>
      </c>
      <c r="H1075">
        <v>10878975</v>
      </c>
      <c r="I1075">
        <v>121200</v>
      </c>
      <c r="K1075" s="51">
        <f t="shared" si="598"/>
        <v>-0.10294681292505155</v>
      </c>
      <c r="L1075">
        <f t="shared" si="593"/>
        <v>15800</v>
      </c>
      <c r="M1075">
        <f t="shared" si="594"/>
        <v>15800</v>
      </c>
      <c r="N1075">
        <v>15.567500000000001</v>
      </c>
      <c r="O1075">
        <f t="shared" si="591"/>
        <v>16</v>
      </c>
      <c r="P1075" s="54">
        <f t="shared" si="599"/>
        <v>-0.10299983955235348</v>
      </c>
      <c r="Q1075" s="54">
        <f t="shared" si="600"/>
        <v>15.0932723228933</v>
      </c>
      <c r="R1075" s="53">
        <f t="shared" si="629"/>
        <v>13850</v>
      </c>
      <c r="S1075" s="53">
        <f t="shared" si="630"/>
        <v>17100</v>
      </c>
      <c r="T1075" s="53">
        <f t="shared" si="613"/>
        <v>0</v>
      </c>
      <c r="U1075" s="16"/>
      <c r="V1075" s="16">
        <f t="shared" si="631"/>
        <v>14450</v>
      </c>
      <c r="W1075" s="16">
        <f t="shared" si="632"/>
        <v>16400</v>
      </c>
      <c r="X1075" s="16">
        <f t="shared" si="612"/>
        <v>0</v>
      </c>
      <c r="Y1075" s="10">
        <f t="shared" si="592"/>
        <v>88.899999999999636</v>
      </c>
      <c r="Z1075" s="10">
        <f t="shared" si="595"/>
        <v>5.1499999999996362</v>
      </c>
      <c r="AA1075" s="10">
        <f t="shared" si="596"/>
        <v>83.75</v>
      </c>
      <c r="AB1075" s="10">
        <f t="shared" si="597"/>
        <v>88.899999999999636</v>
      </c>
      <c r="AC1075" s="11">
        <f t="shared" si="610"/>
        <v>138.01785714285714</v>
      </c>
      <c r="AD1075" s="12">
        <f t="shared" si="609"/>
        <v>8.7425006108099793E-3</v>
      </c>
      <c r="AE1075" s="12">
        <f t="shared" si="611"/>
        <v>12.764050891782571</v>
      </c>
      <c r="AF1075" s="10"/>
      <c r="AG1075" s="10"/>
      <c r="AH1075" s="13">
        <f t="shared" si="625"/>
        <v>0</v>
      </c>
      <c r="AI1075" s="6"/>
      <c r="AJ1075" s="6"/>
      <c r="AK1075" s="6">
        <f t="shared" si="626"/>
        <v>0</v>
      </c>
    </row>
    <row r="1076" spans="1:37" x14ac:dyDescent="0.35">
      <c r="A1076" s="2">
        <v>44356</v>
      </c>
      <c r="B1076" t="s">
        <v>10</v>
      </c>
      <c r="C1076" s="3">
        <v>44371</v>
      </c>
      <c r="D1076">
        <v>15778.2</v>
      </c>
      <c r="E1076">
        <v>15814.65</v>
      </c>
      <c r="F1076">
        <v>15594.05</v>
      </c>
      <c r="G1076">
        <v>15660.25</v>
      </c>
      <c r="H1076">
        <v>10690050</v>
      </c>
      <c r="I1076">
        <v>-188925</v>
      </c>
      <c r="K1076" s="51">
        <f t="shared" si="598"/>
        <v>-0.68712504597745117</v>
      </c>
      <c r="L1076">
        <f t="shared" si="593"/>
        <v>15700</v>
      </c>
      <c r="M1076">
        <f t="shared" si="594"/>
        <v>15800</v>
      </c>
      <c r="N1076">
        <v>15.225</v>
      </c>
      <c r="O1076">
        <f t="shared" si="591"/>
        <v>15</v>
      </c>
      <c r="P1076" s="54">
        <f t="shared" si="599"/>
        <v>-0.68949662015178603</v>
      </c>
      <c r="Q1076" s="54">
        <f t="shared" si="600"/>
        <v>14.762151328155122</v>
      </c>
      <c r="R1076" s="53">
        <f t="shared" si="629"/>
        <v>13850</v>
      </c>
      <c r="S1076" s="53">
        <f t="shared" si="630"/>
        <v>17100</v>
      </c>
      <c r="T1076" s="53">
        <f t="shared" si="613"/>
        <v>0</v>
      </c>
      <c r="U1076" s="16"/>
      <c r="V1076" s="16">
        <f t="shared" si="631"/>
        <v>14450</v>
      </c>
      <c r="W1076" s="16">
        <f t="shared" si="632"/>
        <v>16400</v>
      </c>
      <c r="X1076" s="16">
        <f t="shared" si="612"/>
        <v>0</v>
      </c>
      <c r="Y1076" s="10">
        <f t="shared" si="592"/>
        <v>220.60000000000036</v>
      </c>
      <c r="Z1076" s="10">
        <f t="shared" si="595"/>
        <v>46.049999999999272</v>
      </c>
      <c r="AA1076" s="10">
        <f t="shared" si="596"/>
        <v>174.55000000000109</v>
      </c>
      <c r="AB1076" s="10">
        <f t="shared" si="597"/>
        <v>220.60000000000036</v>
      </c>
      <c r="AC1076" s="11">
        <f t="shared" si="610"/>
        <v>141.40357142857141</v>
      </c>
      <c r="AD1076" s="12">
        <f t="shared" si="609"/>
        <v>8.9619583620800473E-3</v>
      </c>
      <c r="AE1076" s="12">
        <f t="shared" si="611"/>
        <v>13.084459208636869</v>
      </c>
      <c r="AF1076" s="10"/>
      <c r="AG1076" s="10"/>
      <c r="AH1076" s="13">
        <f t="shared" si="625"/>
        <v>0</v>
      </c>
      <c r="AI1076" s="6"/>
      <c r="AJ1076" s="6"/>
      <c r="AK1076" s="6">
        <f t="shared" si="626"/>
        <v>0</v>
      </c>
    </row>
    <row r="1077" spans="1:37" x14ac:dyDescent="0.35">
      <c r="A1077" s="2">
        <v>44357</v>
      </c>
      <c r="B1077" t="s">
        <v>10</v>
      </c>
      <c r="C1077" s="3">
        <v>44371</v>
      </c>
      <c r="D1077">
        <v>15682.2</v>
      </c>
      <c r="E1077">
        <v>15767.8</v>
      </c>
      <c r="F1077">
        <v>15656.95</v>
      </c>
      <c r="G1077">
        <v>15751.25</v>
      </c>
      <c r="H1077">
        <v>11298450</v>
      </c>
      <c r="I1077">
        <v>608400</v>
      </c>
      <c r="K1077" s="51">
        <f t="shared" si="598"/>
        <v>0.58108906307370567</v>
      </c>
      <c r="L1077">
        <f t="shared" si="593"/>
        <v>15800</v>
      </c>
      <c r="M1077">
        <f t="shared" si="594"/>
        <v>15700</v>
      </c>
      <c r="N1077">
        <v>14.7525</v>
      </c>
      <c r="O1077">
        <f t="shared" si="591"/>
        <v>14</v>
      </c>
      <c r="P1077" s="54">
        <f t="shared" si="599"/>
        <v>0.57940725264327142</v>
      </c>
      <c r="Q1077" s="54">
        <f t="shared" si="600"/>
        <v>14.303783542855536</v>
      </c>
      <c r="R1077" s="53">
        <f t="shared" si="629"/>
        <v>13850</v>
      </c>
      <c r="S1077" s="53">
        <f t="shared" si="630"/>
        <v>17100</v>
      </c>
      <c r="T1077" s="53">
        <f t="shared" si="613"/>
        <v>0</v>
      </c>
      <c r="U1077" s="16"/>
      <c r="V1077" s="16">
        <f t="shared" si="631"/>
        <v>14450</v>
      </c>
      <c r="W1077" s="16">
        <f t="shared" si="632"/>
        <v>16400</v>
      </c>
      <c r="X1077" s="16">
        <f t="shared" si="612"/>
        <v>0</v>
      </c>
      <c r="Y1077" s="10">
        <f t="shared" si="592"/>
        <v>110.84999999999854</v>
      </c>
      <c r="Z1077" s="10">
        <f t="shared" si="595"/>
        <v>107.54999999999927</v>
      </c>
      <c r="AA1077" s="10">
        <f t="shared" si="596"/>
        <v>3.2999999999992724</v>
      </c>
      <c r="AB1077" s="10">
        <f t="shared" si="597"/>
        <v>110.84999999999854</v>
      </c>
      <c r="AC1077" s="11">
        <f t="shared" si="610"/>
        <v>128.49999999999986</v>
      </c>
      <c r="AD1077" s="12">
        <f t="shared" si="609"/>
        <v>8.1940033923811623E-3</v>
      </c>
      <c r="AE1077" s="12">
        <f t="shared" si="611"/>
        <v>11.963244952876497</v>
      </c>
      <c r="AF1077" s="10"/>
      <c r="AG1077" s="10"/>
      <c r="AH1077" s="13">
        <f t="shared" si="625"/>
        <v>0</v>
      </c>
      <c r="AI1077" s="6"/>
      <c r="AJ1077" s="6"/>
      <c r="AK1077" s="6">
        <f t="shared" si="626"/>
        <v>0</v>
      </c>
    </row>
    <row r="1078" spans="1:37" x14ac:dyDescent="0.35">
      <c r="A1078" s="2">
        <v>44358</v>
      </c>
      <c r="B1078" t="s">
        <v>10</v>
      </c>
      <c r="C1078" s="3">
        <v>44371</v>
      </c>
      <c r="D1078">
        <v>15809</v>
      </c>
      <c r="E1078">
        <v>15855.8</v>
      </c>
      <c r="F1078">
        <v>15760.1</v>
      </c>
      <c r="G1078">
        <v>15817.3</v>
      </c>
      <c r="H1078">
        <v>11800875</v>
      </c>
      <c r="I1078">
        <v>502425</v>
      </c>
      <c r="K1078" s="51">
        <f t="shared" si="598"/>
        <v>0.41933179906356183</v>
      </c>
      <c r="L1078">
        <f t="shared" si="593"/>
        <v>15800</v>
      </c>
      <c r="M1078">
        <f t="shared" si="594"/>
        <v>15800</v>
      </c>
      <c r="N1078">
        <v>15.0025</v>
      </c>
      <c r="O1078">
        <f t="shared" si="591"/>
        <v>13</v>
      </c>
      <c r="P1078" s="54">
        <f t="shared" si="599"/>
        <v>0.41845505340276645</v>
      </c>
      <c r="Q1078" s="54">
        <f t="shared" si="600"/>
        <v>14.545824560776987</v>
      </c>
      <c r="R1078" s="53">
        <f t="shared" si="629"/>
        <v>13850</v>
      </c>
      <c r="S1078" s="53">
        <f t="shared" si="630"/>
        <v>17100</v>
      </c>
      <c r="T1078" s="53">
        <f t="shared" si="613"/>
        <v>0</v>
      </c>
      <c r="U1078" s="16"/>
      <c r="V1078" s="16">
        <f t="shared" si="631"/>
        <v>14450</v>
      </c>
      <c r="W1078" s="16">
        <f t="shared" si="632"/>
        <v>16400</v>
      </c>
      <c r="X1078" s="16">
        <f t="shared" si="612"/>
        <v>0</v>
      </c>
      <c r="Y1078" s="10">
        <f t="shared" si="592"/>
        <v>95.699999999998909</v>
      </c>
      <c r="Z1078" s="10">
        <f t="shared" si="595"/>
        <v>104.54999999999927</v>
      </c>
      <c r="AA1078" s="10">
        <f t="shared" si="596"/>
        <v>8.8500000000003638</v>
      </c>
      <c r="AB1078" s="10">
        <f t="shared" si="597"/>
        <v>104.54999999999927</v>
      </c>
      <c r="AC1078" s="11">
        <f t="shared" si="610"/>
        <v>128.18928571428555</v>
      </c>
      <c r="AD1078" s="12">
        <f t="shared" si="609"/>
        <v>8.1086270930663257E-3</v>
      </c>
      <c r="AE1078" s="12">
        <f t="shared" si="611"/>
        <v>11.838595555876836</v>
      </c>
      <c r="AF1078" s="10"/>
      <c r="AG1078" s="10"/>
      <c r="AH1078" s="13">
        <f t="shared" si="625"/>
        <v>0</v>
      </c>
      <c r="AI1078" s="6"/>
      <c r="AJ1078" s="6"/>
      <c r="AK1078" s="6">
        <f t="shared" si="626"/>
        <v>0</v>
      </c>
    </row>
    <row r="1079" spans="1:37" x14ac:dyDescent="0.35">
      <c r="A1079" s="2">
        <v>44361</v>
      </c>
      <c r="B1079" t="s">
        <v>10</v>
      </c>
      <c r="C1079" s="3">
        <v>44371</v>
      </c>
      <c r="D1079">
        <v>15728</v>
      </c>
      <c r="E1079">
        <v>15848.1</v>
      </c>
      <c r="F1079">
        <v>15630.65</v>
      </c>
      <c r="G1079">
        <v>15832.65</v>
      </c>
      <c r="H1079">
        <v>11604750</v>
      </c>
      <c r="I1079">
        <v>-196050</v>
      </c>
      <c r="K1079" s="51">
        <f t="shared" si="598"/>
        <v>9.7045639900617459E-2</v>
      </c>
      <c r="L1079">
        <f t="shared" si="593"/>
        <v>15800</v>
      </c>
      <c r="M1079">
        <f t="shared" si="594"/>
        <v>15700</v>
      </c>
      <c r="N1079">
        <v>14.102499999999999</v>
      </c>
      <c r="O1079">
        <f t="shared" si="591"/>
        <v>10</v>
      </c>
      <c r="P1079" s="54">
        <f t="shared" si="599"/>
        <v>9.6998581062734957E-2</v>
      </c>
      <c r="Q1079" s="54">
        <f t="shared" si="600"/>
        <v>13.67290168173836</v>
      </c>
      <c r="R1079" s="53">
        <f t="shared" si="629"/>
        <v>13850</v>
      </c>
      <c r="S1079" s="53">
        <f t="shared" si="630"/>
        <v>17100</v>
      </c>
      <c r="T1079" s="53">
        <f t="shared" si="613"/>
        <v>0</v>
      </c>
      <c r="U1079" s="16"/>
      <c r="V1079" s="16">
        <f t="shared" si="631"/>
        <v>14450</v>
      </c>
      <c r="W1079" s="16">
        <f t="shared" si="632"/>
        <v>16400</v>
      </c>
      <c r="X1079" s="16">
        <f t="shared" si="612"/>
        <v>0</v>
      </c>
      <c r="Y1079" s="10">
        <f t="shared" si="592"/>
        <v>217.45000000000073</v>
      </c>
      <c r="Z1079" s="10">
        <f t="shared" si="595"/>
        <v>30.800000000001091</v>
      </c>
      <c r="AA1079" s="10">
        <f t="shared" si="596"/>
        <v>186.64999999999964</v>
      </c>
      <c r="AB1079" s="10">
        <f t="shared" si="597"/>
        <v>217.45000000000073</v>
      </c>
      <c r="AC1079" s="11">
        <f t="shared" si="610"/>
        <v>133.76428571428565</v>
      </c>
      <c r="AD1079" s="12">
        <f t="shared" si="609"/>
        <v>8.5048503124545809E-3</v>
      </c>
      <c r="AE1079" s="12">
        <f t="shared" si="611"/>
        <v>12.417081456183688</v>
      </c>
      <c r="AF1079" s="10"/>
      <c r="AG1079" s="10"/>
      <c r="AH1079" s="13">
        <f t="shared" si="625"/>
        <v>0</v>
      </c>
      <c r="AI1079" s="6"/>
      <c r="AJ1079" s="6"/>
      <c r="AK1079" s="6">
        <f t="shared" si="626"/>
        <v>0</v>
      </c>
    </row>
    <row r="1080" spans="1:37" x14ac:dyDescent="0.35">
      <c r="A1080" s="2">
        <v>44362</v>
      </c>
      <c r="B1080" t="s">
        <v>10</v>
      </c>
      <c r="C1080" s="3">
        <v>44371</v>
      </c>
      <c r="D1080">
        <v>15866.6</v>
      </c>
      <c r="E1080">
        <v>15909</v>
      </c>
      <c r="F1080">
        <v>15853.95</v>
      </c>
      <c r="G1080">
        <v>15879</v>
      </c>
      <c r="H1080">
        <v>12079350</v>
      </c>
      <c r="I1080">
        <v>474600</v>
      </c>
      <c r="K1080" s="51">
        <f t="shared" si="598"/>
        <v>0.29274947655635897</v>
      </c>
      <c r="L1080">
        <f t="shared" si="593"/>
        <v>15900</v>
      </c>
      <c r="M1080">
        <f t="shared" si="594"/>
        <v>15900</v>
      </c>
      <c r="N1080">
        <v>14.715</v>
      </c>
      <c r="O1080">
        <f t="shared" si="591"/>
        <v>9</v>
      </c>
      <c r="P1080" s="54">
        <f t="shared" si="599"/>
        <v>0.29232179975409167</v>
      </c>
      <c r="Q1080" s="54">
        <f t="shared" si="600"/>
        <v>14.26690150740786</v>
      </c>
      <c r="R1080" s="53">
        <f t="shared" si="629"/>
        <v>13850</v>
      </c>
      <c r="S1080" s="53">
        <f t="shared" si="630"/>
        <v>17100</v>
      </c>
      <c r="T1080" s="53">
        <f t="shared" si="613"/>
        <v>0</v>
      </c>
      <c r="U1080" s="16"/>
      <c r="V1080" s="16">
        <f t="shared" si="631"/>
        <v>14450</v>
      </c>
      <c r="W1080" s="16">
        <f t="shared" si="632"/>
        <v>16400</v>
      </c>
      <c r="X1080" s="16">
        <f t="shared" si="612"/>
        <v>0</v>
      </c>
      <c r="Y1080" s="10">
        <f t="shared" si="592"/>
        <v>55.049999999999272</v>
      </c>
      <c r="Z1080" s="10">
        <f t="shared" si="595"/>
        <v>76.350000000000364</v>
      </c>
      <c r="AA1080" s="10">
        <f t="shared" si="596"/>
        <v>21.300000000001091</v>
      </c>
      <c r="AB1080" s="10">
        <f t="shared" si="597"/>
        <v>76.350000000000364</v>
      </c>
      <c r="AC1080" s="11">
        <f t="shared" si="610"/>
        <v>130.16071428571428</v>
      </c>
      <c r="AD1080" s="12">
        <f t="shared" si="609"/>
        <v>8.2034408307838022E-3</v>
      </c>
      <c r="AE1080" s="12">
        <f t="shared" si="611"/>
        <v>11.97702361294435</v>
      </c>
      <c r="AF1080" s="10"/>
      <c r="AG1080" s="10"/>
      <c r="AH1080" s="13">
        <f t="shared" si="625"/>
        <v>0</v>
      </c>
      <c r="AI1080" s="6"/>
      <c r="AJ1080" s="6"/>
      <c r="AK1080" s="6">
        <f t="shared" si="626"/>
        <v>0</v>
      </c>
    </row>
    <row r="1081" spans="1:37" x14ac:dyDescent="0.35">
      <c r="A1081" s="2">
        <v>44363</v>
      </c>
      <c r="B1081" t="s">
        <v>10</v>
      </c>
      <c r="C1081" s="3">
        <v>44371</v>
      </c>
      <c r="D1081">
        <v>15859</v>
      </c>
      <c r="E1081">
        <v>15885</v>
      </c>
      <c r="F1081">
        <v>15766.15</v>
      </c>
      <c r="G1081">
        <v>15790.2</v>
      </c>
      <c r="H1081">
        <v>10736700</v>
      </c>
      <c r="I1081">
        <v>-1342650</v>
      </c>
      <c r="J1081">
        <v>15767.55</v>
      </c>
      <c r="K1081" s="51">
        <f t="shared" si="598"/>
        <v>-0.55922917060267818</v>
      </c>
      <c r="L1081">
        <f t="shared" si="593"/>
        <v>15800</v>
      </c>
      <c r="M1081">
        <f t="shared" si="594"/>
        <v>15900</v>
      </c>
      <c r="N1081">
        <v>14.605</v>
      </c>
      <c r="O1081">
        <f t="shared" si="591"/>
        <v>8</v>
      </c>
      <c r="P1081" s="54">
        <f t="shared" si="599"/>
        <v>-0.56079871121674785</v>
      </c>
      <c r="Q1081" s="54">
        <f t="shared" si="600"/>
        <v>14.160739147787101</v>
      </c>
      <c r="R1081" s="53">
        <f t="shared" si="629"/>
        <v>13850</v>
      </c>
      <c r="S1081" s="53">
        <f t="shared" si="630"/>
        <v>17100</v>
      </c>
      <c r="T1081" s="53">
        <f t="shared" si="613"/>
        <v>0</v>
      </c>
      <c r="U1081" s="16"/>
      <c r="V1081" s="16">
        <f t="shared" si="631"/>
        <v>14450</v>
      </c>
      <c r="W1081" s="16">
        <f t="shared" si="632"/>
        <v>16400</v>
      </c>
      <c r="X1081" s="16">
        <f t="shared" si="612"/>
        <v>0</v>
      </c>
      <c r="Y1081" s="10">
        <f t="shared" si="592"/>
        <v>118.85000000000036</v>
      </c>
      <c r="Z1081" s="10">
        <f t="shared" si="595"/>
        <v>6</v>
      </c>
      <c r="AA1081" s="10">
        <f t="shared" si="596"/>
        <v>112.85000000000036</v>
      </c>
      <c r="AB1081" s="10">
        <f t="shared" si="597"/>
        <v>118.85000000000036</v>
      </c>
      <c r="AC1081" s="11">
        <f t="shared" si="610"/>
        <v>132.13571428571439</v>
      </c>
      <c r="AD1081" s="12">
        <f t="shared" si="609"/>
        <v>8.3319070739463017E-3</v>
      </c>
      <c r="AE1081" s="12">
        <f t="shared" si="611"/>
        <v>12.164584327961601</v>
      </c>
      <c r="AF1081" s="10"/>
      <c r="AG1081" s="10"/>
      <c r="AH1081" s="13">
        <f t="shared" si="625"/>
        <v>0</v>
      </c>
      <c r="AI1081" s="6"/>
      <c r="AJ1081" s="6"/>
      <c r="AK1081" s="6">
        <f t="shared" si="626"/>
        <v>0</v>
      </c>
    </row>
    <row r="1082" spans="1:37" x14ac:dyDescent="0.35">
      <c r="A1082" s="2">
        <v>44364</v>
      </c>
      <c r="B1082" t="s">
        <v>10</v>
      </c>
      <c r="C1082" s="3">
        <v>44371</v>
      </c>
      <c r="D1082">
        <v>15671.05</v>
      </c>
      <c r="E1082">
        <v>15777.6</v>
      </c>
      <c r="F1082">
        <v>15626</v>
      </c>
      <c r="G1082">
        <v>15692.15</v>
      </c>
      <c r="H1082">
        <v>9903150</v>
      </c>
      <c r="I1082">
        <v>-833550</v>
      </c>
      <c r="K1082" s="51">
        <f t="shared" si="598"/>
        <v>-0.62095476941394723</v>
      </c>
      <c r="L1082">
        <f t="shared" si="593"/>
        <v>15700</v>
      </c>
      <c r="M1082">
        <f t="shared" si="594"/>
        <v>15700</v>
      </c>
      <c r="N1082">
        <v>14.865</v>
      </c>
      <c r="O1082">
        <f t="shared" si="591"/>
        <v>7</v>
      </c>
      <c r="P1082" s="54">
        <f t="shared" si="599"/>
        <v>-0.62289071192136447</v>
      </c>
      <c r="Q1082" s="54">
        <f t="shared" si="600"/>
        <v>14.412959830317293</v>
      </c>
      <c r="R1082" s="53">
        <f t="shared" si="629"/>
        <v>13850</v>
      </c>
      <c r="S1082" s="53">
        <f t="shared" si="630"/>
        <v>17100</v>
      </c>
      <c r="T1082" s="53">
        <f t="shared" si="613"/>
        <v>0</v>
      </c>
      <c r="U1082" s="16"/>
      <c r="V1082" s="16">
        <f t="shared" si="631"/>
        <v>14450</v>
      </c>
      <c r="W1082" s="16">
        <f t="shared" si="632"/>
        <v>16400</v>
      </c>
      <c r="X1082" s="16">
        <f t="shared" si="612"/>
        <v>0</v>
      </c>
      <c r="Y1082" s="10">
        <f t="shared" si="592"/>
        <v>151.60000000000036</v>
      </c>
      <c r="Z1082" s="10">
        <f t="shared" si="595"/>
        <v>12.600000000000364</v>
      </c>
      <c r="AA1082" s="10">
        <f t="shared" si="596"/>
        <v>164.20000000000073</v>
      </c>
      <c r="AB1082" s="10">
        <f t="shared" si="597"/>
        <v>164.20000000000073</v>
      </c>
      <c r="AC1082" s="11">
        <f t="shared" si="610"/>
        <v>131.97500000000011</v>
      </c>
      <c r="AD1082" s="12">
        <f t="shared" si="609"/>
        <v>8.4215799196607835E-3</v>
      </c>
      <c r="AE1082" s="12">
        <f t="shared" si="611"/>
        <v>12.295506682704744</v>
      </c>
      <c r="AF1082" s="10"/>
      <c r="AG1082" s="10"/>
      <c r="AH1082" s="13">
        <f t="shared" si="625"/>
        <v>0</v>
      </c>
      <c r="AI1082" s="6"/>
      <c r="AJ1082" s="6"/>
      <c r="AK1082" s="6">
        <f t="shared" si="626"/>
        <v>0</v>
      </c>
    </row>
    <row r="1083" spans="1:37" x14ac:dyDescent="0.35">
      <c r="A1083" s="2">
        <v>44365</v>
      </c>
      <c r="B1083" t="s">
        <v>10</v>
      </c>
      <c r="C1083" s="3">
        <v>44371</v>
      </c>
      <c r="D1083">
        <v>15758</v>
      </c>
      <c r="E1083">
        <v>15774</v>
      </c>
      <c r="F1083">
        <v>15465.1</v>
      </c>
      <c r="G1083">
        <v>15696.7</v>
      </c>
      <c r="H1083">
        <v>8759250</v>
      </c>
      <c r="I1083">
        <v>-1143900</v>
      </c>
      <c r="J1083">
        <v>15683.35</v>
      </c>
      <c r="K1083" s="51">
        <f t="shared" si="598"/>
        <v>2.8995389414459404E-2</v>
      </c>
      <c r="L1083">
        <f t="shared" si="593"/>
        <v>15700</v>
      </c>
      <c r="M1083">
        <f t="shared" si="594"/>
        <v>15800</v>
      </c>
      <c r="N1083">
        <v>15.2875</v>
      </c>
      <c r="O1083">
        <f t="shared" si="591"/>
        <v>6</v>
      </c>
      <c r="P1083" s="54">
        <f t="shared" si="599"/>
        <v>2.899118656376487E-2</v>
      </c>
      <c r="Q1083" s="54">
        <f t="shared" si="600"/>
        <v>14.821782865240399</v>
      </c>
      <c r="R1083" s="53">
        <f t="shared" si="629"/>
        <v>13850</v>
      </c>
      <c r="S1083" s="53">
        <f t="shared" si="630"/>
        <v>17100</v>
      </c>
      <c r="T1083" s="53">
        <f t="shared" si="613"/>
        <v>0</v>
      </c>
      <c r="U1083" s="16"/>
      <c r="V1083" s="16">
        <f t="shared" si="631"/>
        <v>14450</v>
      </c>
      <c r="W1083" s="16">
        <f t="shared" si="632"/>
        <v>16400</v>
      </c>
      <c r="X1083" s="16">
        <f t="shared" si="612"/>
        <v>0</v>
      </c>
      <c r="Y1083" s="10">
        <f t="shared" si="592"/>
        <v>308.89999999999964</v>
      </c>
      <c r="Z1083" s="10">
        <f t="shared" si="595"/>
        <v>81.850000000000364</v>
      </c>
      <c r="AA1083" s="10">
        <f t="shared" si="596"/>
        <v>227.04999999999927</v>
      </c>
      <c r="AB1083" s="10">
        <f t="shared" si="597"/>
        <v>308.89999999999964</v>
      </c>
      <c r="AC1083" s="11">
        <f t="shared" si="610"/>
        <v>140.49642857142862</v>
      </c>
      <c r="AD1083" s="12">
        <f t="shared" si="609"/>
        <v>8.9158794625859E-3</v>
      </c>
      <c r="AE1083" s="12">
        <f t="shared" si="611"/>
        <v>13.017184015375413</v>
      </c>
      <c r="AF1083" s="10"/>
      <c r="AG1083" s="10"/>
      <c r="AH1083" s="13">
        <f t="shared" si="625"/>
        <v>0</v>
      </c>
      <c r="AI1083" s="6"/>
      <c r="AJ1083" s="6"/>
      <c r="AK1083" s="6">
        <f t="shared" si="626"/>
        <v>0</v>
      </c>
    </row>
    <row r="1084" spans="1:37" x14ac:dyDescent="0.35">
      <c r="A1084" s="2">
        <v>44368</v>
      </c>
      <c r="B1084" t="s">
        <v>10</v>
      </c>
      <c r="C1084" s="3">
        <v>44371</v>
      </c>
      <c r="D1084">
        <v>15548</v>
      </c>
      <c r="E1084">
        <v>15760.2</v>
      </c>
      <c r="F1084">
        <v>15509.5</v>
      </c>
      <c r="G1084">
        <v>15743.8</v>
      </c>
      <c r="H1084">
        <v>7984500</v>
      </c>
      <c r="I1084">
        <v>-774750</v>
      </c>
      <c r="K1084" s="51">
        <f t="shared" si="598"/>
        <v>0.30006307058170534</v>
      </c>
      <c r="L1084">
        <f t="shared" si="593"/>
        <v>15700</v>
      </c>
      <c r="M1084">
        <f t="shared" si="594"/>
        <v>15500</v>
      </c>
      <c r="N1084">
        <v>14.797499999999999</v>
      </c>
      <c r="O1084">
        <f t="shared" si="591"/>
        <v>3</v>
      </c>
      <c r="P1084" s="54">
        <f t="shared" si="599"/>
        <v>0.29961377989611293</v>
      </c>
      <c r="Q1084" s="54">
        <f t="shared" si="600"/>
        <v>14.34689624901589</v>
      </c>
      <c r="R1084" s="53">
        <f t="shared" si="629"/>
        <v>13850</v>
      </c>
      <c r="S1084" s="53">
        <f t="shared" si="630"/>
        <v>17100</v>
      </c>
      <c r="T1084" s="53">
        <f t="shared" si="613"/>
        <v>0</v>
      </c>
      <c r="U1084" s="16"/>
      <c r="V1084" s="16">
        <f t="shared" si="631"/>
        <v>14450</v>
      </c>
      <c r="W1084" s="16">
        <f t="shared" si="632"/>
        <v>16400</v>
      </c>
      <c r="X1084" s="16">
        <f t="shared" si="612"/>
        <v>0</v>
      </c>
      <c r="Y1084" s="10">
        <f t="shared" si="592"/>
        <v>250.70000000000073</v>
      </c>
      <c r="Z1084" s="10">
        <f t="shared" si="595"/>
        <v>63.5</v>
      </c>
      <c r="AA1084" s="10">
        <f t="shared" si="596"/>
        <v>187.20000000000073</v>
      </c>
      <c r="AB1084" s="10">
        <f t="shared" si="597"/>
        <v>250.70000000000073</v>
      </c>
      <c r="AC1084" s="11">
        <f t="shared" si="610"/>
        <v>150.26785714285728</v>
      </c>
      <c r="AD1084" s="12">
        <f t="shared" si="609"/>
        <v>9.6647708478812249E-3</v>
      </c>
      <c r="AE1084" s="12">
        <f t="shared" si="611"/>
        <v>14.110565437906589</v>
      </c>
      <c r="AF1084" s="10"/>
      <c r="AG1084" s="10"/>
      <c r="AH1084" s="13">
        <f t="shared" si="625"/>
        <v>0</v>
      </c>
      <c r="AI1084" s="6"/>
      <c r="AJ1084" s="6"/>
      <c r="AK1084" s="6">
        <f t="shared" si="626"/>
        <v>0</v>
      </c>
    </row>
    <row r="1085" spans="1:37" x14ac:dyDescent="0.35">
      <c r="A1085" s="2">
        <v>44369</v>
      </c>
      <c r="B1085" t="s">
        <v>10</v>
      </c>
      <c r="C1085" s="3">
        <v>44371</v>
      </c>
      <c r="D1085">
        <v>15810</v>
      </c>
      <c r="E1085">
        <v>15876.35</v>
      </c>
      <c r="F1085">
        <v>15751.1</v>
      </c>
      <c r="G1085">
        <v>15773.25</v>
      </c>
      <c r="H1085">
        <v>6088500</v>
      </c>
      <c r="I1085">
        <v>-1896000</v>
      </c>
      <c r="K1085" s="51">
        <f t="shared" si="598"/>
        <v>0.18705776242076708</v>
      </c>
      <c r="L1085">
        <f t="shared" si="593"/>
        <v>15800</v>
      </c>
      <c r="M1085">
        <f t="shared" si="594"/>
        <v>15800</v>
      </c>
      <c r="N1085">
        <v>15.06</v>
      </c>
      <c r="O1085">
        <f t="shared" si="591"/>
        <v>2</v>
      </c>
      <c r="P1085" s="54">
        <f t="shared" si="599"/>
        <v>0.18688302725813344</v>
      </c>
      <c r="Q1085" s="54">
        <f t="shared" si="600"/>
        <v>14.60128348865101</v>
      </c>
      <c r="R1085" s="53">
        <f t="shared" si="629"/>
        <v>13850</v>
      </c>
      <c r="S1085" s="53">
        <f t="shared" si="630"/>
        <v>17100</v>
      </c>
      <c r="T1085" s="53">
        <f t="shared" si="613"/>
        <v>0</v>
      </c>
      <c r="U1085" s="16"/>
      <c r="V1085" s="16">
        <f t="shared" si="631"/>
        <v>14450</v>
      </c>
      <c r="W1085" s="16">
        <f t="shared" si="632"/>
        <v>16400</v>
      </c>
      <c r="X1085" s="16">
        <f t="shared" si="612"/>
        <v>0</v>
      </c>
      <c r="Y1085" s="10">
        <f t="shared" si="592"/>
        <v>125.25</v>
      </c>
      <c r="Z1085" s="10">
        <f t="shared" si="595"/>
        <v>132.55000000000109</v>
      </c>
      <c r="AA1085" s="10">
        <f t="shared" si="596"/>
        <v>7.3000000000010914</v>
      </c>
      <c r="AB1085" s="10">
        <f t="shared" si="597"/>
        <v>132.55000000000109</v>
      </c>
      <c r="AC1085" s="11">
        <f t="shared" si="610"/>
        <v>150.43571428571445</v>
      </c>
      <c r="AD1085" s="12">
        <f t="shared" si="609"/>
        <v>9.515225445016727E-3</v>
      </c>
      <c r="AE1085" s="12">
        <f t="shared" si="611"/>
        <v>13.892229149724422</v>
      </c>
      <c r="AF1085" s="10"/>
      <c r="AG1085" s="10"/>
      <c r="AH1085" s="13">
        <f t="shared" si="625"/>
        <v>0</v>
      </c>
      <c r="AI1085" s="6"/>
      <c r="AJ1085" s="6"/>
      <c r="AK1085" s="6">
        <f t="shared" si="626"/>
        <v>0</v>
      </c>
    </row>
    <row r="1086" spans="1:37" x14ac:dyDescent="0.35">
      <c r="A1086" s="2">
        <v>44370</v>
      </c>
      <c r="B1086" t="s">
        <v>10</v>
      </c>
      <c r="C1086" s="3">
        <v>44371</v>
      </c>
      <c r="D1086">
        <v>15792.2</v>
      </c>
      <c r="E1086">
        <v>15864.6</v>
      </c>
      <c r="F1086">
        <v>15677</v>
      </c>
      <c r="G1086">
        <v>15695.9</v>
      </c>
      <c r="H1086">
        <v>4233975</v>
      </c>
      <c r="I1086">
        <v>-1854525</v>
      </c>
      <c r="J1086">
        <v>15686.95</v>
      </c>
      <c r="K1086" s="51">
        <f t="shared" si="598"/>
        <v>-0.49038720618769349</v>
      </c>
      <c r="L1086">
        <f t="shared" si="593"/>
        <v>15700</v>
      </c>
      <c r="M1086">
        <f t="shared" si="594"/>
        <v>15800</v>
      </c>
      <c r="N1086">
        <v>14.737500000000001</v>
      </c>
      <c r="O1086">
        <f t="shared" ref="O1086" si="633">C1086-A1086</f>
        <v>1</v>
      </c>
      <c r="P1086" s="54">
        <f t="shared" si="599"/>
        <v>-0.49159354969976476</v>
      </c>
      <c r="Q1086" s="54">
        <f t="shared" si="600"/>
        <v>14.289043765349955</v>
      </c>
      <c r="R1086" s="53">
        <f t="shared" si="629"/>
        <v>13850</v>
      </c>
      <c r="S1086" s="53">
        <f t="shared" si="630"/>
        <v>17100</v>
      </c>
      <c r="T1086" s="53">
        <f t="shared" si="613"/>
        <v>0</v>
      </c>
      <c r="U1086" s="16"/>
      <c r="V1086" s="16">
        <f t="shared" si="631"/>
        <v>14450</v>
      </c>
      <c r="W1086" s="16">
        <f t="shared" si="632"/>
        <v>16400</v>
      </c>
      <c r="X1086" s="16">
        <f t="shared" si="612"/>
        <v>0</v>
      </c>
      <c r="Y1086" s="10">
        <f t="shared" si="592"/>
        <v>187.60000000000036</v>
      </c>
      <c r="Z1086" s="10">
        <f t="shared" si="595"/>
        <v>91.350000000000364</v>
      </c>
      <c r="AA1086" s="10">
        <f t="shared" si="596"/>
        <v>96.25</v>
      </c>
      <c r="AB1086" s="10">
        <f t="shared" si="597"/>
        <v>187.60000000000036</v>
      </c>
      <c r="AC1086" s="11">
        <f t="shared" si="610"/>
        <v>156.46428571428584</v>
      </c>
      <c r="AD1086" s="12">
        <f t="shared" si="609"/>
        <v>9.9076940334016685E-3</v>
      </c>
      <c r="AE1086" s="12">
        <f t="shared" si="611"/>
        <v>14.465233288766436</v>
      </c>
      <c r="AF1086" s="10"/>
      <c r="AG1086" s="10"/>
      <c r="AH1086" s="13">
        <f t="shared" si="625"/>
        <v>0</v>
      </c>
      <c r="AI1086" s="6"/>
      <c r="AJ1086" s="6"/>
      <c r="AK1086" s="6">
        <f t="shared" si="626"/>
        <v>0</v>
      </c>
    </row>
    <row r="1087" spans="1:37" x14ac:dyDescent="0.35">
      <c r="A1087" s="2">
        <v>44371</v>
      </c>
      <c r="B1087" t="s">
        <v>10</v>
      </c>
      <c r="C1087" s="3">
        <v>44371</v>
      </c>
      <c r="D1087">
        <v>15722.5</v>
      </c>
      <c r="E1087">
        <v>15819.55</v>
      </c>
      <c r="F1087">
        <v>15687.25</v>
      </c>
      <c r="G1087">
        <v>15791.45</v>
      </c>
      <c r="H1087">
        <v>1768725</v>
      </c>
      <c r="I1087">
        <v>-2465250</v>
      </c>
      <c r="J1087">
        <v>15790.45</v>
      </c>
      <c r="K1087" s="51">
        <f t="shared" si="598"/>
        <v>0.60875770105569671</v>
      </c>
      <c r="L1087">
        <f t="shared" si="593"/>
        <v>15800</v>
      </c>
      <c r="M1087">
        <f t="shared" si="594"/>
        <v>15700</v>
      </c>
      <c r="N1087">
        <v>15.365</v>
      </c>
      <c r="O1087">
        <v>34</v>
      </c>
      <c r="P1087" s="54">
        <f t="shared" si="599"/>
        <v>0.60691225709721408</v>
      </c>
      <c r="Q1087" s="54">
        <f t="shared" si="600"/>
        <v>14.897661965867963</v>
      </c>
      <c r="R1087" s="53">
        <f t="shared" si="629"/>
        <v>13850</v>
      </c>
      <c r="S1087" s="53">
        <f t="shared" si="630"/>
        <v>17100</v>
      </c>
      <c r="T1087" s="53">
        <f t="shared" si="613"/>
        <v>0</v>
      </c>
      <c r="U1087" s="16"/>
      <c r="V1087" s="16">
        <f t="shared" si="631"/>
        <v>14450</v>
      </c>
      <c r="W1087" s="16">
        <f t="shared" si="632"/>
        <v>16400</v>
      </c>
      <c r="X1087" s="16">
        <f t="shared" si="612"/>
        <v>0</v>
      </c>
      <c r="Y1087" s="10">
        <f t="shared" si="592"/>
        <v>132.29999999999927</v>
      </c>
      <c r="Z1087" s="10">
        <f t="shared" si="595"/>
        <v>123.64999999999964</v>
      </c>
      <c r="AA1087" s="10">
        <f t="shared" si="596"/>
        <v>8.6499999999996362</v>
      </c>
      <c r="AB1087" s="10">
        <f t="shared" si="597"/>
        <v>132.29999999999927</v>
      </c>
      <c r="AC1087" s="11">
        <f t="shared" si="610"/>
        <v>158.62857142857152</v>
      </c>
      <c r="AD1087" s="12">
        <f t="shared" si="609"/>
        <v>1.0089271517161489E-2</v>
      </c>
      <c r="AE1087" s="12">
        <f t="shared" si="611"/>
        <v>14.730336415055774</v>
      </c>
      <c r="AF1087" s="10"/>
      <c r="AG1087" s="10"/>
      <c r="AH1087" s="13">
        <f t="shared" si="625"/>
        <v>0</v>
      </c>
      <c r="AI1087" s="6"/>
      <c r="AJ1087" s="6"/>
      <c r="AK1087" s="6">
        <f t="shared" si="626"/>
        <v>0</v>
      </c>
    </row>
    <row r="1090" spans="18:36" x14ac:dyDescent="0.35">
      <c r="R1090">
        <v>10047</v>
      </c>
      <c r="S1090">
        <v>12288</v>
      </c>
      <c r="AI1090">
        <v>10012</v>
      </c>
      <c r="AJ1090">
        <v>12255</v>
      </c>
    </row>
  </sheetData>
  <mergeCells count="1">
    <mergeCell ref="AM1:AN1"/>
  </mergeCells>
  <pageMargins left="0.7" right="0.7" top="0.75" bottom="0.75" header="0.3" footer="0.3"/>
  <pageSetup orientation="portrait" horizontalDpi="1200" verticalDpi="1200" r:id="rId1"/>
  <ignoredErrors>
    <ignoredError sqref="V575:W575 V614:W614 V594:W594 V677:W677 V655:W655 V637:W637 V760:W760 V740:W740 V715:W715 V696:W696 V779:W779 V800:W800 V818:W818 V838:W838 V863:W863 V903:W903 V883:W883 V927:W927 V947:W947 V970:W970 V989:W989 V1028:W1028 V1009:W1009 V1068:W1068 V1049:W1049 R1068:S1068 R1028" formula="1"/>
    <ignoredError sqref="N999 N1029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40DDB-C833-485B-AF71-79DF2EB13049}">
  <sheetPr codeName="Sheet2"/>
  <dimension ref="A1:AD53"/>
  <sheetViews>
    <sheetView zoomScale="70" zoomScaleNormal="70" workbookViewId="0">
      <selection activeCell="V4" sqref="V4:AD4"/>
    </sheetView>
  </sheetViews>
  <sheetFormatPr defaultRowHeight="14.5" x14ac:dyDescent="0.35"/>
  <cols>
    <col min="1" max="1" width="11.26953125" customWidth="1"/>
    <col min="3" max="3" width="12.08984375" customWidth="1"/>
  </cols>
  <sheetData>
    <row r="1" spans="1:30" x14ac:dyDescent="0.35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11</v>
      </c>
      <c r="L1" s="1" t="s">
        <v>19</v>
      </c>
      <c r="M1" s="1" t="s">
        <v>28</v>
      </c>
      <c r="N1" s="1" t="s">
        <v>29</v>
      </c>
      <c r="O1" s="1" t="s">
        <v>30</v>
      </c>
      <c r="P1" s="1" t="s">
        <v>31</v>
      </c>
      <c r="Q1" s="1" t="s">
        <v>32</v>
      </c>
      <c r="R1" s="1" t="s">
        <v>27</v>
      </c>
    </row>
    <row r="2" spans="1:30" x14ac:dyDescent="0.35">
      <c r="A2" s="2">
        <v>42762</v>
      </c>
      <c r="B2" t="s">
        <v>10</v>
      </c>
      <c r="C2" s="3">
        <v>42789</v>
      </c>
      <c r="D2">
        <v>8649.9500000000007</v>
      </c>
      <c r="E2">
        <v>8698.15</v>
      </c>
      <c r="F2">
        <v>8641.1</v>
      </c>
      <c r="G2">
        <v>8671.1</v>
      </c>
      <c r="H2">
        <v>19389450</v>
      </c>
      <c r="I2">
        <v>1220400</v>
      </c>
      <c r="J2">
        <v>8641.25</v>
      </c>
      <c r="K2">
        <v>8700</v>
      </c>
      <c r="L2">
        <v>15.17</v>
      </c>
      <c r="M2">
        <v>124.85</v>
      </c>
      <c r="N2">
        <v>111.2</v>
      </c>
      <c r="O2">
        <f>M2+N2</f>
        <v>236.05</v>
      </c>
      <c r="P2">
        <v>27</v>
      </c>
      <c r="Q2">
        <v>15.17</v>
      </c>
      <c r="R2">
        <v>10.503608386346059</v>
      </c>
      <c r="V2" s="58"/>
      <c r="W2" s="58"/>
      <c r="X2" s="58"/>
      <c r="Y2" s="58"/>
      <c r="Z2" s="58"/>
      <c r="AA2" s="58"/>
      <c r="AB2" s="58"/>
      <c r="AC2" s="58"/>
    </row>
    <row r="3" spans="1:30" x14ac:dyDescent="0.35">
      <c r="A3" s="2">
        <v>42793</v>
      </c>
      <c r="B3" t="s">
        <v>10</v>
      </c>
      <c r="C3" s="3">
        <v>42824</v>
      </c>
      <c r="D3">
        <v>8939.9500000000007</v>
      </c>
      <c r="E3">
        <v>8957.1</v>
      </c>
      <c r="F3">
        <v>8909</v>
      </c>
      <c r="G3">
        <v>8915.75</v>
      </c>
      <c r="H3">
        <v>21364425</v>
      </c>
      <c r="I3">
        <v>-465900</v>
      </c>
      <c r="J3">
        <v>8896.7000000000007</v>
      </c>
      <c r="K3">
        <v>8900</v>
      </c>
      <c r="L3">
        <v>13.4</v>
      </c>
      <c r="M3">
        <v>136.80000000000001</v>
      </c>
      <c r="N3">
        <v>121.75</v>
      </c>
      <c r="O3">
        <f t="shared" ref="O3:O53" si="0">M3+N3</f>
        <v>258.55</v>
      </c>
      <c r="P3">
        <v>31</v>
      </c>
      <c r="Q3">
        <v>13.4</v>
      </c>
      <c r="R3">
        <v>10.388637708045941</v>
      </c>
      <c r="V3" s="58"/>
      <c r="W3" s="58"/>
      <c r="X3" s="58"/>
      <c r="Y3" s="58"/>
      <c r="Z3" s="58"/>
      <c r="AA3" s="58"/>
      <c r="AB3" s="58"/>
      <c r="AC3" s="58"/>
    </row>
    <row r="4" spans="1:30" ht="23.5" customHeight="1" x14ac:dyDescent="0.55000000000000004">
      <c r="A4" s="2">
        <v>42825</v>
      </c>
      <c r="B4" t="s">
        <v>10</v>
      </c>
      <c r="C4" s="3">
        <v>42852</v>
      </c>
      <c r="D4">
        <v>9185.25</v>
      </c>
      <c r="E4">
        <v>9208.4</v>
      </c>
      <c r="F4">
        <v>9176</v>
      </c>
      <c r="G4">
        <v>9197.75</v>
      </c>
      <c r="H4">
        <v>22945800</v>
      </c>
      <c r="I4">
        <v>-191250</v>
      </c>
      <c r="J4">
        <v>9173.75</v>
      </c>
      <c r="K4">
        <v>9200</v>
      </c>
      <c r="L4">
        <v>12.15</v>
      </c>
      <c r="M4">
        <v>111.25</v>
      </c>
      <c r="N4">
        <v>114.8</v>
      </c>
      <c r="O4">
        <f t="shared" si="0"/>
        <v>226.05</v>
      </c>
      <c r="P4">
        <v>27</v>
      </c>
      <c r="Q4">
        <v>12.15</v>
      </c>
      <c r="R4">
        <v>9.4724352159033884</v>
      </c>
      <c r="V4" s="62" t="s">
        <v>79</v>
      </c>
      <c r="W4" s="63"/>
      <c r="X4" s="63"/>
      <c r="Y4" s="63"/>
      <c r="Z4" s="63"/>
      <c r="AA4" s="63"/>
      <c r="AB4" s="63"/>
      <c r="AC4" s="63"/>
      <c r="AD4" s="63"/>
    </row>
    <row r="5" spans="1:30" ht="23.5" customHeight="1" x14ac:dyDescent="0.4">
      <c r="A5" s="2">
        <v>42853</v>
      </c>
      <c r="B5" t="s">
        <v>10</v>
      </c>
      <c r="C5" s="3">
        <v>42880</v>
      </c>
      <c r="D5">
        <v>9353.15</v>
      </c>
      <c r="E5">
        <v>9358.7000000000007</v>
      </c>
      <c r="F5">
        <v>9313</v>
      </c>
      <c r="G5">
        <v>9333.7000000000007</v>
      </c>
      <c r="H5">
        <v>19293300</v>
      </c>
      <c r="I5">
        <v>-486150</v>
      </c>
      <c r="J5">
        <v>9304.0499999999993</v>
      </c>
      <c r="K5">
        <v>9300</v>
      </c>
      <c r="L5">
        <v>11.07</v>
      </c>
      <c r="M5">
        <v>114.05</v>
      </c>
      <c r="N5">
        <v>129.4</v>
      </c>
      <c r="O5">
        <f t="shared" si="0"/>
        <v>243.45</v>
      </c>
      <c r="P5">
        <v>27</v>
      </c>
      <c r="Q5">
        <v>11.07</v>
      </c>
      <c r="R5">
        <v>10.018437498540733</v>
      </c>
      <c r="V5" s="60" t="s">
        <v>78</v>
      </c>
      <c r="W5" s="61"/>
      <c r="X5" s="61"/>
      <c r="Y5" s="61"/>
      <c r="Z5" s="61"/>
      <c r="AA5" s="61"/>
      <c r="AB5" s="61"/>
      <c r="AC5" s="61"/>
      <c r="AD5" s="61"/>
    </row>
    <row r="6" spans="1:30" x14ac:dyDescent="0.35">
      <c r="A6" s="2">
        <v>42881</v>
      </c>
      <c r="B6" t="s">
        <v>10</v>
      </c>
      <c r="C6" s="3">
        <v>42915</v>
      </c>
      <c r="D6">
        <v>9490.1</v>
      </c>
      <c r="E6">
        <v>9586.5</v>
      </c>
      <c r="F6">
        <v>9475</v>
      </c>
      <c r="G6">
        <v>9575.7999999999993</v>
      </c>
      <c r="H6">
        <v>18961125</v>
      </c>
      <c r="I6">
        <v>-141300</v>
      </c>
      <c r="J6">
        <v>9595.1</v>
      </c>
      <c r="K6">
        <v>9600</v>
      </c>
      <c r="L6">
        <v>10.4475</v>
      </c>
      <c r="M6">
        <v>90.7</v>
      </c>
      <c r="N6">
        <v>79.25</v>
      </c>
      <c r="O6">
        <f t="shared" si="0"/>
        <v>169.95</v>
      </c>
      <c r="P6">
        <v>34</v>
      </c>
      <c r="Q6">
        <v>10.4475</v>
      </c>
      <c r="R6">
        <v>6.1424399205423281</v>
      </c>
    </row>
    <row r="7" spans="1:30" x14ac:dyDescent="0.35">
      <c r="A7" s="2">
        <v>42916</v>
      </c>
      <c r="B7" t="s">
        <v>10</v>
      </c>
      <c r="C7" s="3">
        <v>42943</v>
      </c>
      <c r="D7">
        <v>9493.25</v>
      </c>
      <c r="E7">
        <v>9529.0499999999993</v>
      </c>
      <c r="F7">
        <v>9451.5</v>
      </c>
      <c r="G7">
        <v>9517.4</v>
      </c>
      <c r="H7">
        <v>19573500</v>
      </c>
      <c r="I7">
        <v>125550</v>
      </c>
      <c r="J7">
        <v>9520.9</v>
      </c>
      <c r="K7">
        <v>9500</v>
      </c>
      <c r="L7">
        <v>11.3825</v>
      </c>
      <c r="M7">
        <v>115.3</v>
      </c>
      <c r="N7">
        <v>101.85</v>
      </c>
      <c r="O7">
        <f t="shared" si="0"/>
        <v>217.14999999999998</v>
      </c>
      <c r="P7">
        <v>27</v>
      </c>
      <c r="Q7">
        <v>11.3825</v>
      </c>
      <c r="R7">
        <v>8.8042634471529571</v>
      </c>
    </row>
    <row r="8" spans="1:30" x14ac:dyDescent="0.35">
      <c r="A8" s="2">
        <v>42944</v>
      </c>
      <c r="B8" t="s">
        <v>10</v>
      </c>
      <c r="C8" s="3">
        <v>42978</v>
      </c>
      <c r="D8">
        <v>10011.5</v>
      </c>
      <c r="E8">
        <v>10053.299999999999</v>
      </c>
      <c r="F8">
        <v>9990</v>
      </c>
      <c r="G8">
        <v>10042.25</v>
      </c>
      <c r="H8">
        <v>19407600</v>
      </c>
      <c r="I8">
        <v>2938950</v>
      </c>
      <c r="J8">
        <v>10014.5</v>
      </c>
      <c r="K8">
        <v>10000</v>
      </c>
      <c r="L8">
        <v>11.217499999999999</v>
      </c>
      <c r="M8">
        <v>146.30000000000001</v>
      </c>
      <c r="N8">
        <v>106.2</v>
      </c>
      <c r="O8">
        <f t="shared" si="0"/>
        <v>252.5</v>
      </c>
      <c r="P8">
        <v>34</v>
      </c>
      <c r="Q8">
        <v>11.217499999999999</v>
      </c>
      <c r="R8">
        <v>8.6507302099552472</v>
      </c>
    </row>
    <row r="9" spans="1:30" x14ac:dyDescent="0.35">
      <c r="A9" s="2">
        <v>42979</v>
      </c>
      <c r="B9" t="s">
        <v>10</v>
      </c>
      <c r="C9" s="3">
        <v>43006</v>
      </c>
      <c r="D9">
        <v>9945.2999999999993</v>
      </c>
      <c r="E9">
        <v>10017.85</v>
      </c>
      <c r="F9">
        <v>9937.5499999999993</v>
      </c>
      <c r="G9">
        <v>10007.299999999999</v>
      </c>
      <c r="H9">
        <v>16912650</v>
      </c>
      <c r="I9">
        <v>1042875</v>
      </c>
      <c r="J9">
        <v>9974.4</v>
      </c>
      <c r="K9">
        <v>10000</v>
      </c>
      <c r="L9">
        <v>11.952500000000001</v>
      </c>
      <c r="M9">
        <v>113.7</v>
      </c>
      <c r="N9">
        <v>72</v>
      </c>
      <c r="O9">
        <f t="shared" si="0"/>
        <v>185.7</v>
      </c>
      <c r="P9">
        <v>27</v>
      </c>
      <c r="Q9">
        <v>11.952500000000001</v>
      </c>
      <c r="R9">
        <v>7.1869087232839304</v>
      </c>
    </row>
    <row r="10" spans="1:30" x14ac:dyDescent="0.35">
      <c r="A10" s="2">
        <v>43007</v>
      </c>
      <c r="B10" t="s">
        <v>10</v>
      </c>
      <c r="C10" s="3">
        <v>43034</v>
      </c>
      <c r="D10">
        <v>9802.35</v>
      </c>
      <c r="E10">
        <v>9881</v>
      </c>
      <c r="F10">
        <v>9788</v>
      </c>
      <c r="G10">
        <v>9800.5499999999993</v>
      </c>
      <c r="H10">
        <v>20509050</v>
      </c>
      <c r="I10">
        <v>812700</v>
      </c>
      <c r="J10">
        <v>9788.6</v>
      </c>
      <c r="K10">
        <v>9800</v>
      </c>
      <c r="L10">
        <v>13.172499999999999</v>
      </c>
      <c r="M10">
        <v>118.4</v>
      </c>
      <c r="N10">
        <v>120.5</v>
      </c>
      <c r="O10">
        <f t="shared" si="0"/>
        <v>238.9</v>
      </c>
      <c r="P10">
        <v>27</v>
      </c>
      <c r="Q10">
        <v>13.172499999999999</v>
      </c>
      <c r="R10">
        <v>9.3806743151320244</v>
      </c>
    </row>
    <row r="11" spans="1:30" x14ac:dyDescent="0.35">
      <c r="A11" s="2">
        <v>43035</v>
      </c>
      <c r="B11" t="s">
        <v>10</v>
      </c>
      <c r="C11" s="3">
        <v>43069</v>
      </c>
      <c r="D11">
        <v>10371</v>
      </c>
      <c r="E11">
        <v>10390</v>
      </c>
      <c r="F11">
        <v>10346</v>
      </c>
      <c r="G11">
        <v>10356.85</v>
      </c>
      <c r="H11">
        <v>22954500</v>
      </c>
      <c r="I11">
        <v>599475</v>
      </c>
      <c r="J11">
        <v>10323.049999999999</v>
      </c>
      <c r="K11">
        <v>10400</v>
      </c>
      <c r="L11">
        <v>11.6175</v>
      </c>
      <c r="M11">
        <v>111.1</v>
      </c>
      <c r="N11">
        <v>154.6</v>
      </c>
      <c r="O11">
        <f t="shared" si="0"/>
        <v>265.7</v>
      </c>
      <c r="P11">
        <v>34</v>
      </c>
      <c r="Q11">
        <v>11.6175</v>
      </c>
      <c r="R11">
        <v>8.7874214776520301</v>
      </c>
    </row>
    <row r="12" spans="1:30" x14ac:dyDescent="0.35">
      <c r="A12" s="2">
        <v>43070</v>
      </c>
      <c r="B12" t="s">
        <v>10</v>
      </c>
      <c r="C12" s="3">
        <v>43097</v>
      </c>
      <c r="D12">
        <v>10289</v>
      </c>
      <c r="E12">
        <v>10308.450000000001</v>
      </c>
      <c r="F12">
        <v>10138.049999999999</v>
      </c>
      <c r="G12">
        <v>10154.25</v>
      </c>
      <c r="H12">
        <v>17750700</v>
      </c>
      <c r="I12">
        <v>441525</v>
      </c>
      <c r="J12">
        <v>10121.799999999999</v>
      </c>
      <c r="K12">
        <v>10200</v>
      </c>
      <c r="L12">
        <v>13.55</v>
      </c>
      <c r="M12">
        <v>120.25</v>
      </c>
      <c r="N12">
        <v>218.1</v>
      </c>
      <c r="O12">
        <f t="shared" si="0"/>
        <v>338.35</v>
      </c>
      <c r="P12">
        <v>27</v>
      </c>
      <c r="Q12">
        <v>13.55</v>
      </c>
      <c r="R12">
        <v>12.657301557022702</v>
      </c>
    </row>
    <row r="13" spans="1:30" x14ac:dyDescent="0.35">
      <c r="A13" s="2">
        <v>43098</v>
      </c>
      <c r="B13" t="s">
        <v>10</v>
      </c>
      <c r="C13" s="3">
        <v>43125</v>
      </c>
      <c r="D13">
        <v>10501.65</v>
      </c>
      <c r="E13">
        <v>10568</v>
      </c>
      <c r="F13">
        <v>10469</v>
      </c>
      <c r="G13">
        <v>10556.9</v>
      </c>
      <c r="H13">
        <v>23265150</v>
      </c>
      <c r="I13">
        <v>1040400</v>
      </c>
      <c r="J13">
        <v>10530.7</v>
      </c>
      <c r="K13">
        <v>10600</v>
      </c>
      <c r="L13">
        <v>12.297499999999999</v>
      </c>
      <c r="M13">
        <v>101.5</v>
      </c>
      <c r="N13">
        <v>108.15</v>
      </c>
      <c r="O13">
        <f t="shared" si="0"/>
        <v>209.65</v>
      </c>
      <c r="P13">
        <v>27</v>
      </c>
      <c r="Q13">
        <v>12.297499999999999</v>
      </c>
      <c r="R13">
        <v>7.6839661028254316</v>
      </c>
    </row>
    <row r="14" spans="1:30" x14ac:dyDescent="0.35">
      <c r="A14" s="2">
        <v>43129</v>
      </c>
      <c r="B14" t="s">
        <v>10</v>
      </c>
      <c r="C14" s="3">
        <v>43153</v>
      </c>
      <c r="D14">
        <v>11141.25</v>
      </c>
      <c r="E14">
        <v>11185.6</v>
      </c>
      <c r="F14">
        <v>11080</v>
      </c>
      <c r="G14">
        <v>11137.65</v>
      </c>
      <c r="H14">
        <v>25590300</v>
      </c>
      <c r="I14">
        <v>538875</v>
      </c>
      <c r="J14">
        <v>11130.4</v>
      </c>
      <c r="K14">
        <v>11100</v>
      </c>
      <c r="L14">
        <v>17.5075</v>
      </c>
      <c r="M14">
        <v>217.6</v>
      </c>
      <c r="N14">
        <v>180.7</v>
      </c>
      <c r="O14">
        <f t="shared" si="0"/>
        <v>398.29999999999995</v>
      </c>
      <c r="P14">
        <v>24</v>
      </c>
      <c r="Q14">
        <v>17.5075</v>
      </c>
      <c r="R14">
        <v>14.594887835005643</v>
      </c>
    </row>
    <row r="15" spans="1:30" x14ac:dyDescent="0.35">
      <c r="A15" s="2">
        <v>43192</v>
      </c>
      <c r="B15" t="s">
        <v>10</v>
      </c>
      <c r="C15" s="3">
        <v>43216</v>
      </c>
      <c r="D15">
        <v>10198.5</v>
      </c>
      <c r="E15">
        <v>10274.9</v>
      </c>
      <c r="F15">
        <v>10163.65</v>
      </c>
      <c r="G15">
        <v>10264</v>
      </c>
      <c r="H15">
        <v>19147425</v>
      </c>
      <c r="I15">
        <v>-173625</v>
      </c>
      <c r="K15">
        <v>10300</v>
      </c>
      <c r="L15">
        <v>15.7575</v>
      </c>
      <c r="M15">
        <v>127.15</v>
      </c>
      <c r="N15">
        <v>123.35</v>
      </c>
      <c r="O15">
        <f t="shared" si="0"/>
        <v>250.5</v>
      </c>
      <c r="P15">
        <v>24</v>
      </c>
      <c r="Q15">
        <v>15.7575</v>
      </c>
      <c r="R15">
        <v>10.027572364680855</v>
      </c>
    </row>
    <row r="16" spans="1:30" x14ac:dyDescent="0.35">
      <c r="A16" s="2">
        <v>43217</v>
      </c>
      <c r="B16" t="s">
        <v>10</v>
      </c>
      <c r="C16" s="3">
        <v>43251</v>
      </c>
      <c r="D16">
        <v>10667.75</v>
      </c>
      <c r="E16">
        <v>10744</v>
      </c>
      <c r="F16">
        <v>10640</v>
      </c>
      <c r="G16">
        <v>10723.8</v>
      </c>
      <c r="H16">
        <v>23363475</v>
      </c>
      <c r="I16">
        <v>937200</v>
      </c>
      <c r="J16">
        <v>10692.3</v>
      </c>
      <c r="K16">
        <v>10700</v>
      </c>
      <c r="L16">
        <v>12.0375</v>
      </c>
      <c r="M16">
        <v>154.19999999999999</v>
      </c>
      <c r="N16">
        <v>133.5</v>
      </c>
      <c r="O16">
        <f t="shared" si="0"/>
        <v>287.7</v>
      </c>
      <c r="P16">
        <v>34</v>
      </c>
      <c r="Q16">
        <v>12.0375</v>
      </c>
      <c r="R16">
        <v>9.2503373148976653</v>
      </c>
    </row>
    <row r="17" spans="1:18" x14ac:dyDescent="0.35">
      <c r="A17" s="2">
        <v>43252</v>
      </c>
      <c r="B17" t="s">
        <v>10</v>
      </c>
      <c r="C17" s="3">
        <v>43279</v>
      </c>
      <c r="D17">
        <v>10725</v>
      </c>
      <c r="E17">
        <v>10744</v>
      </c>
      <c r="F17">
        <v>10669.95</v>
      </c>
      <c r="G17">
        <v>10683.9</v>
      </c>
      <c r="H17">
        <v>19495050</v>
      </c>
      <c r="I17">
        <v>501075</v>
      </c>
      <c r="J17">
        <v>10696.2</v>
      </c>
      <c r="K17">
        <v>10700</v>
      </c>
      <c r="L17">
        <v>13.2225</v>
      </c>
      <c r="M17">
        <v>132.05000000000001</v>
      </c>
      <c r="N17">
        <v>147.85</v>
      </c>
      <c r="O17">
        <f t="shared" si="0"/>
        <v>279.89999999999998</v>
      </c>
      <c r="P17">
        <v>27</v>
      </c>
      <c r="Q17">
        <v>13.2225</v>
      </c>
      <c r="R17">
        <v>10.045087201005517</v>
      </c>
    </row>
    <row r="18" spans="1:18" x14ac:dyDescent="0.35">
      <c r="A18" s="2">
        <v>43280</v>
      </c>
      <c r="B18" t="s">
        <v>10</v>
      </c>
      <c r="C18" s="3">
        <v>43307</v>
      </c>
      <c r="D18">
        <v>10591.05</v>
      </c>
      <c r="E18">
        <v>10706.75</v>
      </c>
      <c r="F18">
        <v>10591.05</v>
      </c>
      <c r="G18">
        <v>10694.8</v>
      </c>
      <c r="H18">
        <v>19782000</v>
      </c>
      <c r="I18">
        <v>993375</v>
      </c>
      <c r="J18">
        <v>10714.3</v>
      </c>
      <c r="K18">
        <v>10700</v>
      </c>
      <c r="L18">
        <v>13.9475</v>
      </c>
      <c r="M18">
        <v>131.30000000000001</v>
      </c>
      <c r="N18">
        <v>103.4</v>
      </c>
      <c r="O18">
        <f t="shared" si="0"/>
        <v>234.70000000000002</v>
      </c>
      <c r="P18">
        <v>27</v>
      </c>
      <c r="Q18">
        <v>13.9475</v>
      </c>
      <c r="R18">
        <v>8.5294727264249968</v>
      </c>
    </row>
    <row r="19" spans="1:18" x14ac:dyDescent="0.35">
      <c r="A19" s="2">
        <v>43308</v>
      </c>
      <c r="B19" t="s">
        <v>10</v>
      </c>
      <c r="C19" s="3">
        <v>43342</v>
      </c>
      <c r="D19">
        <v>11234.3</v>
      </c>
      <c r="E19">
        <v>11312.85</v>
      </c>
      <c r="F19">
        <v>11225.25</v>
      </c>
      <c r="G19">
        <v>11306.7</v>
      </c>
      <c r="H19">
        <v>22790325</v>
      </c>
      <c r="I19">
        <v>1972875</v>
      </c>
      <c r="J19">
        <v>11278.35</v>
      </c>
      <c r="K19">
        <v>11300</v>
      </c>
      <c r="L19">
        <v>12.0275</v>
      </c>
      <c r="M19">
        <v>150.75</v>
      </c>
      <c r="N19">
        <v>110.05</v>
      </c>
      <c r="O19">
        <f t="shared" si="0"/>
        <v>260.8</v>
      </c>
      <c r="P19">
        <v>34</v>
      </c>
      <c r="Q19">
        <v>12.0275</v>
      </c>
      <c r="R19">
        <v>7.9625488023581896</v>
      </c>
    </row>
    <row r="20" spans="1:18" x14ac:dyDescent="0.35">
      <c r="A20" s="2">
        <v>43343</v>
      </c>
      <c r="B20" t="s">
        <v>10</v>
      </c>
      <c r="C20" s="3">
        <v>43370</v>
      </c>
      <c r="D20">
        <v>11709</v>
      </c>
      <c r="E20">
        <v>11793</v>
      </c>
      <c r="F20">
        <v>11686.35</v>
      </c>
      <c r="G20">
        <v>11735.3</v>
      </c>
      <c r="H20">
        <v>25285125</v>
      </c>
      <c r="I20">
        <v>1538550</v>
      </c>
      <c r="J20">
        <v>11680.5</v>
      </c>
      <c r="K20">
        <v>11700</v>
      </c>
      <c r="L20">
        <v>12.4125</v>
      </c>
      <c r="M20">
        <v>155.85</v>
      </c>
      <c r="N20">
        <v>123.85</v>
      </c>
      <c r="O20">
        <f t="shared" si="0"/>
        <v>279.7</v>
      </c>
      <c r="P20">
        <v>27</v>
      </c>
      <c r="Q20">
        <v>12.4125</v>
      </c>
      <c r="R20">
        <v>9.1943445379530448</v>
      </c>
    </row>
    <row r="21" spans="1:18" x14ac:dyDescent="0.35">
      <c r="A21" s="2">
        <v>43371</v>
      </c>
      <c r="B21" t="s">
        <v>10</v>
      </c>
      <c r="C21" s="3">
        <v>43398</v>
      </c>
      <c r="D21">
        <v>11070</v>
      </c>
      <c r="E21">
        <v>11099.9</v>
      </c>
      <c r="F21">
        <v>10892.15</v>
      </c>
      <c r="G21">
        <v>10954.3</v>
      </c>
      <c r="H21">
        <v>16608675</v>
      </c>
      <c r="I21">
        <v>104025</v>
      </c>
      <c r="K21">
        <v>11000</v>
      </c>
      <c r="L21">
        <v>16.922499999999999</v>
      </c>
      <c r="M21">
        <v>167.05</v>
      </c>
      <c r="N21">
        <v>260.5</v>
      </c>
      <c r="O21">
        <f t="shared" si="0"/>
        <v>427.55</v>
      </c>
      <c r="P21">
        <v>27</v>
      </c>
      <c r="Q21">
        <v>16.922499999999999</v>
      </c>
      <c r="R21">
        <v>14.865769803795514</v>
      </c>
    </row>
    <row r="22" spans="1:18" x14ac:dyDescent="0.35">
      <c r="A22" s="2">
        <v>43399</v>
      </c>
      <c r="B22" t="s">
        <v>10</v>
      </c>
      <c r="C22" s="3">
        <v>43433</v>
      </c>
      <c r="D22">
        <v>10118.200000000001</v>
      </c>
      <c r="E22">
        <v>10177</v>
      </c>
      <c r="F22">
        <v>10030.1</v>
      </c>
      <c r="G22">
        <v>10054.1</v>
      </c>
      <c r="H22">
        <v>22139175</v>
      </c>
      <c r="I22">
        <v>760350</v>
      </c>
      <c r="J22">
        <v>10030</v>
      </c>
      <c r="K22">
        <v>10100</v>
      </c>
      <c r="L22">
        <v>18.962499999999999</v>
      </c>
      <c r="M22">
        <v>211.15</v>
      </c>
      <c r="N22">
        <v>255.15</v>
      </c>
      <c r="O22">
        <f t="shared" si="0"/>
        <v>466.3</v>
      </c>
      <c r="P22">
        <v>34</v>
      </c>
      <c r="Q22">
        <v>18.962499999999999</v>
      </c>
      <c r="R22">
        <v>15.807117916615971</v>
      </c>
    </row>
    <row r="23" spans="1:18" x14ac:dyDescent="0.35">
      <c r="A23" s="2">
        <v>43434</v>
      </c>
      <c r="B23" t="s">
        <v>10</v>
      </c>
      <c r="C23" s="3">
        <v>43461</v>
      </c>
      <c r="D23">
        <v>10927</v>
      </c>
      <c r="E23">
        <v>10949.75</v>
      </c>
      <c r="F23">
        <v>10855</v>
      </c>
      <c r="G23">
        <v>10900.65</v>
      </c>
      <c r="H23">
        <v>19443300</v>
      </c>
      <c r="I23">
        <v>132750</v>
      </c>
      <c r="J23">
        <v>10876.75</v>
      </c>
      <c r="K23">
        <v>10900</v>
      </c>
      <c r="L23">
        <v>18.697500000000002</v>
      </c>
      <c r="M23">
        <v>193.4</v>
      </c>
      <c r="N23">
        <v>198.55</v>
      </c>
      <c r="O23">
        <f t="shared" si="0"/>
        <v>391.95000000000005</v>
      </c>
      <c r="P23">
        <v>27</v>
      </c>
      <c r="Q23">
        <v>18.697500000000002</v>
      </c>
      <c r="R23">
        <v>13.806316952434267</v>
      </c>
    </row>
    <row r="24" spans="1:18" x14ac:dyDescent="0.35">
      <c r="A24" s="2">
        <v>43462</v>
      </c>
      <c r="B24" t="s">
        <v>10</v>
      </c>
      <c r="C24" s="3">
        <v>43496</v>
      </c>
      <c r="D24">
        <v>10850.05</v>
      </c>
      <c r="E24">
        <v>10946</v>
      </c>
      <c r="F24">
        <v>10850</v>
      </c>
      <c r="G24">
        <v>10907.75</v>
      </c>
      <c r="H24">
        <v>22476600</v>
      </c>
      <c r="I24">
        <v>654900</v>
      </c>
      <c r="K24">
        <v>10900</v>
      </c>
      <c r="L24">
        <v>16.072500000000002</v>
      </c>
      <c r="M24">
        <v>189.65</v>
      </c>
      <c r="N24">
        <v>180.15</v>
      </c>
      <c r="O24">
        <f t="shared" si="0"/>
        <v>369.8</v>
      </c>
      <c r="P24">
        <v>34</v>
      </c>
      <c r="Q24">
        <v>16.072500000000002</v>
      </c>
      <c r="R24">
        <v>11.690301295514724</v>
      </c>
    </row>
    <row r="25" spans="1:18" x14ac:dyDescent="0.35">
      <c r="A25" s="2">
        <v>43497</v>
      </c>
      <c r="B25" t="s">
        <v>10</v>
      </c>
      <c r="C25" s="3">
        <v>43524</v>
      </c>
      <c r="D25">
        <v>10870</v>
      </c>
      <c r="E25">
        <v>11023.2</v>
      </c>
      <c r="F25">
        <v>10835.1</v>
      </c>
      <c r="G25">
        <v>10914.05</v>
      </c>
      <c r="H25">
        <v>17940750</v>
      </c>
      <c r="I25">
        <v>741675</v>
      </c>
      <c r="K25">
        <v>10900</v>
      </c>
      <c r="L25">
        <v>17.122499999999999</v>
      </c>
      <c r="M25">
        <v>174.55</v>
      </c>
      <c r="N25">
        <v>162.75</v>
      </c>
      <c r="O25">
        <f t="shared" si="0"/>
        <v>337.3</v>
      </c>
      <c r="P25">
        <v>27</v>
      </c>
      <c r="Q25">
        <v>17.122499999999999</v>
      </c>
      <c r="R25">
        <v>11.943590665296583</v>
      </c>
    </row>
    <row r="26" spans="1:18" x14ac:dyDescent="0.35">
      <c r="A26" s="2">
        <v>43525</v>
      </c>
      <c r="B26" t="s">
        <v>10</v>
      </c>
      <c r="C26" s="3">
        <v>43552</v>
      </c>
      <c r="D26">
        <v>10897.7</v>
      </c>
      <c r="E26">
        <v>10929.45</v>
      </c>
      <c r="F26">
        <v>10870.6</v>
      </c>
      <c r="G26">
        <v>10917.05</v>
      </c>
      <c r="H26">
        <v>14248575</v>
      </c>
      <c r="I26">
        <v>-13050</v>
      </c>
      <c r="K26">
        <v>10900</v>
      </c>
      <c r="L26">
        <v>18.2775</v>
      </c>
      <c r="M26">
        <v>175.7</v>
      </c>
      <c r="N26">
        <v>162.19999999999999</v>
      </c>
      <c r="O26">
        <f t="shared" si="0"/>
        <v>337.9</v>
      </c>
      <c r="P26">
        <v>27</v>
      </c>
      <c r="Q26">
        <v>18.2775</v>
      </c>
      <c r="R26">
        <v>11.934423836171824</v>
      </c>
    </row>
    <row r="27" spans="1:18" x14ac:dyDescent="0.35">
      <c r="A27" s="2">
        <v>43553</v>
      </c>
      <c r="B27" t="s">
        <v>10</v>
      </c>
      <c r="C27" s="3">
        <v>43580</v>
      </c>
      <c r="D27">
        <v>11689</v>
      </c>
      <c r="E27">
        <v>11718.5</v>
      </c>
      <c r="F27">
        <v>11641</v>
      </c>
      <c r="G27">
        <v>11679.9</v>
      </c>
      <c r="H27">
        <v>16442175</v>
      </c>
      <c r="I27">
        <v>-467400</v>
      </c>
      <c r="J27">
        <v>11623.9</v>
      </c>
      <c r="K27">
        <v>11700</v>
      </c>
      <c r="L27">
        <v>16.6525</v>
      </c>
      <c r="M27">
        <v>174.3</v>
      </c>
      <c r="N27">
        <v>194.95</v>
      </c>
      <c r="O27">
        <f t="shared" si="0"/>
        <v>369.25</v>
      </c>
      <c r="P27">
        <v>27</v>
      </c>
      <c r="Q27">
        <v>16.6525</v>
      </c>
      <c r="R27">
        <v>12.158815233596789</v>
      </c>
    </row>
    <row r="28" spans="1:18" x14ac:dyDescent="0.35">
      <c r="A28" s="2">
        <v>43581</v>
      </c>
      <c r="B28" t="s">
        <v>10</v>
      </c>
      <c r="C28" s="3">
        <v>43615</v>
      </c>
      <c r="D28">
        <v>11769.95</v>
      </c>
      <c r="E28">
        <v>11827.9</v>
      </c>
      <c r="F28">
        <v>11725</v>
      </c>
      <c r="G28">
        <v>11813.5</v>
      </c>
      <c r="H28">
        <v>19541025</v>
      </c>
      <c r="I28">
        <v>318750</v>
      </c>
      <c r="K28">
        <v>11800</v>
      </c>
      <c r="L28">
        <v>23.232500000000002</v>
      </c>
      <c r="M28">
        <v>310.8</v>
      </c>
      <c r="N28">
        <v>299.7</v>
      </c>
      <c r="O28">
        <f t="shared" si="0"/>
        <v>610.5</v>
      </c>
      <c r="P28">
        <v>34</v>
      </c>
      <c r="Q28">
        <v>23.232500000000002</v>
      </c>
      <c r="R28">
        <v>17.791050298344789</v>
      </c>
    </row>
    <row r="29" spans="1:18" x14ac:dyDescent="0.35">
      <c r="A29" s="2">
        <v>43616</v>
      </c>
      <c r="B29" t="s">
        <v>10</v>
      </c>
      <c r="C29" s="3">
        <v>43643</v>
      </c>
      <c r="D29">
        <v>12001</v>
      </c>
      <c r="E29">
        <v>12047</v>
      </c>
      <c r="F29">
        <v>11828.65</v>
      </c>
      <c r="G29">
        <v>11916.5</v>
      </c>
      <c r="H29">
        <v>18194625</v>
      </c>
      <c r="I29">
        <v>-593250</v>
      </c>
      <c r="K29">
        <v>11900</v>
      </c>
      <c r="L29">
        <v>15.61</v>
      </c>
      <c r="M29">
        <v>184.9</v>
      </c>
      <c r="N29">
        <v>215.7</v>
      </c>
      <c r="O29">
        <f t="shared" si="0"/>
        <v>400.6</v>
      </c>
      <c r="P29">
        <v>27</v>
      </c>
      <c r="Q29">
        <v>15.61</v>
      </c>
      <c r="R29">
        <v>12.848180309272232</v>
      </c>
    </row>
    <row r="30" spans="1:18" x14ac:dyDescent="0.35">
      <c r="A30" s="2">
        <v>43644</v>
      </c>
      <c r="B30" t="s">
        <v>10</v>
      </c>
      <c r="C30" s="3">
        <v>43671</v>
      </c>
      <c r="D30">
        <v>11907.7</v>
      </c>
      <c r="E30">
        <v>11916</v>
      </c>
      <c r="F30">
        <v>11828</v>
      </c>
      <c r="G30">
        <v>11841.5</v>
      </c>
      <c r="H30">
        <v>18476850</v>
      </c>
      <c r="I30">
        <v>94800</v>
      </c>
      <c r="J30">
        <v>11788.85</v>
      </c>
      <c r="K30">
        <v>11800</v>
      </c>
      <c r="L30">
        <v>14.645</v>
      </c>
      <c r="M30">
        <v>203.9</v>
      </c>
      <c r="N30">
        <v>208.75</v>
      </c>
      <c r="O30">
        <f t="shared" si="0"/>
        <v>412.65</v>
      </c>
      <c r="P30">
        <v>27</v>
      </c>
      <c r="Q30">
        <v>14.645</v>
      </c>
      <c r="R30">
        <v>13.338349055994527</v>
      </c>
    </row>
    <row r="31" spans="1:18" x14ac:dyDescent="0.35">
      <c r="A31" s="2">
        <v>43672</v>
      </c>
      <c r="B31" t="s">
        <v>10</v>
      </c>
      <c r="C31" s="3">
        <v>43706</v>
      </c>
      <c r="D31">
        <v>11300.15</v>
      </c>
      <c r="E31">
        <v>11345</v>
      </c>
      <c r="F31">
        <v>11247.15</v>
      </c>
      <c r="G31">
        <v>11327</v>
      </c>
      <c r="H31">
        <v>16862775</v>
      </c>
      <c r="I31">
        <v>-264150</v>
      </c>
      <c r="J31">
        <v>11284.3</v>
      </c>
      <c r="K31">
        <v>11300</v>
      </c>
      <c r="L31">
        <v>12.635</v>
      </c>
      <c r="M31">
        <v>174.15</v>
      </c>
      <c r="N31">
        <v>149.19999999999999</v>
      </c>
      <c r="O31">
        <f t="shared" si="0"/>
        <v>323.35000000000002</v>
      </c>
      <c r="P31">
        <v>34</v>
      </c>
      <c r="Q31">
        <v>12.635</v>
      </c>
      <c r="R31">
        <v>9.8147489202940204</v>
      </c>
    </row>
    <row r="32" spans="1:18" x14ac:dyDescent="0.35">
      <c r="A32" s="2">
        <v>43707</v>
      </c>
      <c r="B32" t="s">
        <v>10</v>
      </c>
      <c r="C32" s="3">
        <v>43734</v>
      </c>
      <c r="D32">
        <v>11006.9</v>
      </c>
      <c r="E32">
        <v>11077</v>
      </c>
      <c r="F32">
        <v>10890</v>
      </c>
      <c r="G32">
        <v>11058.9</v>
      </c>
      <c r="H32">
        <v>17425425</v>
      </c>
      <c r="I32">
        <v>-81225</v>
      </c>
      <c r="J32">
        <v>11023.25</v>
      </c>
      <c r="K32">
        <v>11100</v>
      </c>
      <c r="L32">
        <v>16.425000000000001</v>
      </c>
      <c r="M32">
        <v>155.19999999999999</v>
      </c>
      <c r="N32">
        <v>156.65</v>
      </c>
      <c r="O32">
        <f t="shared" si="0"/>
        <v>311.85000000000002</v>
      </c>
      <c r="P32">
        <v>27</v>
      </c>
      <c r="Q32">
        <v>16.425000000000001</v>
      </c>
      <c r="R32">
        <v>10.905079628644142</v>
      </c>
    </row>
    <row r="33" spans="1:18" x14ac:dyDescent="0.35">
      <c r="A33" s="2">
        <v>43735</v>
      </c>
      <c r="B33" t="s">
        <v>10</v>
      </c>
      <c r="C33" s="3">
        <v>43769</v>
      </c>
      <c r="D33">
        <v>11599</v>
      </c>
      <c r="E33">
        <v>11646.4</v>
      </c>
      <c r="F33">
        <v>11565.75</v>
      </c>
      <c r="G33">
        <v>11579.5</v>
      </c>
      <c r="H33">
        <v>14549175</v>
      </c>
      <c r="I33">
        <v>-234600</v>
      </c>
      <c r="J33">
        <v>11512.4</v>
      </c>
      <c r="K33">
        <v>11600</v>
      </c>
      <c r="L33">
        <v>16.342500000000001</v>
      </c>
      <c r="M33">
        <v>201.25</v>
      </c>
      <c r="N33">
        <v>221.35</v>
      </c>
      <c r="O33">
        <f t="shared" si="0"/>
        <v>422.6</v>
      </c>
      <c r="P33">
        <v>34</v>
      </c>
      <c r="Q33">
        <v>16.342500000000001</v>
      </c>
      <c r="R33">
        <v>12.496819050129188</v>
      </c>
    </row>
    <row r="34" spans="1:18" x14ac:dyDescent="0.35">
      <c r="A34" s="2">
        <v>43770</v>
      </c>
      <c r="B34" t="s">
        <v>10</v>
      </c>
      <c r="C34" s="3">
        <v>43797</v>
      </c>
      <c r="D34">
        <v>11925</v>
      </c>
      <c r="E34">
        <v>11944.9</v>
      </c>
      <c r="F34">
        <v>11878</v>
      </c>
      <c r="G34">
        <v>11928.25</v>
      </c>
      <c r="H34">
        <v>14558325</v>
      </c>
      <c r="I34">
        <v>247425</v>
      </c>
      <c r="J34">
        <v>11890.6</v>
      </c>
      <c r="K34">
        <v>11900</v>
      </c>
      <c r="L34">
        <v>16.28</v>
      </c>
      <c r="M34">
        <v>198.85</v>
      </c>
      <c r="N34">
        <v>171.05</v>
      </c>
      <c r="O34">
        <f t="shared" si="0"/>
        <v>369.9</v>
      </c>
      <c r="P34">
        <v>27</v>
      </c>
      <c r="Q34">
        <v>16.28</v>
      </c>
      <c r="R34">
        <v>11.939167830789241</v>
      </c>
    </row>
    <row r="35" spans="1:18" x14ac:dyDescent="0.35">
      <c r="A35" s="2">
        <v>43798</v>
      </c>
      <c r="B35" t="s">
        <v>10</v>
      </c>
      <c r="C35" s="3">
        <v>43825</v>
      </c>
      <c r="D35">
        <v>12174.85</v>
      </c>
      <c r="E35">
        <v>12174.9</v>
      </c>
      <c r="F35">
        <v>12051</v>
      </c>
      <c r="G35">
        <v>12099.85</v>
      </c>
      <c r="H35">
        <v>13719150</v>
      </c>
      <c r="I35">
        <v>-521550</v>
      </c>
      <c r="J35">
        <v>12056.05</v>
      </c>
      <c r="K35">
        <v>12100</v>
      </c>
      <c r="L35">
        <v>13.987500000000001</v>
      </c>
      <c r="M35">
        <v>159.55000000000001</v>
      </c>
      <c r="N35">
        <v>211.6</v>
      </c>
      <c r="O35">
        <f t="shared" si="0"/>
        <v>371.15</v>
      </c>
      <c r="P35">
        <v>27</v>
      </c>
      <c r="Q35">
        <v>13.987500000000001</v>
      </c>
      <c r="R35">
        <v>11.733672415387984</v>
      </c>
    </row>
    <row r="36" spans="1:18" x14ac:dyDescent="0.35">
      <c r="A36" s="2">
        <v>43826</v>
      </c>
      <c r="B36" t="s">
        <v>10</v>
      </c>
      <c r="C36" s="3">
        <v>43860</v>
      </c>
      <c r="D36">
        <v>12228.7</v>
      </c>
      <c r="E36">
        <v>12330</v>
      </c>
      <c r="F36">
        <v>12209</v>
      </c>
      <c r="G36">
        <v>12319.25</v>
      </c>
      <c r="H36">
        <v>12163500</v>
      </c>
      <c r="I36">
        <v>836850</v>
      </c>
      <c r="J36">
        <v>12245.8</v>
      </c>
      <c r="K36">
        <v>12300</v>
      </c>
      <c r="L36">
        <v>11.1225</v>
      </c>
      <c r="M36">
        <v>162.6</v>
      </c>
      <c r="N36">
        <v>110.45</v>
      </c>
      <c r="O36">
        <f t="shared" si="0"/>
        <v>273.05</v>
      </c>
      <c r="P36">
        <v>34</v>
      </c>
      <c r="Q36">
        <v>11.1225</v>
      </c>
      <c r="R36">
        <v>7.6586536055610219</v>
      </c>
    </row>
    <row r="37" spans="1:18" x14ac:dyDescent="0.35">
      <c r="A37" s="2">
        <v>43861</v>
      </c>
      <c r="B37" t="s">
        <v>10</v>
      </c>
      <c r="C37" s="3">
        <v>43888</v>
      </c>
      <c r="D37">
        <v>12103.4</v>
      </c>
      <c r="E37">
        <v>12124</v>
      </c>
      <c r="F37">
        <v>11973</v>
      </c>
      <c r="G37">
        <v>11994.3</v>
      </c>
      <c r="H37">
        <v>11435250</v>
      </c>
      <c r="I37">
        <v>1266900</v>
      </c>
      <c r="J37">
        <v>11962.1</v>
      </c>
      <c r="K37">
        <v>12000</v>
      </c>
      <c r="L37">
        <v>16.797499999999999</v>
      </c>
      <c r="M37">
        <v>213.5</v>
      </c>
      <c r="N37">
        <v>271.7</v>
      </c>
      <c r="O37">
        <f t="shared" si="0"/>
        <v>485.2</v>
      </c>
      <c r="P37">
        <v>27</v>
      </c>
      <c r="Q37">
        <v>16.797499999999999</v>
      </c>
      <c r="R37">
        <v>15.42984343852727</v>
      </c>
    </row>
    <row r="38" spans="1:18" x14ac:dyDescent="0.35">
      <c r="A38" s="2">
        <v>43889</v>
      </c>
      <c r="B38" t="s">
        <v>10</v>
      </c>
      <c r="C38" s="3">
        <v>43916</v>
      </c>
      <c r="D38">
        <v>11380</v>
      </c>
      <c r="E38">
        <v>11400.05</v>
      </c>
      <c r="F38">
        <v>11116.65</v>
      </c>
      <c r="G38">
        <v>11149.15</v>
      </c>
      <c r="H38">
        <v>15312675</v>
      </c>
      <c r="I38">
        <v>831750</v>
      </c>
      <c r="J38">
        <v>11201.75</v>
      </c>
      <c r="K38">
        <v>11100</v>
      </c>
      <c r="L38">
        <v>17.765000000000001</v>
      </c>
      <c r="M38">
        <v>287.2</v>
      </c>
      <c r="N38">
        <v>395.8</v>
      </c>
      <c r="O38">
        <f t="shared" si="0"/>
        <v>683</v>
      </c>
      <c r="P38">
        <v>27</v>
      </c>
      <c r="Q38">
        <v>17.765000000000001</v>
      </c>
      <c r="R38">
        <v>23.100775269860247</v>
      </c>
    </row>
    <row r="39" spans="1:18" x14ac:dyDescent="0.35">
      <c r="A39" s="2">
        <v>43917</v>
      </c>
      <c r="B39" t="s">
        <v>10</v>
      </c>
      <c r="C39" s="3">
        <v>43951</v>
      </c>
      <c r="D39">
        <v>8938.65</v>
      </c>
      <c r="E39">
        <v>9044.25</v>
      </c>
      <c r="F39">
        <v>8525</v>
      </c>
      <c r="G39">
        <v>8651.4</v>
      </c>
      <c r="H39">
        <v>9616500</v>
      </c>
      <c r="I39">
        <v>-385050</v>
      </c>
      <c r="J39">
        <v>8660.25</v>
      </c>
      <c r="K39">
        <v>8700</v>
      </c>
      <c r="L39">
        <v>71.532499999999999</v>
      </c>
      <c r="M39">
        <v>661.9</v>
      </c>
      <c r="N39">
        <v>790.65</v>
      </c>
      <c r="O39">
        <f t="shared" si="0"/>
        <v>1452.55</v>
      </c>
      <c r="P39">
        <v>34</v>
      </c>
      <c r="Q39">
        <v>71.532499999999999</v>
      </c>
      <c r="R39">
        <v>55.737783635952006</v>
      </c>
    </row>
    <row r="40" spans="1:18" x14ac:dyDescent="0.35">
      <c r="A40" s="2">
        <v>43955</v>
      </c>
      <c r="B40" t="s">
        <v>10</v>
      </c>
      <c r="C40" s="3">
        <v>43979</v>
      </c>
      <c r="D40">
        <v>9418.5</v>
      </c>
      <c r="E40">
        <v>9477.5</v>
      </c>
      <c r="F40">
        <v>9245.2999999999993</v>
      </c>
      <c r="G40">
        <v>9285.9</v>
      </c>
      <c r="H40">
        <v>8901375</v>
      </c>
      <c r="I40">
        <v>-256875</v>
      </c>
      <c r="J40">
        <v>9293.5</v>
      </c>
      <c r="K40">
        <v>9300</v>
      </c>
      <c r="L40">
        <v>33.987499999999997</v>
      </c>
      <c r="M40">
        <v>364.55</v>
      </c>
      <c r="N40">
        <v>426.95</v>
      </c>
      <c r="O40">
        <f t="shared" si="0"/>
        <v>791.5</v>
      </c>
      <c r="P40">
        <v>24</v>
      </c>
      <c r="Q40">
        <v>33.987499999999997</v>
      </c>
      <c r="R40">
        <v>34.307853894160175</v>
      </c>
    </row>
    <row r="41" spans="1:18" x14ac:dyDescent="0.35">
      <c r="A41" s="2">
        <v>43980</v>
      </c>
      <c r="B41" t="s">
        <v>10</v>
      </c>
      <c r="C41" s="3">
        <v>44007</v>
      </c>
      <c r="D41">
        <v>9398.7000000000007</v>
      </c>
      <c r="E41">
        <v>9509</v>
      </c>
      <c r="F41">
        <v>9361.0499999999993</v>
      </c>
      <c r="G41">
        <v>9494.1</v>
      </c>
      <c r="H41">
        <v>9894075</v>
      </c>
      <c r="I41">
        <v>326100</v>
      </c>
      <c r="J41">
        <v>9580.2999999999993</v>
      </c>
      <c r="K41">
        <v>9500</v>
      </c>
      <c r="L41">
        <v>30.017499999999998</v>
      </c>
      <c r="M41">
        <v>277.35000000000002</v>
      </c>
      <c r="N41">
        <v>244.35</v>
      </c>
      <c r="O41">
        <f t="shared" si="0"/>
        <v>521.70000000000005</v>
      </c>
      <c r="P41">
        <v>27</v>
      </c>
      <c r="Q41">
        <v>30.017499999999998</v>
      </c>
      <c r="R41">
        <v>21.364914682259446</v>
      </c>
    </row>
    <row r="42" spans="1:18" x14ac:dyDescent="0.35">
      <c r="A42" s="2">
        <v>44008</v>
      </c>
      <c r="B42" t="s">
        <v>10</v>
      </c>
      <c r="C42" s="3">
        <v>44042</v>
      </c>
      <c r="D42">
        <v>10297.65</v>
      </c>
      <c r="E42">
        <v>10348.700000000001</v>
      </c>
      <c r="F42">
        <v>10235.25</v>
      </c>
      <c r="G42">
        <v>10318</v>
      </c>
      <c r="H42">
        <v>11634825</v>
      </c>
      <c r="I42">
        <v>996675</v>
      </c>
      <c r="J42">
        <v>10383</v>
      </c>
      <c r="K42">
        <v>10300</v>
      </c>
      <c r="L42">
        <v>29.727499999999999</v>
      </c>
      <c r="M42">
        <v>338.8</v>
      </c>
      <c r="N42">
        <v>324.25</v>
      </c>
      <c r="O42">
        <f t="shared" si="0"/>
        <v>663.05</v>
      </c>
      <c r="P42">
        <v>34</v>
      </c>
      <c r="Q42">
        <v>29.727499999999999</v>
      </c>
      <c r="R42">
        <v>22.085065403998094</v>
      </c>
    </row>
    <row r="43" spans="1:18" x14ac:dyDescent="0.35">
      <c r="A43" s="2">
        <v>44043</v>
      </c>
      <c r="B43" t="s">
        <v>10</v>
      </c>
      <c r="C43" s="3">
        <v>44070</v>
      </c>
      <c r="D43">
        <v>11123.65</v>
      </c>
      <c r="E43">
        <v>11150</v>
      </c>
      <c r="F43">
        <v>11025</v>
      </c>
      <c r="G43">
        <v>11095.85</v>
      </c>
      <c r="H43">
        <v>10260450</v>
      </c>
      <c r="I43">
        <v>-149775</v>
      </c>
      <c r="J43">
        <v>11073.45</v>
      </c>
      <c r="K43">
        <v>11100</v>
      </c>
      <c r="L43">
        <v>24.727499999999999</v>
      </c>
      <c r="M43">
        <v>265.25</v>
      </c>
      <c r="N43">
        <v>270.10000000000002</v>
      </c>
      <c r="O43">
        <f t="shared" si="0"/>
        <v>535.35</v>
      </c>
      <c r="P43">
        <v>27</v>
      </c>
      <c r="Q43">
        <v>24.727499999999999</v>
      </c>
      <c r="R43">
        <v>18.524163478154872</v>
      </c>
    </row>
    <row r="44" spans="1:18" x14ac:dyDescent="0.35">
      <c r="A44" s="2">
        <v>44071</v>
      </c>
      <c r="B44" t="s">
        <v>10</v>
      </c>
      <c r="C44" s="3">
        <v>44098</v>
      </c>
      <c r="D44">
        <v>11633.6</v>
      </c>
      <c r="E44">
        <v>11698</v>
      </c>
      <c r="F44">
        <v>11602</v>
      </c>
      <c r="G44">
        <v>11675.25</v>
      </c>
      <c r="H44">
        <v>12217425</v>
      </c>
      <c r="I44">
        <v>495975</v>
      </c>
      <c r="J44">
        <v>11647.6</v>
      </c>
      <c r="K44">
        <v>11700</v>
      </c>
      <c r="L44">
        <v>18.895</v>
      </c>
      <c r="M44">
        <v>188.85</v>
      </c>
      <c r="N44">
        <v>174.25</v>
      </c>
      <c r="O44">
        <f t="shared" si="0"/>
        <v>363.1</v>
      </c>
      <c r="P44">
        <v>27</v>
      </c>
      <c r="Q44">
        <v>18.895</v>
      </c>
      <c r="R44">
        <v>12.0132422605071</v>
      </c>
    </row>
    <row r="45" spans="1:18" x14ac:dyDescent="0.35">
      <c r="A45" s="2">
        <v>44099</v>
      </c>
      <c r="B45" t="s">
        <v>10</v>
      </c>
      <c r="C45" s="3">
        <v>44133</v>
      </c>
      <c r="D45">
        <v>10906.65</v>
      </c>
      <c r="E45">
        <v>11077.45</v>
      </c>
      <c r="F45">
        <v>10857.35</v>
      </c>
      <c r="G45">
        <v>11042.2</v>
      </c>
      <c r="H45">
        <v>7815825</v>
      </c>
      <c r="I45">
        <v>-229650</v>
      </c>
      <c r="K45">
        <v>11000</v>
      </c>
      <c r="L45">
        <v>23.51</v>
      </c>
      <c r="M45">
        <v>286.2</v>
      </c>
      <c r="N45">
        <v>203.75</v>
      </c>
      <c r="O45">
        <f t="shared" si="0"/>
        <v>489.95</v>
      </c>
      <c r="P45">
        <v>34</v>
      </c>
      <c r="Q45">
        <v>23.51</v>
      </c>
      <c r="R45">
        <v>15.40816507187307</v>
      </c>
    </row>
    <row r="46" spans="1:18" x14ac:dyDescent="0.35">
      <c r="A46" s="2">
        <v>44134</v>
      </c>
      <c r="B46" t="s">
        <v>10</v>
      </c>
      <c r="C46" s="3">
        <v>44161</v>
      </c>
      <c r="D46">
        <v>11649.95</v>
      </c>
      <c r="E46">
        <v>11746</v>
      </c>
      <c r="F46">
        <v>11514.75</v>
      </c>
      <c r="G46">
        <v>11638.4</v>
      </c>
      <c r="H46">
        <v>10978125</v>
      </c>
      <c r="I46">
        <v>983475</v>
      </c>
      <c r="K46">
        <v>11600</v>
      </c>
      <c r="L46">
        <v>24.022500000000001</v>
      </c>
      <c r="M46">
        <v>320.10000000000002</v>
      </c>
      <c r="N46">
        <v>285.10000000000002</v>
      </c>
      <c r="O46">
        <f t="shared" si="0"/>
        <v>605.20000000000005</v>
      </c>
      <c r="P46">
        <v>27</v>
      </c>
      <c r="Q46">
        <v>24.022500000000001</v>
      </c>
      <c r="R46">
        <v>19.995071962458294</v>
      </c>
    </row>
    <row r="47" spans="1:18" x14ac:dyDescent="0.35">
      <c r="A47" s="2">
        <v>44162</v>
      </c>
      <c r="B47" t="s">
        <v>10</v>
      </c>
      <c r="C47" s="3">
        <v>44196</v>
      </c>
      <c r="D47">
        <v>13043</v>
      </c>
      <c r="E47">
        <v>13094</v>
      </c>
      <c r="F47">
        <v>12966</v>
      </c>
      <c r="G47">
        <v>13017.4</v>
      </c>
      <c r="H47">
        <v>11975625</v>
      </c>
      <c r="I47">
        <v>580800</v>
      </c>
      <c r="K47">
        <v>13000</v>
      </c>
      <c r="L47">
        <v>20.022500000000001</v>
      </c>
      <c r="M47">
        <v>276.7</v>
      </c>
      <c r="N47">
        <v>259.89999999999998</v>
      </c>
      <c r="O47">
        <f t="shared" si="0"/>
        <v>536.59999999999991</v>
      </c>
      <c r="P47">
        <v>34</v>
      </c>
      <c r="Q47">
        <v>20.022500000000001</v>
      </c>
      <c r="R47">
        <v>14.111192331130908</v>
      </c>
    </row>
    <row r="48" spans="1:18" x14ac:dyDescent="0.35">
      <c r="A48" s="2">
        <v>44197</v>
      </c>
      <c r="B48" t="s">
        <v>10</v>
      </c>
      <c r="C48" s="3">
        <v>44224</v>
      </c>
      <c r="D48">
        <v>14002.1</v>
      </c>
      <c r="E48">
        <v>14073.95</v>
      </c>
      <c r="F48">
        <v>13997.05</v>
      </c>
      <c r="G48">
        <v>14053.85</v>
      </c>
      <c r="H48">
        <v>12168975</v>
      </c>
      <c r="I48">
        <v>368325</v>
      </c>
      <c r="J48">
        <v>14018.5</v>
      </c>
      <c r="K48">
        <v>14100</v>
      </c>
      <c r="L48">
        <v>21.094999999999999</v>
      </c>
      <c r="M48">
        <v>253.35</v>
      </c>
      <c r="N48">
        <v>254.45</v>
      </c>
      <c r="O48">
        <f t="shared" si="0"/>
        <v>507.79999999999995</v>
      </c>
      <c r="P48">
        <v>27</v>
      </c>
      <c r="Q48">
        <v>21.094999999999999</v>
      </c>
      <c r="R48">
        <v>13.958785548572092</v>
      </c>
    </row>
    <row r="49" spans="1:18" x14ac:dyDescent="0.35">
      <c r="A49" s="2">
        <v>44225</v>
      </c>
      <c r="B49" t="s">
        <v>10</v>
      </c>
      <c r="C49" s="3">
        <v>44252</v>
      </c>
      <c r="D49">
        <v>13925</v>
      </c>
      <c r="E49">
        <v>13984</v>
      </c>
      <c r="F49">
        <v>13666.6</v>
      </c>
      <c r="G49">
        <v>13709.1</v>
      </c>
      <c r="H49">
        <v>9184875</v>
      </c>
      <c r="I49">
        <v>-432450</v>
      </c>
      <c r="J49">
        <v>13634.6</v>
      </c>
      <c r="K49">
        <v>13700</v>
      </c>
      <c r="L49">
        <v>24.29</v>
      </c>
      <c r="M49">
        <v>369.95</v>
      </c>
      <c r="N49">
        <v>469.45</v>
      </c>
      <c r="O49">
        <f t="shared" si="0"/>
        <v>839.4</v>
      </c>
      <c r="P49">
        <v>27</v>
      </c>
      <c r="Q49">
        <v>24.29</v>
      </c>
      <c r="R49">
        <v>23.201810458780219</v>
      </c>
    </row>
    <row r="50" spans="1:18" x14ac:dyDescent="0.35">
      <c r="A50" s="2">
        <v>44253</v>
      </c>
      <c r="B50" t="s">
        <v>10</v>
      </c>
      <c r="C50" s="3">
        <v>44280</v>
      </c>
      <c r="D50">
        <v>14948</v>
      </c>
      <c r="E50">
        <v>14949.95</v>
      </c>
      <c r="F50">
        <v>14521.65</v>
      </c>
      <c r="G50">
        <v>14578.45</v>
      </c>
      <c r="H50">
        <v>10870350</v>
      </c>
      <c r="I50">
        <v>1276950</v>
      </c>
      <c r="K50">
        <v>14600</v>
      </c>
      <c r="L50">
        <v>22.892499999999998</v>
      </c>
      <c r="M50">
        <v>407.2</v>
      </c>
      <c r="N50">
        <v>598.70000000000005</v>
      </c>
      <c r="O50">
        <f t="shared" si="0"/>
        <v>1005.9000000000001</v>
      </c>
      <c r="P50">
        <v>27</v>
      </c>
      <c r="Q50">
        <v>22.892499999999998</v>
      </c>
      <c r="R50">
        <v>25.901196850318641</v>
      </c>
    </row>
    <row r="51" spans="1:18" x14ac:dyDescent="0.35">
      <c r="A51" s="2">
        <v>44281</v>
      </c>
      <c r="B51" t="s">
        <v>10</v>
      </c>
      <c r="C51" s="3">
        <v>44315</v>
      </c>
      <c r="D51">
        <v>14555</v>
      </c>
      <c r="E51">
        <v>14675</v>
      </c>
      <c r="F51">
        <v>14501</v>
      </c>
      <c r="G51">
        <v>14608.5</v>
      </c>
      <c r="H51">
        <v>9123300</v>
      </c>
      <c r="I51">
        <v>190575</v>
      </c>
      <c r="K51">
        <v>14600</v>
      </c>
      <c r="L51">
        <v>22.697500000000002</v>
      </c>
      <c r="M51">
        <v>353.9</v>
      </c>
      <c r="N51">
        <v>344.2</v>
      </c>
      <c r="O51">
        <f t="shared" si="0"/>
        <v>698.09999999999991</v>
      </c>
      <c r="P51">
        <v>34</v>
      </c>
      <c r="Q51">
        <v>22.697500000000002</v>
      </c>
      <c r="R51">
        <v>16.451138754790161</v>
      </c>
    </row>
    <row r="52" spans="1:18" x14ac:dyDescent="0.35">
      <c r="A52" s="2">
        <v>44316</v>
      </c>
      <c r="B52" t="s">
        <v>10</v>
      </c>
      <c r="C52" s="3">
        <v>44343</v>
      </c>
      <c r="D52">
        <v>14802</v>
      </c>
      <c r="E52">
        <v>14890</v>
      </c>
      <c r="F52">
        <v>14660.3</v>
      </c>
      <c r="G52">
        <v>14690.8</v>
      </c>
      <c r="H52">
        <v>10028100</v>
      </c>
      <c r="I52">
        <v>575025</v>
      </c>
      <c r="K52">
        <v>14700</v>
      </c>
      <c r="L52">
        <v>23.305</v>
      </c>
      <c r="M52">
        <v>352.2</v>
      </c>
      <c r="N52">
        <v>407.45</v>
      </c>
      <c r="O52">
        <f t="shared" si="0"/>
        <v>759.65</v>
      </c>
      <c r="P52">
        <v>27</v>
      </c>
      <c r="Q52">
        <v>23.305</v>
      </c>
      <c r="R52">
        <v>19.753372606850387</v>
      </c>
    </row>
    <row r="53" spans="1:18" x14ac:dyDescent="0.35">
      <c r="A53" s="2">
        <v>44344</v>
      </c>
      <c r="B53" t="s">
        <v>10</v>
      </c>
      <c r="C53" s="3">
        <v>44371</v>
      </c>
      <c r="D53">
        <v>15435.05</v>
      </c>
      <c r="E53">
        <v>15500</v>
      </c>
      <c r="F53">
        <v>15420</v>
      </c>
      <c r="G53">
        <v>15463.85</v>
      </c>
      <c r="H53">
        <v>10394850</v>
      </c>
      <c r="I53">
        <v>525825</v>
      </c>
      <c r="J53">
        <v>15435.65</v>
      </c>
      <c r="K53">
        <v>15500</v>
      </c>
      <c r="L53">
        <v>19.91</v>
      </c>
      <c r="M53">
        <v>232.2</v>
      </c>
      <c r="N53">
        <v>226.35</v>
      </c>
      <c r="O53">
        <f t="shared" si="0"/>
        <v>458.54999999999995</v>
      </c>
      <c r="P53">
        <v>27</v>
      </c>
      <c r="Q53">
        <v>19.91</v>
      </c>
      <c r="R53">
        <v>11.434752546397229</v>
      </c>
    </row>
  </sheetData>
  <mergeCells count="2">
    <mergeCell ref="V5:AD5"/>
    <mergeCell ref="V4:AD4"/>
  </mergeCells>
  <hyperlinks>
    <hyperlink ref="V5:AD5" r:id="rId1" display="https://brilliant.org/wiki/straddle-approximation-formula/" xr:uid="{0D614B62-27A1-461C-95E2-C71DABCB643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9B543-9119-4F7B-A7FF-C6BDCA240656}">
  <dimension ref="A1:H783"/>
  <sheetViews>
    <sheetView workbookViewId="0">
      <selection activeCell="I3" sqref="I3"/>
    </sheetView>
  </sheetViews>
  <sheetFormatPr defaultRowHeight="14.5" x14ac:dyDescent="0.35"/>
  <cols>
    <col min="1" max="1" width="15.453125" customWidth="1"/>
    <col min="2" max="2" width="14.1796875" customWidth="1"/>
    <col min="3" max="3" width="13.1796875" customWidth="1"/>
    <col min="4" max="4" width="15.453125" customWidth="1"/>
    <col min="5" max="5" width="14.1796875" customWidth="1"/>
    <col min="6" max="6" width="16.90625" customWidth="1"/>
    <col min="7" max="7" width="19.54296875" customWidth="1"/>
    <col min="8" max="8" width="16.54296875" customWidth="1"/>
  </cols>
  <sheetData>
    <row r="1" spans="1:8" x14ac:dyDescent="0.35">
      <c r="A1" s="1" t="s">
        <v>9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58</v>
      </c>
      <c r="G1" s="1" t="s">
        <v>59</v>
      </c>
      <c r="H1" s="1" t="s">
        <v>60</v>
      </c>
    </row>
    <row r="2" spans="1:8" x14ac:dyDescent="0.35">
      <c r="A2" s="2">
        <v>42737</v>
      </c>
      <c r="B2">
        <v>8210.1</v>
      </c>
      <c r="C2">
        <v>8212</v>
      </c>
      <c r="D2">
        <v>8133.8</v>
      </c>
      <c r="E2">
        <v>8179.5</v>
      </c>
      <c r="F2">
        <v>122016111</v>
      </c>
      <c r="G2">
        <v>52554900000</v>
      </c>
      <c r="H2">
        <v>15.465</v>
      </c>
    </row>
    <row r="3" spans="1:8" x14ac:dyDescent="0.35">
      <c r="A3" s="2">
        <v>42738</v>
      </c>
      <c r="B3">
        <v>8196.0499999999993</v>
      </c>
      <c r="C3">
        <v>8219.1</v>
      </c>
      <c r="D3">
        <v>8148.6</v>
      </c>
      <c r="E3">
        <v>8192.25</v>
      </c>
      <c r="F3">
        <v>131186021</v>
      </c>
      <c r="G3">
        <v>60536700000</v>
      </c>
      <c r="H3">
        <v>15.83</v>
      </c>
    </row>
    <row r="4" spans="1:8" x14ac:dyDescent="0.35">
      <c r="A4" s="2">
        <v>42739</v>
      </c>
      <c r="B4">
        <v>8202.65</v>
      </c>
      <c r="C4">
        <v>8218.5</v>
      </c>
      <c r="D4">
        <v>8180.9</v>
      </c>
      <c r="E4">
        <v>8190.5</v>
      </c>
      <c r="F4">
        <v>136476345</v>
      </c>
      <c r="G4">
        <v>65431300000</v>
      </c>
      <c r="H4">
        <v>15.9575</v>
      </c>
    </row>
    <row r="5" spans="1:8" x14ac:dyDescent="0.35">
      <c r="A5" s="2">
        <v>42740</v>
      </c>
      <c r="B5">
        <v>8226.65</v>
      </c>
      <c r="C5">
        <v>8282.65</v>
      </c>
      <c r="D5">
        <v>8223.7000000000007</v>
      </c>
      <c r="E5">
        <v>8273.7999999999993</v>
      </c>
      <c r="F5">
        <v>163957452</v>
      </c>
      <c r="G5">
        <v>81806800000</v>
      </c>
      <c r="H5">
        <v>15.89</v>
      </c>
    </row>
    <row r="6" spans="1:8" x14ac:dyDescent="0.35">
      <c r="A6" s="2">
        <v>42741</v>
      </c>
      <c r="B6">
        <v>8281.85</v>
      </c>
      <c r="C6">
        <v>8306.85</v>
      </c>
      <c r="D6">
        <v>8233.25</v>
      </c>
      <c r="E6">
        <v>8243.7999999999993</v>
      </c>
      <c r="F6">
        <v>143689850</v>
      </c>
      <c r="G6">
        <v>72987400000</v>
      </c>
      <c r="H6">
        <v>15.05</v>
      </c>
    </row>
    <row r="7" spans="1:8" x14ac:dyDescent="0.35">
      <c r="A7" s="2">
        <v>42744</v>
      </c>
      <c r="B7">
        <v>8259.35</v>
      </c>
      <c r="C7">
        <v>8263</v>
      </c>
      <c r="D7">
        <v>8227.75</v>
      </c>
      <c r="E7">
        <v>8236.0499999999993</v>
      </c>
      <c r="F7">
        <v>102211190</v>
      </c>
      <c r="G7">
        <v>51976200000</v>
      </c>
      <c r="H7">
        <v>14.9125</v>
      </c>
    </row>
    <row r="8" spans="1:8" x14ac:dyDescent="0.35">
      <c r="A8" s="2">
        <v>42745</v>
      </c>
      <c r="B8">
        <v>8262.7000000000007</v>
      </c>
      <c r="C8">
        <v>8293.7999999999993</v>
      </c>
      <c r="D8">
        <v>8261</v>
      </c>
      <c r="E8">
        <v>8288.6</v>
      </c>
      <c r="F8">
        <v>147312927</v>
      </c>
      <c r="G8">
        <v>69045700000</v>
      </c>
      <c r="H8">
        <v>15.48</v>
      </c>
    </row>
    <row r="9" spans="1:8" x14ac:dyDescent="0.35">
      <c r="A9" s="2">
        <v>42746</v>
      </c>
      <c r="B9">
        <v>8327.7999999999993</v>
      </c>
      <c r="C9">
        <v>8389</v>
      </c>
      <c r="D9">
        <v>8322.25</v>
      </c>
      <c r="E9">
        <v>8380.65</v>
      </c>
      <c r="F9">
        <v>192285417</v>
      </c>
      <c r="G9">
        <v>89386800000</v>
      </c>
      <c r="H9">
        <v>15.195</v>
      </c>
    </row>
    <row r="10" spans="1:8" x14ac:dyDescent="0.35">
      <c r="A10" s="2">
        <v>42747</v>
      </c>
      <c r="B10">
        <v>8391.0499999999993</v>
      </c>
      <c r="C10">
        <v>8417.2000000000007</v>
      </c>
      <c r="D10">
        <v>8382.2999999999993</v>
      </c>
      <c r="E10">
        <v>8407.2000000000007</v>
      </c>
      <c r="F10">
        <v>177948383</v>
      </c>
      <c r="G10">
        <v>73592400000</v>
      </c>
      <c r="H10">
        <v>14.807499999999999</v>
      </c>
    </row>
    <row r="11" spans="1:8" x14ac:dyDescent="0.35">
      <c r="A11" s="2">
        <v>42748</v>
      </c>
      <c r="B11">
        <v>8457.65</v>
      </c>
      <c r="C11">
        <v>8461.0499999999993</v>
      </c>
      <c r="D11">
        <v>8373.15</v>
      </c>
      <c r="E11">
        <v>8400.35</v>
      </c>
      <c r="F11">
        <v>190949616</v>
      </c>
      <c r="G11">
        <v>91561600000</v>
      </c>
      <c r="H11">
        <v>14.612500000000001</v>
      </c>
    </row>
    <row r="12" spans="1:8" x14ac:dyDescent="0.35">
      <c r="A12" s="2">
        <v>42751</v>
      </c>
      <c r="B12">
        <v>8390.9500000000007</v>
      </c>
      <c r="C12">
        <v>8426.7000000000007</v>
      </c>
      <c r="D12">
        <v>8374.4</v>
      </c>
      <c r="E12">
        <v>8412.7999999999993</v>
      </c>
      <c r="F12">
        <v>127938836</v>
      </c>
      <c r="G12">
        <v>60436700000</v>
      </c>
      <c r="H12">
        <v>14.3825</v>
      </c>
    </row>
    <row r="13" spans="1:8" x14ac:dyDescent="0.35">
      <c r="A13" s="2">
        <v>42752</v>
      </c>
      <c r="B13">
        <v>8415.0499999999993</v>
      </c>
      <c r="C13">
        <v>8440.9</v>
      </c>
      <c r="D13">
        <v>8378.2999999999993</v>
      </c>
      <c r="E13">
        <v>8398</v>
      </c>
      <c r="F13">
        <v>125781216</v>
      </c>
      <c r="G13">
        <v>63892100000</v>
      </c>
      <c r="H13">
        <v>15.065</v>
      </c>
    </row>
    <row r="14" spans="1:8" x14ac:dyDescent="0.35">
      <c r="A14" s="2">
        <v>42753</v>
      </c>
      <c r="B14">
        <v>8403.85</v>
      </c>
      <c r="C14">
        <v>8460.2999999999993</v>
      </c>
      <c r="D14">
        <v>8397.4</v>
      </c>
      <c r="E14">
        <v>8417</v>
      </c>
      <c r="F14">
        <v>168867039</v>
      </c>
      <c r="G14">
        <v>74112300000</v>
      </c>
      <c r="H14">
        <v>15.3925</v>
      </c>
    </row>
    <row r="15" spans="1:8" x14ac:dyDescent="0.35">
      <c r="A15" s="2">
        <v>42754</v>
      </c>
      <c r="B15">
        <v>8418.4</v>
      </c>
      <c r="C15">
        <v>8445.15</v>
      </c>
      <c r="D15">
        <v>8404.0499999999993</v>
      </c>
      <c r="E15">
        <v>8435.1</v>
      </c>
      <c r="F15">
        <v>170956149</v>
      </c>
      <c r="G15">
        <v>73241400000</v>
      </c>
      <c r="H15">
        <v>15.182499999999999</v>
      </c>
    </row>
    <row r="16" spans="1:8" x14ac:dyDescent="0.35">
      <c r="A16" s="2">
        <v>42755</v>
      </c>
      <c r="B16">
        <v>8404.35</v>
      </c>
      <c r="C16">
        <v>8423.65</v>
      </c>
      <c r="D16">
        <v>8340.9500000000007</v>
      </c>
      <c r="E16">
        <v>8349.35</v>
      </c>
      <c r="F16">
        <v>208901233</v>
      </c>
      <c r="G16">
        <v>90145100000</v>
      </c>
      <c r="H16">
        <v>15.02</v>
      </c>
    </row>
    <row r="17" spans="1:8" x14ac:dyDescent="0.35">
      <c r="A17" s="2">
        <v>42758</v>
      </c>
      <c r="B17">
        <v>8329.6</v>
      </c>
      <c r="C17">
        <v>8404.15</v>
      </c>
      <c r="D17">
        <v>8327.2000000000007</v>
      </c>
      <c r="E17">
        <v>8391.5</v>
      </c>
      <c r="F17">
        <v>200993100</v>
      </c>
      <c r="G17">
        <v>86649400000</v>
      </c>
      <c r="H17">
        <v>15.79</v>
      </c>
    </row>
    <row r="18" spans="1:8" x14ac:dyDescent="0.35">
      <c r="A18" s="2">
        <v>42759</v>
      </c>
      <c r="B18">
        <v>8407.0499999999993</v>
      </c>
      <c r="C18">
        <v>8480.9500000000007</v>
      </c>
      <c r="D18">
        <v>8398.15</v>
      </c>
      <c r="E18">
        <v>8475.7999999999993</v>
      </c>
      <c r="F18">
        <v>184745781</v>
      </c>
      <c r="G18">
        <v>85241700000</v>
      </c>
      <c r="H18">
        <v>15.904999999999999</v>
      </c>
    </row>
    <row r="19" spans="1:8" x14ac:dyDescent="0.35">
      <c r="A19" s="2">
        <v>42760</v>
      </c>
      <c r="B19">
        <v>8499.4500000000007</v>
      </c>
      <c r="C19">
        <v>8612.6</v>
      </c>
      <c r="D19">
        <v>8493.9500000000007</v>
      </c>
      <c r="E19">
        <v>8602.75</v>
      </c>
      <c r="F19">
        <v>301490150</v>
      </c>
      <c r="G19">
        <v>139018900000</v>
      </c>
      <c r="H19">
        <v>15.285</v>
      </c>
    </row>
    <row r="20" spans="1:8" x14ac:dyDescent="0.35">
      <c r="A20" s="2">
        <v>42762</v>
      </c>
      <c r="B20">
        <v>8610.5</v>
      </c>
      <c r="C20">
        <v>8672.7000000000007</v>
      </c>
      <c r="D20">
        <v>8606.9</v>
      </c>
      <c r="E20">
        <v>8641.25</v>
      </c>
      <c r="F20">
        <v>283905821</v>
      </c>
      <c r="G20">
        <v>115689200000</v>
      </c>
      <c r="H20">
        <v>15.17</v>
      </c>
    </row>
    <row r="21" spans="1:8" x14ac:dyDescent="0.35">
      <c r="A21" s="2">
        <v>42765</v>
      </c>
      <c r="B21">
        <v>8635.5499999999993</v>
      </c>
      <c r="C21">
        <v>8662.6</v>
      </c>
      <c r="D21">
        <v>8617.75</v>
      </c>
      <c r="E21">
        <v>8632.75</v>
      </c>
      <c r="F21">
        <v>314110760</v>
      </c>
      <c r="G21">
        <v>93334900000</v>
      </c>
      <c r="H21">
        <v>16.004999999999999</v>
      </c>
    </row>
    <row r="22" spans="1:8" x14ac:dyDescent="0.35">
      <c r="A22" s="2">
        <v>42766</v>
      </c>
      <c r="B22">
        <v>8629.4500000000007</v>
      </c>
      <c r="C22">
        <v>8631.75</v>
      </c>
      <c r="D22">
        <v>8552.4</v>
      </c>
      <c r="E22">
        <v>8561.2999999999993</v>
      </c>
      <c r="F22">
        <v>537110119</v>
      </c>
      <c r="G22">
        <v>147211700000</v>
      </c>
      <c r="H22">
        <v>16.670000000000002</v>
      </c>
    </row>
    <row r="23" spans="1:8" x14ac:dyDescent="0.35">
      <c r="A23" s="2">
        <v>42767</v>
      </c>
      <c r="B23">
        <v>8570.35</v>
      </c>
      <c r="C23">
        <v>8722.4</v>
      </c>
      <c r="D23">
        <v>8537.5</v>
      </c>
      <c r="E23">
        <v>8716.4</v>
      </c>
      <c r="F23">
        <v>337797412</v>
      </c>
      <c r="G23">
        <v>134940500000</v>
      </c>
      <c r="H23">
        <v>16.824999999999999</v>
      </c>
    </row>
    <row r="24" spans="1:8" x14ac:dyDescent="0.35">
      <c r="A24" s="2">
        <v>42768</v>
      </c>
      <c r="B24">
        <v>8724.75</v>
      </c>
      <c r="C24">
        <v>8757.6</v>
      </c>
      <c r="D24">
        <v>8685.7999999999993</v>
      </c>
      <c r="E24">
        <v>8734.25</v>
      </c>
      <c r="F24">
        <v>292329202</v>
      </c>
      <c r="G24">
        <v>115550200000</v>
      </c>
      <c r="H24">
        <v>13.97</v>
      </c>
    </row>
    <row r="25" spans="1:8" x14ac:dyDescent="0.35">
      <c r="A25" s="2">
        <v>42769</v>
      </c>
      <c r="B25">
        <v>8735.15</v>
      </c>
      <c r="C25">
        <v>8748.25</v>
      </c>
      <c r="D25">
        <v>8707.75</v>
      </c>
      <c r="E25">
        <v>8740.9500000000007</v>
      </c>
      <c r="F25">
        <v>196936238</v>
      </c>
      <c r="G25">
        <v>81934500000</v>
      </c>
      <c r="H25">
        <v>13.52</v>
      </c>
    </row>
    <row r="26" spans="1:8" x14ac:dyDescent="0.35">
      <c r="A26" s="2">
        <v>42772</v>
      </c>
      <c r="B26">
        <v>8785.4500000000007</v>
      </c>
      <c r="C26">
        <v>8814.1</v>
      </c>
      <c r="D26">
        <v>8770.2000000000007</v>
      </c>
      <c r="E26">
        <v>8801.0499999999993</v>
      </c>
      <c r="F26">
        <v>200403782</v>
      </c>
      <c r="G26">
        <v>87015100000</v>
      </c>
      <c r="H26">
        <v>13.1275</v>
      </c>
    </row>
    <row r="27" spans="1:8" x14ac:dyDescent="0.35">
      <c r="A27" s="2">
        <v>42773</v>
      </c>
      <c r="B27">
        <v>8805.7000000000007</v>
      </c>
      <c r="C27">
        <v>8809.2999999999993</v>
      </c>
      <c r="D27">
        <v>8741.0499999999993</v>
      </c>
      <c r="E27">
        <v>8768.2999999999993</v>
      </c>
      <c r="F27">
        <v>233294532</v>
      </c>
      <c r="G27">
        <v>90606299999.999985</v>
      </c>
      <c r="H27">
        <v>13.397500000000001</v>
      </c>
    </row>
    <row r="28" spans="1:8" x14ac:dyDescent="0.35">
      <c r="A28" s="2">
        <v>42774</v>
      </c>
      <c r="B28">
        <v>8774.5499999999993</v>
      </c>
      <c r="C28">
        <v>8791.25</v>
      </c>
      <c r="D28">
        <v>8715</v>
      </c>
      <c r="E28">
        <v>8769.0499999999993</v>
      </c>
      <c r="F28">
        <v>225485726</v>
      </c>
      <c r="G28">
        <v>91102400000</v>
      </c>
      <c r="H28">
        <v>13.5075</v>
      </c>
    </row>
    <row r="29" spans="1:8" x14ac:dyDescent="0.35">
      <c r="A29" s="2">
        <v>42775</v>
      </c>
      <c r="B29">
        <v>8795.5499999999993</v>
      </c>
      <c r="C29">
        <v>8821.4</v>
      </c>
      <c r="D29">
        <v>8724.1</v>
      </c>
      <c r="E29">
        <v>8778.4</v>
      </c>
      <c r="F29">
        <v>193282248</v>
      </c>
      <c r="G29">
        <v>89726700000</v>
      </c>
      <c r="H29">
        <v>13.35</v>
      </c>
    </row>
    <row r="30" spans="1:8" x14ac:dyDescent="0.35">
      <c r="A30" s="2">
        <v>42776</v>
      </c>
      <c r="B30">
        <v>8812.35</v>
      </c>
      <c r="C30">
        <v>8822.1</v>
      </c>
      <c r="D30">
        <v>8771.2000000000007</v>
      </c>
      <c r="E30">
        <v>8793.5499999999993</v>
      </c>
      <c r="F30">
        <v>232947341</v>
      </c>
      <c r="G30">
        <v>103201700000</v>
      </c>
      <c r="H30">
        <v>13.234999999999999</v>
      </c>
    </row>
    <row r="31" spans="1:8" x14ac:dyDescent="0.35">
      <c r="A31" s="2">
        <v>42779</v>
      </c>
      <c r="B31">
        <v>8819.7999999999993</v>
      </c>
      <c r="C31">
        <v>8826.9</v>
      </c>
      <c r="D31">
        <v>8754.2000000000007</v>
      </c>
      <c r="E31">
        <v>8805.0499999999993</v>
      </c>
      <c r="F31">
        <v>211180353</v>
      </c>
      <c r="G31">
        <v>86594800000</v>
      </c>
      <c r="H31">
        <v>13.1775</v>
      </c>
    </row>
    <row r="32" spans="1:8" x14ac:dyDescent="0.35">
      <c r="A32" s="2">
        <v>42780</v>
      </c>
      <c r="B32">
        <v>8819.9</v>
      </c>
      <c r="C32">
        <v>8820.4500000000007</v>
      </c>
      <c r="D32">
        <v>8772.5</v>
      </c>
      <c r="E32">
        <v>8792.2999999999993</v>
      </c>
      <c r="F32">
        <v>194133563</v>
      </c>
      <c r="G32">
        <v>84944400000</v>
      </c>
      <c r="H32">
        <v>13.692500000000001</v>
      </c>
    </row>
    <row r="33" spans="1:8" x14ac:dyDescent="0.35">
      <c r="A33" s="2">
        <v>42781</v>
      </c>
      <c r="B33">
        <v>8778.9500000000007</v>
      </c>
      <c r="C33">
        <v>8807.9</v>
      </c>
      <c r="D33">
        <v>8712.85</v>
      </c>
      <c r="E33">
        <v>8724.7000000000007</v>
      </c>
      <c r="F33">
        <v>222828919</v>
      </c>
      <c r="G33">
        <v>104723700000</v>
      </c>
      <c r="H33">
        <v>13.8025</v>
      </c>
    </row>
    <row r="34" spans="1:8" x14ac:dyDescent="0.35">
      <c r="A34" s="2">
        <v>42782</v>
      </c>
      <c r="B34">
        <v>8739</v>
      </c>
      <c r="C34">
        <v>8783.9500000000007</v>
      </c>
      <c r="D34">
        <v>8719.6</v>
      </c>
      <c r="E34">
        <v>8778</v>
      </c>
      <c r="F34">
        <v>190277738</v>
      </c>
      <c r="G34">
        <v>96956299999.999985</v>
      </c>
      <c r="H34">
        <v>14.2125</v>
      </c>
    </row>
    <row r="35" spans="1:8" x14ac:dyDescent="0.35">
      <c r="A35" s="2">
        <v>42783</v>
      </c>
      <c r="B35">
        <v>8883.7000000000007</v>
      </c>
      <c r="C35">
        <v>8896.4500000000007</v>
      </c>
      <c r="D35">
        <v>8804.25</v>
      </c>
      <c r="E35">
        <v>8821.7000000000007</v>
      </c>
      <c r="F35">
        <v>307526025</v>
      </c>
      <c r="G35">
        <v>234325800000</v>
      </c>
      <c r="H35">
        <v>13.73</v>
      </c>
    </row>
    <row r="36" spans="1:8" x14ac:dyDescent="0.35">
      <c r="A36" s="2">
        <v>42786</v>
      </c>
      <c r="B36">
        <v>8818.5499999999993</v>
      </c>
      <c r="C36">
        <v>8886.25</v>
      </c>
      <c r="D36">
        <v>8809.7999999999993</v>
      </c>
      <c r="E36">
        <v>8879.2000000000007</v>
      </c>
      <c r="F36">
        <v>173022362</v>
      </c>
      <c r="G36">
        <v>78335300000</v>
      </c>
      <c r="H36">
        <v>13.432499999999999</v>
      </c>
    </row>
    <row r="37" spans="1:8" x14ac:dyDescent="0.35">
      <c r="A37" s="2">
        <v>42787</v>
      </c>
      <c r="B37">
        <v>8890.75</v>
      </c>
      <c r="C37">
        <v>8920.7999999999993</v>
      </c>
      <c r="D37">
        <v>8860.9500000000007</v>
      </c>
      <c r="E37">
        <v>8907.85</v>
      </c>
      <c r="F37">
        <v>181091326</v>
      </c>
      <c r="G37">
        <v>88637099999.999985</v>
      </c>
      <c r="H37">
        <v>13.61</v>
      </c>
    </row>
    <row r="38" spans="1:8" x14ac:dyDescent="0.35">
      <c r="A38" s="2">
        <v>42788</v>
      </c>
      <c r="B38">
        <v>8931.6</v>
      </c>
      <c r="C38">
        <v>8960.75</v>
      </c>
      <c r="D38">
        <v>8905.25</v>
      </c>
      <c r="E38">
        <v>8926.9</v>
      </c>
      <c r="F38">
        <v>254677956</v>
      </c>
      <c r="G38">
        <v>135140800000</v>
      </c>
      <c r="H38">
        <v>13.525</v>
      </c>
    </row>
    <row r="39" spans="1:8" x14ac:dyDescent="0.35">
      <c r="A39" s="2">
        <v>42789</v>
      </c>
      <c r="B39">
        <v>8956.4</v>
      </c>
      <c r="C39">
        <v>8982.15</v>
      </c>
      <c r="D39">
        <v>8927.5499999999993</v>
      </c>
      <c r="E39">
        <v>8939.5</v>
      </c>
      <c r="F39">
        <v>388874096</v>
      </c>
      <c r="G39">
        <v>172430800000</v>
      </c>
      <c r="H39">
        <v>13.7</v>
      </c>
    </row>
    <row r="40" spans="1:8" x14ac:dyDescent="0.35">
      <c r="A40" s="2">
        <v>42793</v>
      </c>
      <c r="B40">
        <v>8943.7000000000007</v>
      </c>
      <c r="C40">
        <v>8951.7999999999993</v>
      </c>
      <c r="D40">
        <v>8888.65</v>
      </c>
      <c r="E40">
        <v>8896.7000000000007</v>
      </c>
      <c r="F40">
        <v>195847099</v>
      </c>
      <c r="G40">
        <v>103888300000</v>
      </c>
      <c r="H40">
        <v>13.4</v>
      </c>
    </row>
    <row r="41" spans="1:8" x14ac:dyDescent="0.35">
      <c r="A41" s="2">
        <v>42794</v>
      </c>
      <c r="B41">
        <v>8898.9500000000007</v>
      </c>
      <c r="C41">
        <v>8914.75</v>
      </c>
      <c r="D41">
        <v>8867.6</v>
      </c>
      <c r="E41">
        <v>8879.6</v>
      </c>
      <c r="F41">
        <v>302722890</v>
      </c>
      <c r="G41">
        <v>138195700000</v>
      </c>
      <c r="H41">
        <v>13.675000000000001</v>
      </c>
    </row>
    <row r="42" spans="1:8" x14ac:dyDescent="0.35">
      <c r="A42" s="2">
        <v>42795</v>
      </c>
      <c r="B42">
        <v>8904.4</v>
      </c>
      <c r="C42">
        <v>8960.7999999999993</v>
      </c>
      <c r="D42">
        <v>8898.6</v>
      </c>
      <c r="E42">
        <v>8945.7999999999993</v>
      </c>
      <c r="F42">
        <v>212328974</v>
      </c>
      <c r="G42">
        <v>96819900000</v>
      </c>
      <c r="H42">
        <v>13.7925</v>
      </c>
    </row>
    <row r="43" spans="1:8" x14ac:dyDescent="0.35">
      <c r="A43" s="2">
        <v>42796</v>
      </c>
      <c r="B43">
        <v>8982.85</v>
      </c>
      <c r="C43">
        <v>8992.5</v>
      </c>
      <c r="D43">
        <v>8879.7999999999993</v>
      </c>
      <c r="E43">
        <v>8899.75</v>
      </c>
      <c r="F43">
        <v>225608140</v>
      </c>
      <c r="G43">
        <v>100751900000</v>
      </c>
      <c r="H43">
        <v>13.574999999999999</v>
      </c>
    </row>
    <row r="44" spans="1:8" x14ac:dyDescent="0.35">
      <c r="A44" s="2">
        <v>42797</v>
      </c>
      <c r="B44">
        <v>8883.5</v>
      </c>
      <c r="C44">
        <v>8907.1</v>
      </c>
      <c r="D44">
        <v>8860.1</v>
      </c>
      <c r="E44">
        <v>8897.5499999999993</v>
      </c>
      <c r="F44">
        <v>208915878</v>
      </c>
      <c r="G44">
        <v>97835700000</v>
      </c>
      <c r="H44">
        <v>13.362500000000001</v>
      </c>
    </row>
    <row r="45" spans="1:8" x14ac:dyDescent="0.35">
      <c r="A45" s="2">
        <v>42800</v>
      </c>
      <c r="B45">
        <v>8915.1</v>
      </c>
      <c r="C45">
        <v>8967.7999999999993</v>
      </c>
      <c r="D45">
        <v>8914</v>
      </c>
      <c r="E45">
        <v>8963.4500000000007</v>
      </c>
      <c r="F45">
        <v>180194586</v>
      </c>
      <c r="G45">
        <v>89550600000</v>
      </c>
      <c r="H45">
        <v>13.352499999999999</v>
      </c>
    </row>
    <row r="46" spans="1:8" x14ac:dyDescent="0.35">
      <c r="A46" s="2">
        <v>42801</v>
      </c>
      <c r="B46">
        <v>8977.75</v>
      </c>
      <c r="C46">
        <v>8977.85</v>
      </c>
      <c r="D46">
        <v>8932.7999999999993</v>
      </c>
      <c r="E46">
        <v>8946.9</v>
      </c>
      <c r="F46">
        <v>178827506</v>
      </c>
      <c r="G46">
        <v>81492800000</v>
      </c>
      <c r="H46">
        <v>13.64</v>
      </c>
    </row>
    <row r="47" spans="1:8" x14ac:dyDescent="0.35">
      <c r="A47" s="2">
        <v>42802</v>
      </c>
      <c r="B47">
        <v>8950.7000000000007</v>
      </c>
      <c r="C47">
        <v>8957.0499999999993</v>
      </c>
      <c r="D47">
        <v>8891.9500000000007</v>
      </c>
      <c r="E47">
        <v>8924.2999999999993</v>
      </c>
      <c r="F47">
        <v>183325544</v>
      </c>
      <c r="G47">
        <v>94893600000</v>
      </c>
      <c r="H47">
        <v>13.875</v>
      </c>
    </row>
    <row r="48" spans="1:8" x14ac:dyDescent="0.35">
      <c r="A48" s="2">
        <v>42803</v>
      </c>
      <c r="B48">
        <v>8914.5</v>
      </c>
      <c r="C48">
        <v>8945.7999999999993</v>
      </c>
      <c r="D48">
        <v>8899.5</v>
      </c>
      <c r="E48">
        <v>8927</v>
      </c>
      <c r="F48">
        <v>176810453</v>
      </c>
      <c r="G48">
        <v>84932099999.999985</v>
      </c>
      <c r="H48">
        <v>14.074999999999999</v>
      </c>
    </row>
    <row r="49" spans="1:8" x14ac:dyDescent="0.35">
      <c r="A49" s="2">
        <v>42804</v>
      </c>
      <c r="B49">
        <v>8953.7000000000007</v>
      </c>
      <c r="C49">
        <v>8975.7000000000007</v>
      </c>
      <c r="D49">
        <v>8903.9500000000007</v>
      </c>
      <c r="E49">
        <v>8934.5499999999993</v>
      </c>
      <c r="F49">
        <v>157419999</v>
      </c>
      <c r="G49">
        <v>73852800000</v>
      </c>
      <c r="H49">
        <v>14.39</v>
      </c>
    </row>
    <row r="50" spans="1:8" x14ac:dyDescent="0.35">
      <c r="A50" s="2">
        <v>42808</v>
      </c>
      <c r="B50">
        <v>9091.65</v>
      </c>
      <c r="C50">
        <v>9122.75</v>
      </c>
      <c r="D50">
        <v>9060.5</v>
      </c>
      <c r="E50">
        <v>9087</v>
      </c>
      <c r="F50">
        <v>278726933</v>
      </c>
      <c r="G50">
        <v>140875700000</v>
      </c>
      <c r="H50">
        <v>13.9575</v>
      </c>
    </row>
    <row r="51" spans="1:8" x14ac:dyDescent="0.35">
      <c r="A51" s="2">
        <v>42809</v>
      </c>
      <c r="B51">
        <v>9086.85</v>
      </c>
      <c r="C51">
        <v>9106.5499999999993</v>
      </c>
      <c r="D51">
        <v>9075.5</v>
      </c>
      <c r="E51">
        <v>9084.7999999999993</v>
      </c>
      <c r="F51">
        <v>248033251</v>
      </c>
      <c r="G51">
        <v>96715100000</v>
      </c>
      <c r="H51">
        <v>12.4</v>
      </c>
    </row>
    <row r="52" spans="1:8" x14ac:dyDescent="0.35">
      <c r="A52" s="2">
        <v>42810</v>
      </c>
      <c r="B52">
        <v>9129.65</v>
      </c>
      <c r="C52">
        <v>9158.4500000000007</v>
      </c>
      <c r="D52">
        <v>9128.5499999999993</v>
      </c>
      <c r="E52">
        <v>9153.7000000000007</v>
      </c>
      <c r="F52">
        <v>215096446</v>
      </c>
      <c r="G52">
        <v>92750500000</v>
      </c>
      <c r="H52">
        <v>12.422499999999999</v>
      </c>
    </row>
    <row r="53" spans="1:8" x14ac:dyDescent="0.35">
      <c r="A53" s="2">
        <v>42811</v>
      </c>
      <c r="B53">
        <v>9207.7999999999993</v>
      </c>
      <c r="C53">
        <v>9218.4</v>
      </c>
      <c r="D53">
        <v>9147.6</v>
      </c>
      <c r="E53">
        <v>9160.0499999999993</v>
      </c>
      <c r="F53">
        <v>295554265</v>
      </c>
      <c r="G53">
        <v>132262900000</v>
      </c>
      <c r="H53">
        <v>11.91</v>
      </c>
    </row>
    <row r="54" spans="1:8" x14ac:dyDescent="0.35">
      <c r="A54" s="2">
        <v>42814</v>
      </c>
      <c r="B54">
        <v>9166.9500000000007</v>
      </c>
      <c r="C54">
        <v>9167.6</v>
      </c>
      <c r="D54">
        <v>9116.2999999999993</v>
      </c>
      <c r="E54">
        <v>9126.85</v>
      </c>
      <c r="F54">
        <v>342395900</v>
      </c>
      <c r="G54">
        <v>92511600000</v>
      </c>
      <c r="H54">
        <v>11.852499999999999</v>
      </c>
    </row>
    <row r="55" spans="1:8" x14ac:dyDescent="0.35">
      <c r="A55" s="2">
        <v>42815</v>
      </c>
      <c r="B55">
        <v>9133.9500000000007</v>
      </c>
      <c r="C55">
        <v>9147.75</v>
      </c>
      <c r="D55">
        <v>9087.2000000000007</v>
      </c>
      <c r="E55">
        <v>9121.5</v>
      </c>
      <c r="F55">
        <v>255396073</v>
      </c>
      <c r="G55">
        <v>101916000000</v>
      </c>
      <c r="H55">
        <v>12.0175</v>
      </c>
    </row>
    <row r="56" spans="1:8" x14ac:dyDescent="0.35">
      <c r="A56" s="2">
        <v>42816</v>
      </c>
      <c r="B56">
        <v>9047.2000000000007</v>
      </c>
      <c r="C56">
        <v>9072.9</v>
      </c>
      <c r="D56">
        <v>9019.2999999999993</v>
      </c>
      <c r="E56">
        <v>9030.4500000000007</v>
      </c>
      <c r="F56">
        <v>239463699</v>
      </c>
      <c r="G56">
        <v>100659200000</v>
      </c>
      <c r="H56">
        <v>11.942500000000001</v>
      </c>
    </row>
    <row r="57" spans="1:8" x14ac:dyDescent="0.35">
      <c r="A57" s="2">
        <v>42817</v>
      </c>
      <c r="B57">
        <v>9048.75</v>
      </c>
      <c r="C57">
        <v>9099.0499999999993</v>
      </c>
      <c r="D57">
        <v>9048.6</v>
      </c>
      <c r="E57">
        <v>9086.2999999999993</v>
      </c>
      <c r="F57">
        <v>197705274</v>
      </c>
      <c r="G57">
        <v>86993600000</v>
      </c>
      <c r="H57">
        <v>12.27</v>
      </c>
    </row>
    <row r="58" spans="1:8" x14ac:dyDescent="0.35">
      <c r="A58" s="2">
        <v>42818</v>
      </c>
      <c r="B58">
        <v>9104</v>
      </c>
      <c r="C58">
        <v>9133.5499999999993</v>
      </c>
      <c r="D58">
        <v>9089.4</v>
      </c>
      <c r="E58">
        <v>9108</v>
      </c>
      <c r="F58">
        <v>210021581</v>
      </c>
      <c r="G58">
        <v>88530300000</v>
      </c>
      <c r="H58">
        <v>11.835000000000001</v>
      </c>
    </row>
    <row r="59" spans="1:8" x14ac:dyDescent="0.35">
      <c r="A59" s="2">
        <v>42821</v>
      </c>
      <c r="B59">
        <v>9093.4500000000007</v>
      </c>
      <c r="C59">
        <v>9094.85</v>
      </c>
      <c r="D59">
        <v>9024.65</v>
      </c>
      <c r="E59">
        <v>9045.2000000000007</v>
      </c>
      <c r="F59">
        <v>209036051</v>
      </c>
      <c r="G59">
        <v>89215700000</v>
      </c>
      <c r="H59">
        <v>11.977499999999999</v>
      </c>
    </row>
    <row r="60" spans="1:8" x14ac:dyDescent="0.35">
      <c r="A60" s="2">
        <v>42822</v>
      </c>
      <c r="B60">
        <v>9081.5</v>
      </c>
      <c r="C60">
        <v>9110.4</v>
      </c>
      <c r="D60">
        <v>9079.7999999999993</v>
      </c>
      <c r="E60">
        <v>9100.7999999999993</v>
      </c>
      <c r="F60">
        <v>188985603</v>
      </c>
      <c r="G60">
        <v>81392800000</v>
      </c>
      <c r="H60">
        <v>12.435</v>
      </c>
    </row>
    <row r="61" spans="1:8" x14ac:dyDescent="0.35">
      <c r="A61" s="2">
        <v>42823</v>
      </c>
      <c r="B61">
        <v>9128.7000000000007</v>
      </c>
      <c r="C61">
        <v>9153.15</v>
      </c>
      <c r="D61">
        <v>9109.1</v>
      </c>
      <c r="E61">
        <v>9143.7999999999993</v>
      </c>
      <c r="F61">
        <v>250902906</v>
      </c>
      <c r="G61">
        <v>110894300000</v>
      </c>
      <c r="H61">
        <v>12.1175</v>
      </c>
    </row>
    <row r="62" spans="1:8" x14ac:dyDescent="0.35">
      <c r="A62" s="2">
        <v>42824</v>
      </c>
      <c r="B62">
        <v>9142.6</v>
      </c>
      <c r="C62">
        <v>9183.15</v>
      </c>
      <c r="D62">
        <v>9136.35</v>
      </c>
      <c r="E62">
        <v>9173.75</v>
      </c>
      <c r="F62">
        <v>333410368</v>
      </c>
      <c r="G62">
        <v>155854200000</v>
      </c>
      <c r="H62">
        <v>12.0875</v>
      </c>
    </row>
    <row r="63" spans="1:8" x14ac:dyDescent="0.35">
      <c r="A63" s="2">
        <v>42825</v>
      </c>
      <c r="B63">
        <v>9158.9</v>
      </c>
      <c r="C63">
        <v>9191.7000000000007</v>
      </c>
      <c r="D63">
        <v>9152.1</v>
      </c>
      <c r="E63">
        <v>9173.75</v>
      </c>
      <c r="F63">
        <v>196771674</v>
      </c>
      <c r="G63">
        <v>109550500000</v>
      </c>
      <c r="H63">
        <v>12.15</v>
      </c>
    </row>
    <row r="64" spans="1:8" x14ac:dyDescent="0.35">
      <c r="A64" s="2">
        <v>42828</v>
      </c>
      <c r="B64">
        <v>9220.6</v>
      </c>
      <c r="C64">
        <v>9245.35</v>
      </c>
      <c r="D64">
        <v>9192.4</v>
      </c>
      <c r="E64">
        <v>9237.85</v>
      </c>
      <c r="F64">
        <v>143444541</v>
      </c>
      <c r="G64">
        <v>83370600000</v>
      </c>
      <c r="H64">
        <v>12.42</v>
      </c>
    </row>
    <row r="65" spans="1:8" x14ac:dyDescent="0.35">
      <c r="A65" s="2">
        <v>42830</v>
      </c>
      <c r="B65">
        <v>9264.4</v>
      </c>
      <c r="C65">
        <v>9273.9</v>
      </c>
      <c r="D65">
        <v>9215.4</v>
      </c>
      <c r="E65">
        <v>9265.15</v>
      </c>
      <c r="F65">
        <v>190529461</v>
      </c>
      <c r="G65">
        <v>114619600000</v>
      </c>
      <c r="H65">
        <v>11.4925</v>
      </c>
    </row>
    <row r="66" spans="1:8" x14ac:dyDescent="0.35">
      <c r="A66" s="2">
        <v>42831</v>
      </c>
      <c r="B66">
        <v>9245.7999999999993</v>
      </c>
      <c r="C66">
        <v>9267.9500000000007</v>
      </c>
      <c r="D66">
        <v>9218.85</v>
      </c>
      <c r="E66">
        <v>9261.9500000000007</v>
      </c>
      <c r="F66">
        <v>191937207</v>
      </c>
      <c r="G66">
        <v>103326000000</v>
      </c>
      <c r="H66">
        <v>11.55</v>
      </c>
    </row>
    <row r="67" spans="1:8" x14ac:dyDescent="0.35">
      <c r="A67" s="2">
        <v>42832</v>
      </c>
      <c r="B67">
        <v>9223.7000000000007</v>
      </c>
      <c r="C67">
        <v>9250.5</v>
      </c>
      <c r="D67">
        <v>9188.1</v>
      </c>
      <c r="E67">
        <v>9198.2999999999993</v>
      </c>
      <c r="F67">
        <v>195918747</v>
      </c>
      <c r="G67">
        <v>102171300000</v>
      </c>
      <c r="H67">
        <v>11.29</v>
      </c>
    </row>
    <row r="68" spans="1:8" x14ac:dyDescent="0.35">
      <c r="A68" s="2">
        <v>42835</v>
      </c>
      <c r="B68">
        <v>9225.6</v>
      </c>
      <c r="C68">
        <v>9225.65</v>
      </c>
      <c r="D68">
        <v>9174.85</v>
      </c>
      <c r="E68">
        <v>9181.4500000000007</v>
      </c>
      <c r="F68">
        <v>139968750</v>
      </c>
      <c r="G68">
        <v>81400800000</v>
      </c>
      <c r="H68">
        <v>11.692500000000001</v>
      </c>
    </row>
    <row r="69" spans="1:8" x14ac:dyDescent="0.35">
      <c r="A69" s="2">
        <v>42836</v>
      </c>
      <c r="B69">
        <v>9184.5499999999993</v>
      </c>
      <c r="C69">
        <v>9242.7000000000007</v>
      </c>
      <c r="D69">
        <v>9172.85</v>
      </c>
      <c r="E69">
        <v>9237</v>
      </c>
      <c r="F69">
        <v>206261727</v>
      </c>
      <c r="G69">
        <v>93852000000</v>
      </c>
      <c r="H69">
        <v>11.62</v>
      </c>
    </row>
    <row r="70" spans="1:8" x14ac:dyDescent="0.35">
      <c r="A70" s="2">
        <v>42837</v>
      </c>
      <c r="B70">
        <v>9242.5</v>
      </c>
      <c r="C70">
        <v>9246.4</v>
      </c>
      <c r="D70">
        <v>9161.7999999999993</v>
      </c>
      <c r="E70">
        <v>9203.4500000000007</v>
      </c>
      <c r="F70">
        <v>166755013</v>
      </c>
      <c r="G70">
        <v>84129700000</v>
      </c>
      <c r="H70">
        <v>11.395</v>
      </c>
    </row>
    <row r="71" spans="1:8" x14ac:dyDescent="0.35">
      <c r="A71" s="2">
        <v>42838</v>
      </c>
      <c r="B71">
        <v>9202.5</v>
      </c>
      <c r="C71">
        <v>9202.65</v>
      </c>
      <c r="D71">
        <v>9144.9500000000007</v>
      </c>
      <c r="E71">
        <v>9150.7999999999993</v>
      </c>
      <c r="F71">
        <v>171695600</v>
      </c>
      <c r="G71">
        <v>89081700000</v>
      </c>
      <c r="H71">
        <v>11.6275</v>
      </c>
    </row>
    <row r="72" spans="1:8" x14ac:dyDescent="0.35">
      <c r="A72" s="2">
        <v>42842</v>
      </c>
      <c r="B72">
        <v>9144.75</v>
      </c>
      <c r="C72">
        <v>9160</v>
      </c>
      <c r="D72">
        <v>9120.25</v>
      </c>
      <c r="E72">
        <v>9139.2999999999993</v>
      </c>
      <c r="F72">
        <v>132244225</v>
      </c>
      <c r="G72">
        <v>64732700000.000008</v>
      </c>
      <c r="H72">
        <v>11.577500000000001</v>
      </c>
    </row>
    <row r="73" spans="1:8" x14ac:dyDescent="0.35">
      <c r="A73" s="2">
        <v>42843</v>
      </c>
      <c r="B73">
        <v>9163</v>
      </c>
      <c r="C73">
        <v>9217.9</v>
      </c>
      <c r="D73">
        <v>9095.4500000000007</v>
      </c>
      <c r="E73">
        <v>9105.15</v>
      </c>
      <c r="F73">
        <v>179569574</v>
      </c>
      <c r="G73">
        <v>85275000000</v>
      </c>
      <c r="H73">
        <v>11.8925</v>
      </c>
    </row>
    <row r="74" spans="1:8" x14ac:dyDescent="0.35">
      <c r="A74" s="2">
        <v>42844</v>
      </c>
      <c r="B74">
        <v>9112.2000000000007</v>
      </c>
      <c r="C74">
        <v>9120.5</v>
      </c>
      <c r="D74">
        <v>9075.15</v>
      </c>
      <c r="E74">
        <v>9103.5</v>
      </c>
      <c r="F74">
        <v>179117382</v>
      </c>
      <c r="G74">
        <v>89502700000</v>
      </c>
      <c r="H74">
        <v>12.375</v>
      </c>
    </row>
    <row r="75" spans="1:8" x14ac:dyDescent="0.35">
      <c r="A75" s="2">
        <v>42845</v>
      </c>
      <c r="B75">
        <v>9108.1</v>
      </c>
      <c r="C75">
        <v>9143.9</v>
      </c>
      <c r="D75">
        <v>9102.65</v>
      </c>
      <c r="E75">
        <v>9136.4</v>
      </c>
      <c r="F75">
        <v>175629897</v>
      </c>
      <c r="G75">
        <v>88435000000</v>
      </c>
      <c r="H75">
        <v>12.215</v>
      </c>
    </row>
    <row r="76" spans="1:8" x14ac:dyDescent="0.35">
      <c r="A76" s="2">
        <v>42846</v>
      </c>
      <c r="B76">
        <v>9179.1</v>
      </c>
      <c r="C76">
        <v>9183.65</v>
      </c>
      <c r="D76">
        <v>9088.75</v>
      </c>
      <c r="E76">
        <v>9119.4</v>
      </c>
      <c r="F76">
        <v>159981265</v>
      </c>
      <c r="G76">
        <v>84766299999.999985</v>
      </c>
      <c r="H76">
        <v>11.56</v>
      </c>
    </row>
    <row r="77" spans="1:8" x14ac:dyDescent="0.35">
      <c r="A77" s="2">
        <v>42849</v>
      </c>
      <c r="B77">
        <v>9135.35</v>
      </c>
      <c r="C77">
        <v>9225.4</v>
      </c>
      <c r="D77">
        <v>9130.5499999999993</v>
      </c>
      <c r="E77">
        <v>9217.9500000000007</v>
      </c>
      <c r="F77">
        <v>172908048</v>
      </c>
      <c r="G77">
        <v>97207500000</v>
      </c>
      <c r="H77">
        <v>11.422499999999999</v>
      </c>
    </row>
    <row r="78" spans="1:8" x14ac:dyDescent="0.35">
      <c r="A78" s="2">
        <v>42850</v>
      </c>
      <c r="B78">
        <v>9273.0499999999993</v>
      </c>
      <c r="C78">
        <v>9309.2000000000007</v>
      </c>
      <c r="D78">
        <v>9250.35</v>
      </c>
      <c r="E78">
        <v>9306.6</v>
      </c>
      <c r="F78">
        <v>173896951</v>
      </c>
      <c r="G78">
        <v>104260200000</v>
      </c>
      <c r="H78">
        <v>11.625</v>
      </c>
    </row>
    <row r="79" spans="1:8" x14ac:dyDescent="0.35">
      <c r="A79" s="2">
        <v>42851</v>
      </c>
      <c r="B79">
        <v>9336.2000000000007</v>
      </c>
      <c r="C79">
        <v>9367</v>
      </c>
      <c r="D79">
        <v>9301.35</v>
      </c>
      <c r="E79">
        <v>9351.85</v>
      </c>
      <c r="F79">
        <v>191395120</v>
      </c>
      <c r="G79">
        <v>104833200000</v>
      </c>
      <c r="H79">
        <v>11.154999999999999</v>
      </c>
    </row>
    <row r="80" spans="1:8" x14ac:dyDescent="0.35">
      <c r="A80" s="2">
        <v>42852</v>
      </c>
      <c r="B80">
        <v>9359.15</v>
      </c>
      <c r="C80">
        <v>9367.15</v>
      </c>
      <c r="D80">
        <v>9322.65</v>
      </c>
      <c r="E80">
        <v>9342.15</v>
      </c>
      <c r="F80">
        <v>215881711</v>
      </c>
      <c r="G80">
        <v>129103800000</v>
      </c>
      <c r="H80">
        <v>11.74</v>
      </c>
    </row>
    <row r="81" spans="1:8" x14ac:dyDescent="0.35">
      <c r="A81" s="2">
        <v>42853</v>
      </c>
      <c r="B81">
        <v>9340.9500000000007</v>
      </c>
      <c r="C81">
        <v>9342.65</v>
      </c>
      <c r="D81">
        <v>9282.25</v>
      </c>
      <c r="E81">
        <v>9304.0499999999993</v>
      </c>
      <c r="F81">
        <v>167229353</v>
      </c>
      <c r="G81">
        <v>86733200000</v>
      </c>
      <c r="H81">
        <v>11.07</v>
      </c>
    </row>
    <row r="82" spans="1:8" x14ac:dyDescent="0.35">
      <c r="A82" s="2">
        <v>42857</v>
      </c>
      <c r="B82">
        <v>9339.85</v>
      </c>
      <c r="C82">
        <v>9352.5499999999993</v>
      </c>
      <c r="D82">
        <v>9269.9</v>
      </c>
      <c r="E82">
        <v>9313.7999999999993</v>
      </c>
      <c r="F82">
        <v>166558241</v>
      </c>
      <c r="G82">
        <v>91105900000</v>
      </c>
      <c r="H82">
        <v>10.86</v>
      </c>
    </row>
    <row r="83" spans="1:8" x14ac:dyDescent="0.35">
      <c r="A83" s="2">
        <v>42858</v>
      </c>
      <c r="B83">
        <v>9344.7000000000007</v>
      </c>
      <c r="C83">
        <v>9346.2999999999993</v>
      </c>
      <c r="D83">
        <v>9298.4</v>
      </c>
      <c r="E83">
        <v>9311.9500000000007</v>
      </c>
      <c r="F83">
        <v>156342492</v>
      </c>
      <c r="G83">
        <v>79751400000</v>
      </c>
      <c r="H83">
        <v>11.4475</v>
      </c>
    </row>
    <row r="84" spans="1:8" x14ac:dyDescent="0.35">
      <c r="A84" s="2">
        <v>42859</v>
      </c>
      <c r="B84">
        <v>9360.9500000000007</v>
      </c>
      <c r="C84">
        <v>9365.65</v>
      </c>
      <c r="D84">
        <v>9323.25</v>
      </c>
      <c r="E84">
        <v>9359.9</v>
      </c>
      <c r="F84">
        <v>277895923</v>
      </c>
      <c r="G84">
        <v>123797400000</v>
      </c>
      <c r="H84">
        <v>11.5275</v>
      </c>
    </row>
    <row r="85" spans="1:8" x14ac:dyDescent="0.35">
      <c r="A85" s="2">
        <v>42860</v>
      </c>
      <c r="B85">
        <v>9374.5499999999993</v>
      </c>
      <c r="C85">
        <v>9377.1</v>
      </c>
      <c r="D85">
        <v>9272</v>
      </c>
      <c r="E85">
        <v>9285.2999999999993</v>
      </c>
      <c r="F85">
        <v>239133531</v>
      </c>
      <c r="G85">
        <v>104666800000</v>
      </c>
      <c r="H85">
        <v>11.3325</v>
      </c>
    </row>
    <row r="86" spans="1:8" x14ac:dyDescent="0.35">
      <c r="A86" s="2">
        <v>42863</v>
      </c>
      <c r="B86">
        <v>9311.4500000000007</v>
      </c>
      <c r="C86">
        <v>9338.7000000000007</v>
      </c>
      <c r="D86">
        <v>9297.9500000000007</v>
      </c>
      <c r="E86">
        <v>9314.0499999999993</v>
      </c>
      <c r="F86">
        <v>179709949</v>
      </c>
      <c r="G86">
        <v>83002200000</v>
      </c>
      <c r="H86">
        <v>11.987500000000001</v>
      </c>
    </row>
    <row r="87" spans="1:8" x14ac:dyDescent="0.35">
      <c r="A87" s="2">
        <v>42864</v>
      </c>
      <c r="B87">
        <v>9337.35</v>
      </c>
      <c r="C87">
        <v>9338.9500000000007</v>
      </c>
      <c r="D87">
        <v>9307.7000000000007</v>
      </c>
      <c r="E87">
        <v>9316.85</v>
      </c>
      <c r="F87">
        <v>136417428</v>
      </c>
      <c r="G87">
        <v>75046600000</v>
      </c>
      <c r="H87">
        <v>11.664999999999999</v>
      </c>
    </row>
    <row r="88" spans="1:8" x14ac:dyDescent="0.35">
      <c r="A88" s="2">
        <v>42865</v>
      </c>
      <c r="B88">
        <v>9339.65</v>
      </c>
      <c r="C88">
        <v>9414.75</v>
      </c>
      <c r="D88">
        <v>9336</v>
      </c>
      <c r="E88">
        <v>9407.2999999999993</v>
      </c>
      <c r="F88">
        <v>157363135</v>
      </c>
      <c r="G88">
        <v>86190600000</v>
      </c>
      <c r="H88">
        <v>11.112500000000001</v>
      </c>
    </row>
    <row r="89" spans="1:8" x14ac:dyDescent="0.35">
      <c r="A89" s="2">
        <v>42866</v>
      </c>
      <c r="B89">
        <v>9448.6</v>
      </c>
      <c r="C89">
        <v>9450.65</v>
      </c>
      <c r="D89">
        <v>9411.2999999999993</v>
      </c>
      <c r="E89">
        <v>9422.4</v>
      </c>
      <c r="F89">
        <v>176439840</v>
      </c>
      <c r="G89">
        <v>92898900000</v>
      </c>
      <c r="H89">
        <v>10.9475</v>
      </c>
    </row>
    <row r="90" spans="1:8" x14ac:dyDescent="0.35">
      <c r="A90" s="2">
        <v>42867</v>
      </c>
      <c r="B90">
        <v>9436.65</v>
      </c>
      <c r="C90">
        <v>9437.75</v>
      </c>
      <c r="D90">
        <v>9372.5499999999993</v>
      </c>
      <c r="E90">
        <v>9400.9</v>
      </c>
      <c r="F90">
        <v>159079418</v>
      </c>
      <c r="G90">
        <v>98134700000</v>
      </c>
    </row>
    <row r="91" spans="1:8" x14ac:dyDescent="0.35">
      <c r="A91" s="2">
        <v>42870</v>
      </c>
      <c r="B91">
        <v>9433.5499999999993</v>
      </c>
      <c r="C91">
        <v>9449.25</v>
      </c>
      <c r="D91">
        <v>9423.1</v>
      </c>
      <c r="E91">
        <v>9445.4</v>
      </c>
      <c r="F91">
        <v>145163953</v>
      </c>
      <c r="G91">
        <v>77909700000</v>
      </c>
      <c r="H91">
        <v>10.8375</v>
      </c>
    </row>
    <row r="92" spans="1:8" x14ac:dyDescent="0.35">
      <c r="A92" s="2">
        <v>42871</v>
      </c>
      <c r="B92">
        <v>9461</v>
      </c>
      <c r="C92">
        <v>9517.2000000000007</v>
      </c>
      <c r="D92">
        <v>9456.35</v>
      </c>
      <c r="E92">
        <v>9512.25</v>
      </c>
      <c r="F92">
        <v>171709433</v>
      </c>
      <c r="G92">
        <v>92098900000</v>
      </c>
      <c r="H92">
        <v>10.6275</v>
      </c>
    </row>
    <row r="93" spans="1:8" x14ac:dyDescent="0.35">
      <c r="A93" s="2">
        <v>42872</v>
      </c>
      <c r="B93">
        <v>9517.6</v>
      </c>
      <c r="C93">
        <v>9532.6</v>
      </c>
      <c r="D93">
        <v>9486.1</v>
      </c>
      <c r="E93">
        <v>9525.75</v>
      </c>
      <c r="F93">
        <v>211856040</v>
      </c>
      <c r="G93">
        <v>107262300000</v>
      </c>
      <c r="H93">
        <v>10.675000000000001</v>
      </c>
    </row>
    <row r="94" spans="1:8" x14ac:dyDescent="0.35">
      <c r="A94" s="2">
        <v>42873</v>
      </c>
      <c r="B94">
        <v>9453.2000000000007</v>
      </c>
      <c r="C94">
        <v>9489.1</v>
      </c>
      <c r="D94">
        <v>9418.1</v>
      </c>
      <c r="E94">
        <v>9429.4500000000007</v>
      </c>
      <c r="F94">
        <v>199340647</v>
      </c>
      <c r="G94">
        <v>107824600000</v>
      </c>
      <c r="H94">
        <v>10.56</v>
      </c>
    </row>
    <row r="95" spans="1:8" x14ac:dyDescent="0.35">
      <c r="A95" s="2">
        <v>42874</v>
      </c>
      <c r="B95">
        <v>9469.9</v>
      </c>
      <c r="C95">
        <v>9505.75</v>
      </c>
      <c r="D95">
        <v>9390.75</v>
      </c>
      <c r="E95">
        <v>9427.9</v>
      </c>
      <c r="F95">
        <v>259861396</v>
      </c>
      <c r="G95">
        <v>115447700000</v>
      </c>
      <c r="H95">
        <v>10.635</v>
      </c>
    </row>
    <row r="96" spans="1:8" x14ac:dyDescent="0.35">
      <c r="A96" s="2">
        <v>42877</v>
      </c>
      <c r="B96">
        <v>9480.25</v>
      </c>
      <c r="C96">
        <v>9498.65</v>
      </c>
      <c r="D96">
        <v>9427.9</v>
      </c>
      <c r="E96">
        <v>9438.25</v>
      </c>
      <c r="F96">
        <v>202874757</v>
      </c>
      <c r="G96">
        <v>94329700000</v>
      </c>
      <c r="H96">
        <v>11.785</v>
      </c>
    </row>
    <row r="97" spans="1:8" x14ac:dyDescent="0.35">
      <c r="A97" s="2">
        <v>42878</v>
      </c>
      <c r="B97">
        <v>9445.0499999999993</v>
      </c>
      <c r="C97">
        <v>9448.0499999999993</v>
      </c>
      <c r="D97">
        <v>9370</v>
      </c>
      <c r="E97">
        <v>9386.15</v>
      </c>
      <c r="F97">
        <v>231345629</v>
      </c>
      <c r="G97">
        <v>115532700000</v>
      </c>
      <c r="H97">
        <v>11.3025</v>
      </c>
    </row>
    <row r="98" spans="1:8" x14ac:dyDescent="0.35">
      <c r="A98" s="2">
        <v>42879</v>
      </c>
      <c r="B98">
        <v>9410.9</v>
      </c>
      <c r="C98">
        <v>9431.9</v>
      </c>
      <c r="D98">
        <v>9341.65</v>
      </c>
      <c r="E98">
        <v>9360.5499999999993</v>
      </c>
      <c r="F98">
        <v>218265181</v>
      </c>
      <c r="G98">
        <v>110459500000</v>
      </c>
      <c r="H98">
        <v>11.202500000000001</v>
      </c>
    </row>
    <row r="99" spans="1:8" x14ac:dyDescent="0.35">
      <c r="A99" s="2">
        <v>42880</v>
      </c>
      <c r="B99">
        <v>9384.0499999999993</v>
      </c>
      <c r="C99">
        <v>9523.2999999999993</v>
      </c>
      <c r="D99">
        <v>9379.2000000000007</v>
      </c>
      <c r="E99">
        <v>9509.75</v>
      </c>
      <c r="F99">
        <v>298147347</v>
      </c>
      <c r="G99">
        <v>169642600000</v>
      </c>
      <c r="H99">
        <v>12.202500000000001</v>
      </c>
    </row>
    <row r="100" spans="1:8" x14ac:dyDescent="0.35">
      <c r="A100" s="2">
        <v>42881</v>
      </c>
      <c r="B100">
        <v>9507.75</v>
      </c>
      <c r="C100">
        <v>9604.9</v>
      </c>
      <c r="D100">
        <v>9495.4</v>
      </c>
      <c r="E100">
        <v>9595.1</v>
      </c>
      <c r="F100">
        <v>225647631</v>
      </c>
      <c r="G100">
        <v>112043600000</v>
      </c>
      <c r="H100">
        <v>11.83</v>
      </c>
    </row>
    <row r="101" spans="1:8" x14ac:dyDescent="0.35">
      <c r="A101" s="2">
        <v>42884</v>
      </c>
      <c r="B101">
        <v>9560.0499999999993</v>
      </c>
      <c r="C101">
        <v>9637.75</v>
      </c>
      <c r="D101">
        <v>9547.7000000000007</v>
      </c>
      <c r="E101">
        <v>9604.9</v>
      </c>
      <c r="F101">
        <v>242266034</v>
      </c>
      <c r="G101">
        <v>124846100000</v>
      </c>
      <c r="H101">
        <v>10.4475</v>
      </c>
    </row>
    <row r="102" spans="1:8" x14ac:dyDescent="0.35">
      <c r="A102" s="2">
        <v>42885</v>
      </c>
      <c r="B102">
        <v>9590.65</v>
      </c>
      <c r="C102">
        <v>9635.2999999999993</v>
      </c>
      <c r="D102">
        <v>9581.2000000000007</v>
      </c>
      <c r="E102">
        <v>9624.5499999999993</v>
      </c>
      <c r="F102">
        <v>199894193</v>
      </c>
      <c r="G102">
        <v>97654000000</v>
      </c>
      <c r="H102">
        <v>10.862500000000001</v>
      </c>
    </row>
    <row r="103" spans="1:8" x14ac:dyDescent="0.35">
      <c r="A103" s="2">
        <v>42886</v>
      </c>
      <c r="B103">
        <v>9636.5499999999993</v>
      </c>
      <c r="C103">
        <v>9649.6</v>
      </c>
      <c r="D103">
        <v>9609.25</v>
      </c>
      <c r="E103">
        <v>9621.25</v>
      </c>
      <c r="F103">
        <v>427053433</v>
      </c>
      <c r="G103">
        <v>196059400000</v>
      </c>
      <c r="H103">
        <v>11.7875</v>
      </c>
    </row>
    <row r="104" spans="1:8" x14ac:dyDescent="0.35">
      <c r="A104" s="2">
        <v>42887</v>
      </c>
      <c r="B104">
        <v>9603.5499999999993</v>
      </c>
      <c r="C104">
        <v>9634.65</v>
      </c>
      <c r="D104">
        <v>9589.9</v>
      </c>
      <c r="E104">
        <v>9616.1</v>
      </c>
      <c r="F104">
        <v>181533283</v>
      </c>
      <c r="G104">
        <v>94826100000</v>
      </c>
      <c r="H104">
        <v>11.765000000000001</v>
      </c>
    </row>
    <row r="105" spans="1:8" x14ac:dyDescent="0.35">
      <c r="A105" s="2">
        <v>42888</v>
      </c>
      <c r="B105">
        <v>9657.15</v>
      </c>
      <c r="C105">
        <v>9673.5</v>
      </c>
      <c r="D105">
        <v>9637.4500000000007</v>
      </c>
      <c r="E105">
        <v>9653.5</v>
      </c>
      <c r="F105">
        <v>167195027</v>
      </c>
      <c r="G105">
        <v>85643000000</v>
      </c>
      <c r="H105">
        <v>11.762499999999999</v>
      </c>
    </row>
    <row r="106" spans="1:8" x14ac:dyDescent="0.35">
      <c r="A106" s="2">
        <v>42891</v>
      </c>
      <c r="B106">
        <v>9656.2999999999993</v>
      </c>
      <c r="C106">
        <v>9687.2000000000007</v>
      </c>
      <c r="D106">
        <v>9640.7000000000007</v>
      </c>
      <c r="E106">
        <v>9675.1</v>
      </c>
      <c r="F106">
        <v>131685021</v>
      </c>
      <c r="G106">
        <v>71922400000</v>
      </c>
      <c r="H106">
        <v>11.307499999999999</v>
      </c>
    </row>
    <row r="107" spans="1:8" x14ac:dyDescent="0.35">
      <c r="A107" s="2">
        <v>42892</v>
      </c>
      <c r="B107">
        <v>9704.25</v>
      </c>
      <c r="C107">
        <v>9709.2999999999993</v>
      </c>
      <c r="D107">
        <v>9630.2000000000007</v>
      </c>
      <c r="E107">
        <v>9637.15</v>
      </c>
      <c r="F107">
        <v>150379695</v>
      </c>
      <c r="G107">
        <v>84165500000</v>
      </c>
      <c r="H107">
        <v>10.81</v>
      </c>
    </row>
    <row r="108" spans="1:8" x14ac:dyDescent="0.35">
      <c r="A108" s="2">
        <v>42893</v>
      </c>
      <c r="B108">
        <v>9663.9500000000007</v>
      </c>
      <c r="C108">
        <v>9678.5499999999993</v>
      </c>
      <c r="D108">
        <v>9630.5499999999993</v>
      </c>
      <c r="E108">
        <v>9663.9</v>
      </c>
      <c r="F108">
        <v>165669924</v>
      </c>
      <c r="G108">
        <v>89893600000</v>
      </c>
      <c r="H108">
        <v>11.015000000000001</v>
      </c>
    </row>
    <row r="109" spans="1:8" x14ac:dyDescent="0.35">
      <c r="A109" s="2">
        <v>42894</v>
      </c>
      <c r="B109">
        <v>9682.4</v>
      </c>
      <c r="C109">
        <v>9688.7000000000007</v>
      </c>
      <c r="D109">
        <v>9641.5</v>
      </c>
      <c r="E109">
        <v>9647.25</v>
      </c>
      <c r="F109">
        <v>160165459</v>
      </c>
      <c r="G109">
        <v>88226299999.999985</v>
      </c>
      <c r="H109">
        <v>11.1325</v>
      </c>
    </row>
    <row r="110" spans="1:8" x14ac:dyDescent="0.35">
      <c r="A110" s="2">
        <v>42895</v>
      </c>
      <c r="B110">
        <v>9638.5499999999993</v>
      </c>
      <c r="C110">
        <v>9676.25</v>
      </c>
      <c r="D110">
        <v>9608.15</v>
      </c>
      <c r="E110">
        <v>9668.25</v>
      </c>
      <c r="F110">
        <v>163897548</v>
      </c>
      <c r="G110">
        <v>90787099999.999985</v>
      </c>
      <c r="H110">
        <v>10.89</v>
      </c>
    </row>
    <row r="111" spans="1:8" x14ac:dyDescent="0.35">
      <c r="A111" s="2">
        <v>42898</v>
      </c>
      <c r="B111">
        <v>9646.7000000000007</v>
      </c>
      <c r="C111">
        <v>9647.0499999999993</v>
      </c>
      <c r="D111">
        <v>9598.5</v>
      </c>
      <c r="E111">
        <v>9616.4</v>
      </c>
      <c r="F111">
        <v>145786938</v>
      </c>
      <c r="G111">
        <v>76868900000</v>
      </c>
      <c r="H111">
        <v>11.067500000000001</v>
      </c>
    </row>
    <row r="112" spans="1:8" x14ac:dyDescent="0.35">
      <c r="A112" s="2">
        <v>42899</v>
      </c>
      <c r="B112">
        <v>9615.5499999999993</v>
      </c>
      <c r="C112">
        <v>9654.15</v>
      </c>
      <c r="D112">
        <v>9595.4</v>
      </c>
      <c r="E112">
        <v>9606.9</v>
      </c>
      <c r="F112">
        <v>133734363</v>
      </c>
      <c r="G112">
        <v>70568300000</v>
      </c>
      <c r="H112">
        <v>10.862500000000001</v>
      </c>
    </row>
    <row r="113" spans="1:8" x14ac:dyDescent="0.35">
      <c r="A113" s="2">
        <v>42900</v>
      </c>
      <c r="B113">
        <v>9621.5499999999993</v>
      </c>
      <c r="C113">
        <v>9627.4</v>
      </c>
      <c r="D113">
        <v>9580.4500000000007</v>
      </c>
      <c r="E113">
        <v>9618.15</v>
      </c>
      <c r="F113">
        <v>187378750</v>
      </c>
      <c r="G113">
        <v>105406800000</v>
      </c>
      <c r="H113">
        <v>11.422499999999999</v>
      </c>
    </row>
    <row r="114" spans="1:8" x14ac:dyDescent="0.35">
      <c r="A114" s="2">
        <v>42901</v>
      </c>
      <c r="B114">
        <v>9617.9</v>
      </c>
      <c r="C114">
        <v>9621.4</v>
      </c>
      <c r="D114">
        <v>9560.7999999999993</v>
      </c>
      <c r="E114">
        <v>9578.0499999999993</v>
      </c>
      <c r="F114">
        <v>176423424</v>
      </c>
      <c r="G114">
        <v>98680800000</v>
      </c>
      <c r="H114">
        <v>11.34</v>
      </c>
    </row>
    <row r="115" spans="1:8" x14ac:dyDescent="0.35">
      <c r="A115" s="2">
        <v>42902</v>
      </c>
      <c r="B115">
        <v>9595.4500000000007</v>
      </c>
      <c r="C115">
        <v>9615.85</v>
      </c>
      <c r="D115">
        <v>9565.5</v>
      </c>
      <c r="E115">
        <v>9588.0499999999993</v>
      </c>
      <c r="F115">
        <v>219808528</v>
      </c>
      <c r="G115">
        <v>119206200000</v>
      </c>
      <c r="H115">
        <v>11.18</v>
      </c>
    </row>
    <row r="116" spans="1:8" x14ac:dyDescent="0.35">
      <c r="A116" s="2">
        <v>42905</v>
      </c>
      <c r="B116">
        <v>9626.4</v>
      </c>
      <c r="C116">
        <v>9673.2999999999993</v>
      </c>
      <c r="D116">
        <v>9614.9</v>
      </c>
      <c r="E116">
        <v>9657.5499999999993</v>
      </c>
      <c r="F116">
        <v>146146062</v>
      </c>
      <c r="G116">
        <v>81443600000</v>
      </c>
      <c r="H116">
        <v>11.324999999999999</v>
      </c>
    </row>
    <row r="117" spans="1:8" x14ac:dyDescent="0.35">
      <c r="A117" s="2">
        <v>42906</v>
      </c>
      <c r="B117">
        <v>9670.5</v>
      </c>
      <c r="C117">
        <v>9676.5</v>
      </c>
      <c r="D117">
        <v>9643.75</v>
      </c>
      <c r="E117">
        <v>9653.5</v>
      </c>
      <c r="F117">
        <v>164437226</v>
      </c>
      <c r="G117">
        <v>84766700000</v>
      </c>
      <c r="H117">
        <v>10.914999999999999</v>
      </c>
    </row>
    <row r="118" spans="1:8" x14ac:dyDescent="0.35">
      <c r="A118" s="2">
        <v>42907</v>
      </c>
      <c r="B118">
        <v>9648.1</v>
      </c>
      <c r="C118">
        <v>9650.4500000000007</v>
      </c>
      <c r="D118">
        <v>9608.6</v>
      </c>
      <c r="E118">
        <v>9633.6</v>
      </c>
      <c r="F118">
        <v>148490556</v>
      </c>
      <c r="G118">
        <v>80234000000</v>
      </c>
      <c r="H118">
        <v>10.6275</v>
      </c>
    </row>
    <row r="119" spans="1:8" x14ac:dyDescent="0.35">
      <c r="A119" s="2">
        <v>42908</v>
      </c>
      <c r="B119">
        <v>9642.65</v>
      </c>
      <c r="C119">
        <v>9698.85</v>
      </c>
      <c r="D119">
        <v>9617.75</v>
      </c>
      <c r="E119">
        <v>9630</v>
      </c>
      <c r="F119">
        <v>204888654</v>
      </c>
      <c r="G119">
        <v>107384500000</v>
      </c>
      <c r="H119">
        <v>10.657500000000001</v>
      </c>
    </row>
    <row r="120" spans="1:8" x14ac:dyDescent="0.35">
      <c r="A120" s="2">
        <v>42909</v>
      </c>
      <c r="B120">
        <v>9643.25</v>
      </c>
      <c r="C120">
        <v>9647.65</v>
      </c>
      <c r="D120">
        <v>9565.2999999999993</v>
      </c>
      <c r="E120">
        <v>9574.9500000000007</v>
      </c>
      <c r="F120">
        <v>180580579</v>
      </c>
      <c r="G120">
        <v>90927400000</v>
      </c>
      <c r="H120">
        <v>10.914999999999999</v>
      </c>
    </row>
    <row r="121" spans="1:8" x14ac:dyDescent="0.35">
      <c r="A121" s="2">
        <v>42913</v>
      </c>
      <c r="B121">
        <v>9594.0499999999993</v>
      </c>
      <c r="C121">
        <v>9615.4</v>
      </c>
      <c r="D121">
        <v>9473.4500000000007</v>
      </c>
      <c r="E121">
        <v>9511.4</v>
      </c>
      <c r="F121">
        <v>209593904</v>
      </c>
      <c r="G121">
        <v>110845100000</v>
      </c>
      <c r="H121">
        <v>11.2075</v>
      </c>
    </row>
    <row r="122" spans="1:8" x14ac:dyDescent="0.35">
      <c r="A122" s="2">
        <v>42914</v>
      </c>
      <c r="B122">
        <v>9520.2000000000007</v>
      </c>
      <c r="C122">
        <v>9522.5</v>
      </c>
      <c r="D122">
        <v>9474.35</v>
      </c>
      <c r="E122">
        <v>9491.25</v>
      </c>
      <c r="F122">
        <v>177652206</v>
      </c>
      <c r="G122">
        <v>91037300000</v>
      </c>
      <c r="H122">
        <v>11.557499999999999</v>
      </c>
    </row>
    <row r="123" spans="1:8" x14ac:dyDescent="0.35">
      <c r="A123" s="2">
        <v>42915</v>
      </c>
      <c r="B123">
        <v>9522.9500000000007</v>
      </c>
      <c r="C123">
        <v>9575.7999999999993</v>
      </c>
      <c r="D123">
        <v>9493.7999999999993</v>
      </c>
      <c r="E123">
        <v>9504.1</v>
      </c>
      <c r="F123">
        <v>267283587</v>
      </c>
      <c r="G123">
        <v>133958500000</v>
      </c>
      <c r="H123">
        <v>12.5075</v>
      </c>
    </row>
    <row r="124" spans="1:8" x14ac:dyDescent="0.35">
      <c r="A124" s="2">
        <v>42916</v>
      </c>
      <c r="B124">
        <v>9478.5</v>
      </c>
      <c r="C124">
        <v>9535.7999999999993</v>
      </c>
      <c r="D124">
        <v>9448.75</v>
      </c>
      <c r="E124">
        <v>9520.9</v>
      </c>
      <c r="F124">
        <v>185202600</v>
      </c>
      <c r="G124">
        <v>87835900000</v>
      </c>
      <c r="H124">
        <v>11.99</v>
      </c>
    </row>
    <row r="125" spans="1:8" x14ac:dyDescent="0.35">
      <c r="A125" s="2">
        <v>42919</v>
      </c>
      <c r="B125">
        <v>9587.9500000000007</v>
      </c>
      <c r="C125">
        <v>9624</v>
      </c>
      <c r="D125">
        <v>9543.5499999999993</v>
      </c>
      <c r="E125">
        <v>9615</v>
      </c>
      <c r="F125">
        <v>188690599</v>
      </c>
      <c r="G125">
        <v>87207600000</v>
      </c>
      <c r="H125">
        <v>11.3825</v>
      </c>
    </row>
    <row r="126" spans="1:8" x14ac:dyDescent="0.35">
      <c r="A126" s="2">
        <v>42920</v>
      </c>
      <c r="B126">
        <v>9645.9</v>
      </c>
      <c r="C126">
        <v>9650.65</v>
      </c>
      <c r="D126">
        <v>9595.5</v>
      </c>
      <c r="E126">
        <v>9613.2999999999993</v>
      </c>
      <c r="F126">
        <v>149313755</v>
      </c>
      <c r="G126">
        <v>77746900000</v>
      </c>
      <c r="H126">
        <v>11.7325</v>
      </c>
    </row>
    <row r="127" spans="1:8" x14ac:dyDescent="0.35">
      <c r="A127" s="2">
        <v>42921</v>
      </c>
      <c r="B127">
        <v>9619.75</v>
      </c>
      <c r="C127">
        <v>9643.65</v>
      </c>
      <c r="D127">
        <v>9607.35</v>
      </c>
      <c r="E127">
        <v>9637.6</v>
      </c>
      <c r="F127">
        <v>134849476</v>
      </c>
      <c r="G127">
        <v>73111000000</v>
      </c>
      <c r="H127">
        <v>11.2</v>
      </c>
    </row>
    <row r="128" spans="1:8" x14ac:dyDescent="0.35">
      <c r="A128" s="2">
        <v>42922</v>
      </c>
      <c r="B128">
        <v>9653.6</v>
      </c>
      <c r="C128">
        <v>9700.7000000000007</v>
      </c>
      <c r="D128">
        <v>9639.9500000000007</v>
      </c>
      <c r="E128">
        <v>9674.5499999999993</v>
      </c>
      <c r="F128">
        <v>152001940</v>
      </c>
      <c r="G128">
        <v>75392100000</v>
      </c>
      <c r="H128">
        <v>11.275</v>
      </c>
    </row>
    <row r="129" spans="1:8" x14ac:dyDescent="0.35">
      <c r="A129" s="2">
        <v>42923</v>
      </c>
      <c r="B129">
        <v>9670.35</v>
      </c>
      <c r="C129">
        <v>9684.25</v>
      </c>
      <c r="D129">
        <v>9642.65</v>
      </c>
      <c r="E129">
        <v>9665.7999999999993</v>
      </c>
      <c r="F129">
        <v>146232151</v>
      </c>
      <c r="G129">
        <v>85145300000</v>
      </c>
      <c r="H129">
        <v>11.1525</v>
      </c>
    </row>
    <row r="130" spans="1:8" x14ac:dyDescent="0.35">
      <c r="A130" s="2">
        <v>42926</v>
      </c>
      <c r="B130">
        <v>9719.2999999999993</v>
      </c>
      <c r="C130">
        <v>9782.15</v>
      </c>
      <c r="D130">
        <v>9646.4500000000007</v>
      </c>
      <c r="E130">
        <v>9771.0499999999993</v>
      </c>
      <c r="F130">
        <v>40142973</v>
      </c>
      <c r="G130">
        <v>19207800000</v>
      </c>
      <c r="H130">
        <v>10.9825</v>
      </c>
    </row>
    <row r="131" spans="1:8" x14ac:dyDescent="0.35">
      <c r="A131" s="2">
        <v>42927</v>
      </c>
      <c r="B131">
        <v>9797.4500000000007</v>
      </c>
      <c r="C131">
        <v>9830.0499999999993</v>
      </c>
      <c r="D131">
        <v>9778.85</v>
      </c>
      <c r="E131">
        <v>9786.0499999999993</v>
      </c>
      <c r="F131">
        <v>185322358</v>
      </c>
      <c r="G131">
        <v>99084100000</v>
      </c>
      <c r="H131">
        <v>10.8675</v>
      </c>
    </row>
    <row r="132" spans="1:8" x14ac:dyDescent="0.35">
      <c r="A132" s="2">
        <v>42928</v>
      </c>
      <c r="B132">
        <v>9807.2999999999993</v>
      </c>
      <c r="C132">
        <v>9824.9500000000007</v>
      </c>
      <c r="D132">
        <v>9787.7000000000007</v>
      </c>
      <c r="E132">
        <v>9816.1</v>
      </c>
      <c r="F132">
        <v>150045594</v>
      </c>
      <c r="G132">
        <v>79664400000</v>
      </c>
      <c r="H132">
        <v>10.9125</v>
      </c>
    </row>
    <row r="133" spans="1:8" x14ac:dyDescent="0.35">
      <c r="A133" s="2">
        <v>42929</v>
      </c>
      <c r="B133">
        <v>9855.7999999999993</v>
      </c>
      <c r="C133">
        <v>9897.25</v>
      </c>
      <c r="D133">
        <v>9853.4500000000007</v>
      </c>
      <c r="E133">
        <v>9891.7000000000007</v>
      </c>
      <c r="F133">
        <v>186866752</v>
      </c>
      <c r="G133">
        <v>102445600000</v>
      </c>
      <c r="H133">
        <v>10.89</v>
      </c>
    </row>
    <row r="134" spans="1:8" x14ac:dyDescent="0.35">
      <c r="A134" s="2">
        <v>42930</v>
      </c>
      <c r="B134">
        <v>9913.2999999999993</v>
      </c>
      <c r="C134">
        <v>9913.2999999999993</v>
      </c>
      <c r="D134">
        <v>9845.4500000000007</v>
      </c>
      <c r="E134">
        <v>9886.35</v>
      </c>
      <c r="F134">
        <v>164456602</v>
      </c>
      <c r="G134">
        <v>91877099999.999985</v>
      </c>
      <c r="H134">
        <v>11.0525</v>
      </c>
    </row>
    <row r="135" spans="1:8" x14ac:dyDescent="0.35">
      <c r="A135" s="2">
        <v>42933</v>
      </c>
      <c r="B135">
        <v>9908.15</v>
      </c>
      <c r="C135">
        <v>9928.2000000000007</v>
      </c>
      <c r="D135">
        <v>9894.7000000000007</v>
      </c>
      <c r="E135">
        <v>9915.9500000000007</v>
      </c>
      <c r="F135">
        <v>168596771</v>
      </c>
      <c r="G135">
        <v>83104800000</v>
      </c>
      <c r="H135">
        <v>11.2475</v>
      </c>
    </row>
    <row r="136" spans="1:8" x14ac:dyDescent="0.35">
      <c r="A136" s="2">
        <v>42934</v>
      </c>
      <c r="B136">
        <v>9832.7000000000007</v>
      </c>
      <c r="C136">
        <v>9885.35</v>
      </c>
      <c r="D136">
        <v>9792.0499999999993</v>
      </c>
      <c r="E136">
        <v>9827.15</v>
      </c>
      <c r="F136">
        <v>303007860</v>
      </c>
      <c r="G136">
        <v>131842200000</v>
      </c>
      <c r="H136">
        <v>11.172499999999999</v>
      </c>
    </row>
    <row r="137" spans="1:8" x14ac:dyDescent="0.35">
      <c r="A137" s="2">
        <v>42935</v>
      </c>
      <c r="B137">
        <v>9855.9500000000007</v>
      </c>
      <c r="C137">
        <v>9905.0499999999993</v>
      </c>
      <c r="D137">
        <v>9851.65</v>
      </c>
      <c r="E137">
        <v>9899.6</v>
      </c>
      <c r="F137">
        <v>206376192</v>
      </c>
      <c r="G137">
        <v>109356000000</v>
      </c>
      <c r="H137">
        <v>11.4575</v>
      </c>
    </row>
    <row r="138" spans="1:8" x14ac:dyDescent="0.35">
      <c r="A138" s="2">
        <v>42936</v>
      </c>
      <c r="B138">
        <v>9920.2000000000007</v>
      </c>
      <c r="C138">
        <v>9922.5499999999993</v>
      </c>
      <c r="D138">
        <v>9863.4500000000007</v>
      </c>
      <c r="E138">
        <v>9873.2999999999993</v>
      </c>
      <c r="F138">
        <v>166083004</v>
      </c>
      <c r="G138">
        <v>89425600000</v>
      </c>
      <c r="H138">
        <v>11.49</v>
      </c>
    </row>
    <row r="139" spans="1:8" x14ac:dyDescent="0.35">
      <c r="A139" s="2">
        <v>42937</v>
      </c>
      <c r="B139">
        <v>9899.6</v>
      </c>
      <c r="C139">
        <v>9924.7000000000007</v>
      </c>
      <c r="D139">
        <v>9838</v>
      </c>
      <c r="E139">
        <v>9915.25</v>
      </c>
      <c r="F139">
        <v>193286125</v>
      </c>
      <c r="G139">
        <v>118602800000</v>
      </c>
      <c r="H139">
        <v>11.255000000000001</v>
      </c>
    </row>
    <row r="140" spans="1:8" x14ac:dyDescent="0.35">
      <c r="A140" s="2">
        <v>42940</v>
      </c>
      <c r="B140">
        <v>9936.7999999999993</v>
      </c>
      <c r="C140">
        <v>9982.0499999999993</v>
      </c>
      <c r="D140">
        <v>9919.6</v>
      </c>
      <c r="E140">
        <v>9966.4</v>
      </c>
      <c r="F140">
        <v>179905535</v>
      </c>
      <c r="G140">
        <v>108372000000</v>
      </c>
      <c r="H140">
        <v>11.315</v>
      </c>
    </row>
    <row r="141" spans="1:8" x14ac:dyDescent="0.35">
      <c r="A141" s="2">
        <v>42941</v>
      </c>
      <c r="B141">
        <v>10010.549999999999</v>
      </c>
      <c r="C141">
        <v>10011.299999999999</v>
      </c>
      <c r="D141">
        <v>9949.1</v>
      </c>
      <c r="E141">
        <v>9964.5499999999993</v>
      </c>
      <c r="F141">
        <v>191206247</v>
      </c>
      <c r="G141">
        <v>104913200000</v>
      </c>
      <c r="H141">
        <v>11.085000000000001</v>
      </c>
    </row>
    <row r="142" spans="1:8" x14ac:dyDescent="0.35">
      <c r="A142" s="2">
        <v>42942</v>
      </c>
      <c r="B142">
        <v>9983.65</v>
      </c>
      <c r="C142">
        <v>10025.950000000001</v>
      </c>
      <c r="D142">
        <v>9965.9500000000007</v>
      </c>
      <c r="E142">
        <v>10020.65</v>
      </c>
      <c r="F142">
        <v>203697844</v>
      </c>
      <c r="G142">
        <v>114033000000</v>
      </c>
      <c r="H142">
        <v>11.3125</v>
      </c>
    </row>
    <row r="143" spans="1:8" x14ac:dyDescent="0.35">
      <c r="A143" s="2">
        <v>42943</v>
      </c>
      <c r="B143">
        <v>10063.25</v>
      </c>
      <c r="C143">
        <v>10114.85</v>
      </c>
      <c r="D143">
        <v>10005.5</v>
      </c>
      <c r="E143">
        <v>10020.549999999999</v>
      </c>
      <c r="F143">
        <v>296782048</v>
      </c>
      <c r="G143">
        <v>186019900000</v>
      </c>
      <c r="H143">
        <v>10.9125</v>
      </c>
    </row>
    <row r="144" spans="1:8" x14ac:dyDescent="0.35">
      <c r="A144" s="2">
        <v>42944</v>
      </c>
      <c r="B144">
        <v>9996.5499999999993</v>
      </c>
      <c r="C144">
        <v>10026.049999999999</v>
      </c>
      <c r="D144">
        <v>9944.5</v>
      </c>
      <c r="E144">
        <v>10014.5</v>
      </c>
      <c r="F144">
        <v>197491415</v>
      </c>
      <c r="G144">
        <v>119968000000</v>
      </c>
      <c r="H144">
        <v>11.17</v>
      </c>
    </row>
    <row r="145" spans="1:8" x14ac:dyDescent="0.35">
      <c r="A145" s="2">
        <v>42947</v>
      </c>
      <c r="B145">
        <v>10034.700000000001</v>
      </c>
      <c r="C145">
        <v>10085.9</v>
      </c>
      <c r="D145">
        <v>10016.950000000001</v>
      </c>
      <c r="E145">
        <v>10077.1</v>
      </c>
      <c r="F145">
        <v>245096535</v>
      </c>
      <c r="G145">
        <v>131318900000</v>
      </c>
      <c r="H145">
        <v>11.217499999999999</v>
      </c>
    </row>
    <row r="146" spans="1:8" x14ac:dyDescent="0.35">
      <c r="A146" s="2">
        <v>42948</v>
      </c>
      <c r="B146">
        <v>10101.049999999999</v>
      </c>
      <c r="C146">
        <v>10128.6</v>
      </c>
      <c r="D146">
        <v>10065.75</v>
      </c>
      <c r="E146">
        <v>10114.65</v>
      </c>
      <c r="F146">
        <v>190000516</v>
      </c>
      <c r="G146">
        <v>115152900000</v>
      </c>
      <c r="H146">
        <v>11.137499999999999</v>
      </c>
    </row>
    <row r="147" spans="1:8" x14ac:dyDescent="0.35">
      <c r="A147" s="2">
        <v>42949</v>
      </c>
      <c r="B147">
        <v>10136.299999999999</v>
      </c>
      <c r="C147">
        <v>10137.85</v>
      </c>
      <c r="D147">
        <v>10054.200000000001</v>
      </c>
      <c r="E147">
        <v>10081.5</v>
      </c>
      <c r="F147">
        <v>166463276</v>
      </c>
      <c r="G147">
        <v>91659200000</v>
      </c>
      <c r="H147">
        <v>11.9</v>
      </c>
    </row>
    <row r="148" spans="1:8" x14ac:dyDescent="0.35">
      <c r="A148" s="2">
        <v>42950</v>
      </c>
      <c r="B148">
        <v>10081.15</v>
      </c>
      <c r="C148">
        <v>10081.15</v>
      </c>
      <c r="D148">
        <v>9998.25</v>
      </c>
      <c r="E148">
        <v>10013.65</v>
      </c>
      <c r="F148">
        <v>198665837</v>
      </c>
      <c r="G148">
        <v>107141000000</v>
      </c>
      <c r="H148">
        <v>11.907500000000001</v>
      </c>
    </row>
    <row r="149" spans="1:8" x14ac:dyDescent="0.35">
      <c r="A149" s="2">
        <v>42951</v>
      </c>
      <c r="B149">
        <v>10008.6</v>
      </c>
      <c r="C149">
        <v>10075.25</v>
      </c>
      <c r="D149">
        <v>9988.35</v>
      </c>
      <c r="E149">
        <v>10066.4</v>
      </c>
      <c r="F149">
        <v>184082134</v>
      </c>
      <c r="G149">
        <v>103978800000</v>
      </c>
      <c r="H149">
        <v>11.942500000000001</v>
      </c>
    </row>
    <row r="150" spans="1:8" x14ac:dyDescent="0.35">
      <c r="A150" s="2">
        <v>42954</v>
      </c>
      <c r="B150">
        <v>10074.799999999999</v>
      </c>
      <c r="C150">
        <v>10088.1</v>
      </c>
      <c r="D150">
        <v>10046.35</v>
      </c>
      <c r="E150">
        <v>10057.4</v>
      </c>
      <c r="F150">
        <v>141566282</v>
      </c>
      <c r="G150">
        <v>78279500000</v>
      </c>
      <c r="H150">
        <v>11.6425</v>
      </c>
    </row>
    <row r="151" spans="1:8" x14ac:dyDescent="0.35">
      <c r="A151" s="2">
        <v>42955</v>
      </c>
      <c r="B151">
        <v>10068.35</v>
      </c>
      <c r="C151">
        <v>10083.799999999999</v>
      </c>
      <c r="D151">
        <v>9947</v>
      </c>
      <c r="E151">
        <v>9978.5499999999993</v>
      </c>
      <c r="F151">
        <v>209645343</v>
      </c>
      <c r="G151">
        <v>107804100000</v>
      </c>
      <c r="H151">
        <v>11.39</v>
      </c>
    </row>
    <row r="152" spans="1:8" x14ac:dyDescent="0.35">
      <c r="A152" s="2">
        <v>42956</v>
      </c>
      <c r="B152">
        <v>9961.15</v>
      </c>
      <c r="C152">
        <v>9969.7999999999993</v>
      </c>
      <c r="D152">
        <v>9893.0499999999993</v>
      </c>
      <c r="E152">
        <v>9908.0499999999993</v>
      </c>
      <c r="F152">
        <v>174395293</v>
      </c>
      <c r="G152">
        <v>88317200000</v>
      </c>
      <c r="H152">
        <v>11.895</v>
      </c>
    </row>
    <row r="153" spans="1:8" x14ac:dyDescent="0.35">
      <c r="A153" s="2">
        <v>42957</v>
      </c>
      <c r="B153">
        <v>9872.85</v>
      </c>
      <c r="C153">
        <v>9892.65</v>
      </c>
      <c r="D153">
        <v>9776.2000000000007</v>
      </c>
      <c r="E153">
        <v>9820.25</v>
      </c>
      <c r="F153">
        <v>242820594</v>
      </c>
      <c r="G153">
        <v>120401300000</v>
      </c>
      <c r="H153">
        <v>12.77</v>
      </c>
    </row>
    <row r="154" spans="1:8" x14ac:dyDescent="0.35">
      <c r="A154" s="2">
        <v>42958</v>
      </c>
      <c r="B154">
        <v>9712.15</v>
      </c>
      <c r="C154">
        <v>9771.65</v>
      </c>
      <c r="D154">
        <v>9685.5499999999993</v>
      </c>
      <c r="E154">
        <v>9710.7999999999993</v>
      </c>
      <c r="F154">
        <v>294732998</v>
      </c>
      <c r="G154">
        <v>134355600000</v>
      </c>
      <c r="H154">
        <v>13.452500000000001</v>
      </c>
    </row>
    <row r="155" spans="1:8" x14ac:dyDescent="0.35">
      <c r="A155" s="2">
        <v>42961</v>
      </c>
      <c r="B155">
        <v>9755.75</v>
      </c>
      <c r="C155">
        <v>9818.2999999999993</v>
      </c>
      <c r="D155">
        <v>9752.1</v>
      </c>
      <c r="E155">
        <v>9794.15</v>
      </c>
      <c r="F155">
        <v>201613585</v>
      </c>
      <c r="G155">
        <v>94868200000</v>
      </c>
      <c r="H155">
        <v>13.8025</v>
      </c>
    </row>
    <row r="156" spans="1:8" x14ac:dyDescent="0.35">
      <c r="A156" s="2">
        <v>42963</v>
      </c>
      <c r="B156">
        <v>9825.85</v>
      </c>
      <c r="C156">
        <v>9903.9500000000007</v>
      </c>
      <c r="D156">
        <v>9773.85</v>
      </c>
      <c r="E156">
        <v>9897.2999999999993</v>
      </c>
      <c r="F156">
        <v>226269013</v>
      </c>
      <c r="G156">
        <v>108153800000</v>
      </c>
      <c r="H156">
        <v>15.195</v>
      </c>
    </row>
    <row r="157" spans="1:8" x14ac:dyDescent="0.35">
      <c r="A157" s="2">
        <v>42964</v>
      </c>
      <c r="B157">
        <v>9945.5499999999993</v>
      </c>
      <c r="C157">
        <v>9947.7999999999993</v>
      </c>
      <c r="D157">
        <v>9883.75</v>
      </c>
      <c r="E157">
        <v>9904.15</v>
      </c>
      <c r="F157">
        <v>203652311</v>
      </c>
      <c r="G157">
        <v>99274700000</v>
      </c>
      <c r="H157">
        <v>14.3825</v>
      </c>
    </row>
    <row r="158" spans="1:8" x14ac:dyDescent="0.35">
      <c r="A158" s="2">
        <v>42965</v>
      </c>
      <c r="B158">
        <v>9865.9500000000007</v>
      </c>
      <c r="C158">
        <v>9865.9500000000007</v>
      </c>
      <c r="D158">
        <v>9783.65</v>
      </c>
      <c r="E158">
        <v>9837.4</v>
      </c>
      <c r="F158">
        <v>253931517</v>
      </c>
      <c r="G158">
        <v>156361600000</v>
      </c>
      <c r="H158">
        <v>14.237500000000001</v>
      </c>
    </row>
    <row r="159" spans="1:8" x14ac:dyDescent="0.35">
      <c r="A159" s="2">
        <v>42968</v>
      </c>
      <c r="B159">
        <v>9864.25</v>
      </c>
      <c r="C159">
        <v>9884.35</v>
      </c>
      <c r="D159">
        <v>9740.1</v>
      </c>
      <c r="E159">
        <v>9754.35</v>
      </c>
      <c r="F159">
        <v>211627775</v>
      </c>
      <c r="G159">
        <v>117640000000</v>
      </c>
      <c r="H159">
        <v>14.34</v>
      </c>
    </row>
    <row r="160" spans="1:8" x14ac:dyDescent="0.35">
      <c r="A160" s="2">
        <v>42969</v>
      </c>
      <c r="B160">
        <v>9815.75</v>
      </c>
      <c r="C160">
        <v>9828.4500000000007</v>
      </c>
      <c r="D160">
        <v>9752.6</v>
      </c>
      <c r="E160">
        <v>9765.5499999999993</v>
      </c>
      <c r="F160">
        <v>189267122</v>
      </c>
      <c r="G160">
        <v>98508900000</v>
      </c>
      <c r="H160">
        <v>14.57</v>
      </c>
    </row>
    <row r="161" spans="1:8" x14ac:dyDescent="0.35">
      <c r="A161" s="2">
        <v>42970</v>
      </c>
      <c r="B161">
        <v>9803.0499999999993</v>
      </c>
      <c r="C161">
        <v>9857.9</v>
      </c>
      <c r="D161">
        <v>9786.75</v>
      </c>
      <c r="E161">
        <v>9852.5</v>
      </c>
      <c r="F161">
        <v>173815509</v>
      </c>
      <c r="G161">
        <v>99611299999.999985</v>
      </c>
      <c r="H161">
        <v>14.815</v>
      </c>
    </row>
    <row r="162" spans="1:8" x14ac:dyDescent="0.35">
      <c r="A162" s="2">
        <v>42971</v>
      </c>
      <c r="B162">
        <v>9881.2000000000007</v>
      </c>
      <c r="C162">
        <v>9881.5</v>
      </c>
      <c r="D162">
        <v>9848.85</v>
      </c>
      <c r="E162">
        <v>9857.0499999999993</v>
      </c>
      <c r="F162">
        <v>190398702</v>
      </c>
      <c r="G162">
        <v>103926300000</v>
      </c>
      <c r="H162">
        <v>14.105</v>
      </c>
    </row>
    <row r="163" spans="1:8" x14ac:dyDescent="0.35">
      <c r="A163" s="2">
        <v>42975</v>
      </c>
      <c r="B163">
        <v>9907.15</v>
      </c>
      <c r="C163">
        <v>9925.75</v>
      </c>
      <c r="D163">
        <v>9882</v>
      </c>
      <c r="E163">
        <v>9912.7999999999993</v>
      </c>
      <c r="F163">
        <v>164493772</v>
      </c>
      <c r="G163">
        <v>99000600000</v>
      </c>
      <c r="H163">
        <v>13.182499999999999</v>
      </c>
    </row>
    <row r="164" spans="1:8" x14ac:dyDescent="0.35">
      <c r="A164" s="2">
        <v>42976</v>
      </c>
      <c r="B164">
        <v>9886.4</v>
      </c>
      <c r="C164">
        <v>9887.35</v>
      </c>
      <c r="D164">
        <v>9783.75</v>
      </c>
      <c r="E164">
        <v>9796.0499999999993</v>
      </c>
      <c r="F164">
        <v>178668444</v>
      </c>
      <c r="G164">
        <v>84690900000</v>
      </c>
      <c r="H164">
        <v>12.5725</v>
      </c>
    </row>
    <row r="165" spans="1:8" x14ac:dyDescent="0.35">
      <c r="A165" s="2">
        <v>42977</v>
      </c>
      <c r="B165">
        <v>9859.5</v>
      </c>
      <c r="C165">
        <v>9909.4500000000007</v>
      </c>
      <c r="D165">
        <v>9850.7999999999993</v>
      </c>
      <c r="E165">
        <v>9884.4</v>
      </c>
      <c r="F165">
        <v>162704136</v>
      </c>
      <c r="G165">
        <v>80087200000</v>
      </c>
      <c r="H165">
        <v>12.64</v>
      </c>
    </row>
    <row r="166" spans="1:8" x14ac:dyDescent="0.35">
      <c r="A166" s="2">
        <v>42978</v>
      </c>
      <c r="B166">
        <v>9905.7000000000007</v>
      </c>
      <c r="C166">
        <v>9925.1</v>
      </c>
      <c r="D166">
        <v>9856.9500000000007</v>
      </c>
      <c r="E166">
        <v>9917.9</v>
      </c>
      <c r="F166">
        <v>337782004</v>
      </c>
      <c r="G166">
        <v>146194300000</v>
      </c>
      <c r="H166">
        <v>13.5425</v>
      </c>
    </row>
    <row r="167" spans="1:8" x14ac:dyDescent="0.35">
      <c r="A167" s="2">
        <v>42979</v>
      </c>
      <c r="B167">
        <v>9937.65</v>
      </c>
      <c r="C167">
        <v>9983.4500000000007</v>
      </c>
      <c r="D167">
        <v>9909.85</v>
      </c>
      <c r="E167">
        <v>9974.4</v>
      </c>
      <c r="F167">
        <v>162730656</v>
      </c>
      <c r="G167">
        <v>93148200000</v>
      </c>
      <c r="H167">
        <v>12.887499999999999</v>
      </c>
    </row>
    <row r="168" spans="1:8" x14ac:dyDescent="0.35">
      <c r="A168" s="2">
        <v>42982</v>
      </c>
      <c r="B168">
        <v>9984.15</v>
      </c>
      <c r="C168">
        <v>9988.4</v>
      </c>
      <c r="D168">
        <v>9861</v>
      </c>
      <c r="E168">
        <v>9912.85</v>
      </c>
      <c r="F168">
        <v>153369495</v>
      </c>
      <c r="G168">
        <v>80696400000</v>
      </c>
      <c r="H168">
        <v>11.952500000000001</v>
      </c>
    </row>
    <row r="169" spans="1:8" x14ac:dyDescent="0.35">
      <c r="A169" s="2">
        <v>42983</v>
      </c>
      <c r="B169">
        <v>9933.25</v>
      </c>
      <c r="C169">
        <v>9963.1</v>
      </c>
      <c r="D169">
        <v>9901.0499999999993</v>
      </c>
      <c r="E169">
        <v>9952.2000000000007</v>
      </c>
      <c r="F169">
        <v>143522342</v>
      </c>
      <c r="G169">
        <v>75666200000</v>
      </c>
      <c r="H169">
        <v>11.675000000000001</v>
      </c>
    </row>
    <row r="170" spans="1:8" x14ac:dyDescent="0.35">
      <c r="A170" s="2">
        <v>42984</v>
      </c>
      <c r="B170">
        <v>9899.25</v>
      </c>
      <c r="C170">
        <v>9931.5499999999993</v>
      </c>
      <c r="D170">
        <v>9882.5499999999993</v>
      </c>
      <c r="E170">
        <v>9916.2000000000007</v>
      </c>
      <c r="F170">
        <v>153767846</v>
      </c>
      <c r="G170">
        <v>89269800000</v>
      </c>
      <c r="H170">
        <v>13.164999999999999</v>
      </c>
    </row>
    <row r="171" spans="1:8" x14ac:dyDescent="0.35">
      <c r="A171" s="2">
        <v>42985</v>
      </c>
      <c r="B171">
        <v>9945.85</v>
      </c>
      <c r="C171">
        <v>9964.85</v>
      </c>
      <c r="D171">
        <v>9917.2000000000007</v>
      </c>
      <c r="E171">
        <v>9929.9</v>
      </c>
      <c r="F171">
        <v>194626599</v>
      </c>
      <c r="G171">
        <v>94554800000</v>
      </c>
      <c r="H171">
        <v>12.887499999999999</v>
      </c>
    </row>
    <row r="172" spans="1:8" x14ac:dyDescent="0.35">
      <c r="A172" s="2">
        <v>42986</v>
      </c>
      <c r="B172">
        <v>9958.65</v>
      </c>
      <c r="C172">
        <v>9963.6</v>
      </c>
      <c r="D172">
        <v>9913.2999999999993</v>
      </c>
      <c r="E172">
        <v>9934.7999999999993</v>
      </c>
      <c r="F172">
        <v>168698771</v>
      </c>
      <c r="G172">
        <v>87924900000</v>
      </c>
      <c r="H172">
        <v>13.12</v>
      </c>
    </row>
    <row r="173" spans="1:8" x14ac:dyDescent="0.35">
      <c r="A173" s="2">
        <v>42989</v>
      </c>
      <c r="B173">
        <v>9971.75</v>
      </c>
      <c r="C173">
        <v>10028.65</v>
      </c>
      <c r="D173">
        <v>9968.7999999999993</v>
      </c>
      <c r="E173">
        <v>10006.049999999999</v>
      </c>
      <c r="F173">
        <v>178409875</v>
      </c>
      <c r="G173">
        <v>95459400000</v>
      </c>
      <c r="H173">
        <v>13.0075</v>
      </c>
    </row>
    <row r="174" spans="1:8" x14ac:dyDescent="0.35">
      <c r="A174" s="2">
        <v>42990</v>
      </c>
      <c r="B174">
        <v>10056.85</v>
      </c>
      <c r="C174">
        <v>10097.549999999999</v>
      </c>
      <c r="D174">
        <v>10028.049999999999</v>
      </c>
      <c r="E174">
        <v>10093.049999999999</v>
      </c>
      <c r="F174">
        <v>188248293</v>
      </c>
      <c r="G174">
        <v>98942000000</v>
      </c>
      <c r="H174">
        <v>12.9625</v>
      </c>
    </row>
    <row r="175" spans="1:8" x14ac:dyDescent="0.35">
      <c r="A175" s="2">
        <v>42991</v>
      </c>
      <c r="B175">
        <v>10099.25</v>
      </c>
      <c r="C175">
        <v>10131.950000000001</v>
      </c>
      <c r="D175">
        <v>10063.15</v>
      </c>
      <c r="E175">
        <v>10079.299999999999</v>
      </c>
      <c r="F175">
        <v>221608053</v>
      </c>
      <c r="G175">
        <v>106824100000</v>
      </c>
      <c r="H175">
        <v>12.36</v>
      </c>
    </row>
    <row r="176" spans="1:8" x14ac:dyDescent="0.35">
      <c r="A176" s="2">
        <v>42992</v>
      </c>
      <c r="B176">
        <v>10107.4</v>
      </c>
      <c r="C176">
        <v>10126.5</v>
      </c>
      <c r="D176">
        <v>10070.35</v>
      </c>
      <c r="E176">
        <v>10086.6</v>
      </c>
      <c r="F176">
        <v>232637517</v>
      </c>
      <c r="G176">
        <v>110474600000</v>
      </c>
      <c r="H176">
        <v>11.7575</v>
      </c>
    </row>
    <row r="177" spans="1:8" x14ac:dyDescent="0.35">
      <c r="A177" s="2">
        <v>42993</v>
      </c>
      <c r="B177">
        <v>10062.35</v>
      </c>
      <c r="C177">
        <v>10115.15</v>
      </c>
      <c r="D177">
        <v>10043.65</v>
      </c>
      <c r="E177">
        <v>10085.4</v>
      </c>
      <c r="F177">
        <v>274799134</v>
      </c>
      <c r="G177">
        <v>136509000000</v>
      </c>
      <c r="H177">
        <v>11.755000000000001</v>
      </c>
    </row>
    <row r="178" spans="1:8" x14ac:dyDescent="0.35">
      <c r="A178" s="2">
        <v>42996</v>
      </c>
      <c r="B178">
        <v>10133.1</v>
      </c>
      <c r="C178">
        <v>10171.700000000001</v>
      </c>
      <c r="D178">
        <v>10131.299999999999</v>
      </c>
      <c r="E178">
        <v>10153.1</v>
      </c>
      <c r="F178">
        <v>160852680</v>
      </c>
      <c r="G178">
        <v>81066600000</v>
      </c>
      <c r="H178">
        <v>11.47</v>
      </c>
    </row>
    <row r="179" spans="1:8" x14ac:dyDescent="0.35">
      <c r="A179" s="2">
        <v>42997</v>
      </c>
      <c r="B179">
        <v>10175.6</v>
      </c>
      <c r="C179">
        <v>10178.950000000001</v>
      </c>
      <c r="D179">
        <v>10129.950000000001</v>
      </c>
      <c r="E179">
        <v>10147.549999999999</v>
      </c>
      <c r="F179">
        <v>193345992</v>
      </c>
      <c r="G179">
        <v>87962099999.999985</v>
      </c>
      <c r="H179">
        <v>11.6775</v>
      </c>
    </row>
    <row r="180" spans="1:8" x14ac:dyDescent="0.35">
      <c r="A180" s="2">
        <v>42998</v>
      </c>
      <c r="B180">
        <v>10160.950000000001</v>
      </c>
      <c r="C180">
        <v>10171.049999999999</v>
      </c>
      <c r="D180">
        <v>10134.200000000001</v>
      </c>
      <c r="E180">
        <v>10141.15</v>
      </c>
      <c r="F180">
        <v>205605243</v>
      </c>
      <c r="G180">
        <v>101057100000</v>
      </c>
      <c r="H180">
        <v>11.442500000000001</v>
      </c>
    </row>
    <row r="181" spans="1:8" x14ac:dyDescent="0.35">
      <c r="A181" s="2">
        <v>42999</v>
      </c>
      <c r="B181">
        <v>10139.6</v>
      </c>
      <c r="C181">
        <v>10158.9</v>
      </c>
      <c r="D181">
        <v>10058.6</v>
      </c>
      <c r="E181">
        <v>10121.9</v>
      </c>
      <c r="F181">
        <v>197710666</v>
      </c>
      <c r="G181">
        <v>111142800000</v>
      </c>
    </row>
    <row r="182" spans="1:8" x14ac:dyDescent="0.35">
      <c r="A182" s="2">
        <v>43000</v>
      </c>
      <c r="B182">
        <v>10094.35</v>
      </c>
      <c r="C182">
        <v>10095.049999999999</v>
      </c>
      <c r="D182">
        <v>9952.7999999999993</v>
      </c>
      <c r="E182">
        <v>9964.4</v>
      </c>
      <c r="F182">
        <v>233621596</v>
      </c>
      <c r="G182">
        <v>119418800000</v>
      </c>
      <c r="H182">
        <v>11.465</v>
      </c>
    </row>
    <row r="183" spans="1:8" x14ac:dyDescent="0.35">
      <c r="A183" s="2">
        <v>43003</v>
      </c>
      <c r="B183">
        <v>9960.1</v>
      </c>
      <c r="C183">
        <v>9960.5</v>
      </c>
      <c r="D183">
        <v>9816.0499999999993</v>
      </c>
      <c r="E183">
        <v>9872.6</v>
      </c>
      <c r="F183">
        <v>228206970</v>
      </c>
      <c r="G183">
        <v>112586800000</v>
      </c>
      <c r="H183">
        <v>11.6325</v>
      </c>
    </row>
    <row r="184" spans="1:8" x14ac:dyDescent="0.35">
      <c r="A184" s="2">
        <v>43004</v>
      </c>
      <c r="B184">
        <v>9875.25</v>
      </c>
      <c r="C184">
        <v>9891.35</v>
      </c>
      <c r="D184">
        <v>9813</v>
      </c>
      <c r="E184">
        <v>9871.5</v>
      </c>
      <c r="F184">
        <v>196792799</v>
      </c>
      <c r="G184">
        <v>97540200000</v>
      </c>
      <c r="H184">
        <v>11.6325</v>
      </c>
    </row>
    <row r="185" spans="1:8" x14ac:dyDescent="0.35">
      <c r="A185" s="2">
        <v>43005</v>
      </c>
      <c r="B185">
        <v>9920.6</v>
      </c>
      <c r="C185">
        <v>9921.0499999999993</v>
      </c>
      <c r="D185">
        <v>9714.4</v>
      </c>
      <c r="E185">
        <v>9735.75</v>
      </c>
      <c r="F185">
        <v>206305991</v>
      </c>
      <c r="G185">
        <v>101273900000</v>
      </c>
      <c r="H185">
        <v>12.81</v>
      </c>
    </row>
    <row r="186" spans="1:8" x14ac:dyDescent="0.35">
      <c r="A186" s="2">
        <v>43006</v>
      </c>
      <c r="B186">
        <v>9736.4</v>
      </c>
      <c r="C186">
        <v>9789.2000000000007</v>
      </c>
      <c r="D186">
        <v>9687.5499999999993</v>
      </c>
      <c r="E186">
        <v>9768.9500000000007</v>
      </c>
      <c r="F186">
        <v>396874518</v>
      </c>
      <c r="G186">
        <v>189624000000</v>
      </c>
      <c r="H186">
        <v>13.34</v>
      </c>
    </row>
    <row r="187" spans="1:8" x14ac:dyDescent="0.35">
      <c r="A187" s="2">
        <v>43007</v>
      </c>
      <c r="B187">
        <v>9814.2999999999993</v>
      </c>
      <c r="C187">
        <v>9854</v>
      </c>
      <c r="D187">
        <v>9775.35</v>
      </c>
      <c r="E187">
        <v>9788.6</v>
      </c>
      <c r="F187">
        <v>202350211</v>
      </c>
      <c r="G187">
        <v>110871100000</v>
      </c>
      <c r="H187">
        <v>12.9275</v>
      </c>
    </row>
    <row r="188" spans="1:8" x14ac:dyDescent="0.35">
      <c r="A188" s="2">
        <v>43011</v>
      </c>
      <c r="B188">
        <v>9893.2999999999993</v>
      </c>
      <c r="C188">
        <v>9895.4</v>
      </c>
      <c r="D188">
        <v>9831.0499999999993</v>
      </c>
      <c r="E188">
        <v>9859.5</v>
      </c>
      <c r="F188">
        <v>167833406</v>
      </c>
      <c r="G188">
        <v>96985500000</v>
      </c>
      <c r="H188">
        <v>13.862500000000001</v>
      </c>
    </row>
    <row r="189" spans="1:8" x14ac:dyDescent="0.35">
      <c r="A189" s="2">
        <v>43012</v>
      </c>
      <c r="B189">
        <v>9884.35</v>
      </c>
      <c r="C189">
        <v>9938.2999999999993</v>
      </c>
      <c r="D189">
        <v>9850.65</v>
      </c>
      <c r="E189">
        <v>9914.9</v>
      </c>
      <c r="F189">
        <v>160993982</v>
      </c>
      <c r="G189">
        <v>87902900000.000015</v>
      </c>
      <c r="H189">
        <v>13.172499999999999</v>
      </c>
    </row>
    <row r="190" spans="1:8" x14ac:dyDescent="0.35">
      <c r="A190" s="2">
        <v>43013</v>
      </c>
      <c r="B190">
        <v>9927</v>
      </c>
      <c r="C190">
        <v>9945.9500000000007</v>
      </c>
      <c r="D190">
        <v>9881.85</v>
      </c>
      <c r="E190">
        <v>9888.7000000000007</v>
      </c>
      <c r="F190">
        <v>152362417</v>
      </c>
      <c r="G190">
        <v>78235500000</v>
      </c>
      <c r="H190">
        <v>12.484999999999999</v>
      </c>
    </row>
    <row r="191" spans="1:8" x14ac:dyDescent="0.35">
      <c r="A191" s="2">
        <v>43014</v>
      </c>
      <c r="B191">
        <v>9908.15</v>
      </c>
      <c r="C191">
        <v>9989.35</v>
      </c>
      <c r="D191">
        <v>9906.6</v>
      </c>
      <c r="E191">
        <v>9979.7000000000007</v>
      </c>
      <c r="F191">
        <v>201858899</v>
      </c>
      <c r="G191">
        <v>99861800000</v>
      </c>
      <c r="H191">
        <v>12.46</v>
      </c>
    </row>
    <row r="192" spans="1:8" x14ac:dyDescent="0.35">
      <c r="A192" s="2">
        <v>43017</v>
      </c>
      <c r="B192">
        <v>9988.2000000000007</v>
      </c>
      <c r="C192">
        <v>10015.75</v>
      </c>
      <c r="D192">
        <v>9959.4500000000007</v>
      </c>
      <c r="E192">
        <v>9988.75</v>
      </c>
      <c r="F192">
        <v>148395842</v>
      </c>
      <c r="G192">
        <v>74251900000</v>
      </c>
      <c r="H192">
        <v>11.8</v>
      </c>
    </row>
    <row r="193" spans="1:8" x14ac:dyDescent="0.35">
      <c r="A193" s="2">
        <v>43018</v>
      </c>
      <c r="B193">
        <v>10013.700000000001</v>
      </c>
      <c r="C193">
        <v>10034</v>
      </c>
      <c r="D193">
        <v>10002.299999999999</v>
      </c>
      <c r="E193">
        <v>10016.950000000001</v>
      </c>
      <c r="F193">
        <v>153246570</v>
      </c>
      <c r="G193">
        <v>80555000000</v>
      </c>
      <c r="H193">
        <v>11.71</v>
      </c>
    </row>
    <row r="194" spans="1:8" x14ac:dyDescent="0.35">
      <c r="A194" s="2">
        <v>43019</v>
      </c>
      <c r="B194">
        <v>10042.6</v>
      </c>
      <c r="C194">
        <v>10067.25</v>
      </c>
      <c r="D194">
        <v>9955.7999999999993</v>
      </c>
      <c r="E194">
        <v>9984.7999999999993</v>
      </c>
      <c r="F194">
        <v>195593061</v>
      </c>
      <c r="G194">
        <v>102279000000</v>
      </c>
      <c r="H194">
        <v>11.1175</v>
      </c>
    </row>
    <row r="195" spans="1:8" x14ac:dyDescent="0.35">
      <c r="A195" s="2">
        <v>43020</v>
      </c>
      <c r="B195">
        <v>10011.200000000001</v>
      </c>
      <c r="C195">
        <v>10104.450000000001</v>
      </c>
      <c r="D195">
        <v>9977.1</v>
      </c>
      <c r="E195">
        <v>10096.4</v>
      </c>
      <c r="F195">
        <v>207106672</v>
      </c>
      <c r="G195">
        <v>105798000000</v>
      </c>
      <c r="H195">
        <v>11.3925</v>
      </c>
    </row>
    <row r="196" spans="1:8" x14ac:dyDescent="0.35">
      <c r="A196" s="2">
        <v>43021</v>
      </c>
      <c r="B196">
        <v>10123.700000000001</v>
      </c>
      <c r="C196">
        <v>10191.9</v>
      </c>
      <c r="D196">
        <v>10120.1</v>
      </c>
      <c r="E196">
        <v>10167.450000000001</v>
      </c>
      <c r="F196">
        <v>237230047</v>
      </c>
      <c r="G196">
        <v>123798000000</v>
      </c>
      <c r="H196">
        <v>11.112500000000001</v>
      </c>
    </row>
    <row r="197" spans="1:8" x14ac:dyDescent="0.35">
      <c r="A197" s="2">
        <v>43024</v>
      </c>
      <c r="B197">
        <v>10207.4</v>
      </c>
      <c r="C197">
        <v>10242.950000000001</v>
      </c>
      <c r="D197">
        <v>10175.1</v>
      </c>
      <c r="E197">
        <v>10230.85</v>
      </c>
      <c r="F197">
        <v>209327364</v>
      </c>
      <c r="G197">
        <v>117746800000</v>
      </c>
      <c r="H197">
        <v>11.73</v>
      </c>
    </row>
    <row r="198" spans="1:8" x14ac:dyDescent="0.35">
      <c r="A198" s="2">
        <v>43025</v>
      </c>
      <c r="B198">
        <v>10227.65</v>
      </c>
      <c r="C198">
        <v>10251.85</v>
      </c>
      <c r="D198">
        <v>10212.6</v>
      </c>
      <c r="E198">
        <v>10234.450000000001</v>
      </c>
      <c r="F198">
        <v>201782377</v>
      </c>
      <c r="G198">
        <v>104228100000</v>
      </c>
      <c r="H198">
        <v>11.0425</v>
      </c>
    </row>
    <row r="199" spans="1:8" x14ac:dyDescent="0.35">
      <c r="A199" s="2">
        <v>43026</v>
      </c>
      <c r="B199">
        <v>10209.4</v>
      </c>
      <c r="C199">
        <v>10236.450000000001</v>
      </c>
      <c r="D199">
        <v>10175.75</v>
      </c>
      <c r="E199">
        <v>10210.85</v>
      </c>
      <c r="F199">
        <v>262111790</v>
      </c>
      <c r="G199">
        <v>131778300000</v>
      </c>
      <c r="H199">
        <v>11.262499999999999</v>
      </c>
    </row>
    <row r="200" spans="1:8" x14ac:dyDescent="0.35">
      <c r="A200" s="2">
        <v>43027</v>
      </c>
      <c r="B200">
        <v>10210.35</v>
      </c>
      <c r="C200">
        <v>10211.950000000001</v>
      </c>
      <c r="D200">
        <v>10123.35</v>
      </c>
      <c r="E200">
        <v>10146.549999999999</v>
      </c>
      <c r="F200">
        <v>31086379</v>
      </c>
      <c r="G200">
        <v>16851600000</v>
      </c>
      <c r="H200">
        <v>11.31</v>
      </c>
    </row>
    <row r="201" spans="1:8" x14ac:dyDescent="0.35">
      <c r="A201" s="2">
        <v>43031</v>
      </c>
      <c r="B201">
        <v>10176.65</v>
      </c>
      <c r="C201">
        <v>10224.15</v>
      </c>
      <c r="D201">
        <v>10124.5</v>
      </c>
      <c r="E201">
        <v>10184.85</v>
      </c>
      <c r="F201">
        <v>224799211</v>
      </c>
      <c r="G201">
        <v>121443100000</v>
      </c>
      <c r="H201">
        <v>11.61</v>
      </c>
    </row>
    <row r="202" spans="1:8" x14ac:dyDescent="0.35">
      <c r="A202" s="2">
        <v>43032</v>
      </c>
      <c r="B202">
        <v>10218.549999999999</v>
      </c>
      <c r="C202">
        <v>10237.75</v>
      </c>
      <c r="D202">
        <v>10182.4</v>
      </c>
      <c r="E202">
        <v>10207.700000000001</v>
      </c>
      <c r="F202">
        <v>223914325</v>
      </c>
      <c r="G202">
        <v>115397300000</v>
      </c>
      <c r="H202">
        <v>11.54</v>
      </c>
    </row>
    <row r="203" spans="1:8" x14ac:dyDescent="0.35">
      <c r="A203" s="2">
        <v>43033</v>
      </c>
      <c r="B203">
        <v>10321.15</v>
      </c>
      <c r="C203">
        <v>10340.549999999999</v>
      </c>
      <c r="D203">
        <v>10240.9</v>
      </c>
      <c r="E203">
        <v>10295.35</v>
      </c>
      <c r="F203">
        <v>612620774</v>
      </c>
      <c r="G203">
        <v>259225100000</v>
      </c>
      <c r="H203">
        <v>12.395</v>
      </c>
    </row>
    <row r="204" spans="1:8" x14ac:dyDescent="0.35">
      <c r="A204" s="2">
        <v>43034</v>
      </c>
      <c r="B204">
        <v>10291.799999999999</v>
      </c>
      <c r="C204">
        <v>10355.65</v>
      </c>
      <c r="D204">
        <v>10271.85</v>
      </c>
      <c r="E204">
        <v>10343.799999999999</v>
      </c>
      <c r="F204">
        <v>443036008</v>
      </c>
      <c r="G204">
        <v>231354600000</v>
      </c>
      <c r="H204">
        <v>12.324999999999999</v>
      </c>
    </row>
    <row r="205" spans="1:8" x14ac:dyDescent="0.35">
      <c r="A205" s="2">
        <v>43035</v>
      </c>
      <c r="B205">
        <v>10362.299999999999</v>
      </c>
      <c r="C205">
        <v>10366.15</v>
      </c>
      <c r="D205">
        <v>10311.299999999999</v>
      </c>
      <c r="E205">
        <v>10323.049999999999</v>
      </c>
      <c r="F205">
        <v>322411410</v>
      </c>
      <c r="G205">
        <v>151499000000</v>
      </c>
      <c r="H205">
        <v>11.59</v>
      </c>
    </row>
    <row r="206" spans="1:8" x14ac:dyDescent="0.35">
      <c r="A206" s="2">
        <v>43038</v>
      </c>
      <c r="B206">
        <v>10353.85</v>
      </c>
      <c r="C206">
        <v>10384.5</v>
      </c>
      <c r="D206">
        <v>10344.299999999999</v>
      </c>
      <c r="E206">
        <v>10363.65</v>
      </c>
      <c r="F206">
        <v>244193178</v>
      </c>
      <c r="G206">
        <v>125587000000</v>
      </c>
      <c r="H206">
        <v>11.76</v>
      </c>
    </row>
    <row r="207" spans="1:8" x14ac:dyDescent="0.35">
      <c r="A207" s="2">
        <v>43039</v>
      </c>
      <c r="B207">
        <v>10364.9</v>
      </c>
      <c r="C207">
        <v>10367.700000000001</v>
      </c>
      <c r="D207">
        <v>10323.950000000001</v>
      </c>
      <c r="E207">
        <v>10335.299999999999</v>
      </c>
      <c r="F207">
        <v>239809700</v>
      </c>
      <c r="G207">
        <v>128300600000</v>
      </c>
      <c r="H207">
        <v>11.6175</v>
      </c>
    </row>
    <row r="208" spans="1:8" x14ac:dyDescent="0.35">
      <c r="A208" s="2">
        <v>43040</v>
      </c>
      <c r="B208">
        <v>10390.35</v>
      </c>
      <c r="C208">
        <v>10451.65</v>
      </c>
      <c r="D208">
        <v>10383.049999999999</v>
      </c>
      <c r="E208">
        <v>10440.5</v>
      </c>
      <c r="F208">
        <v>268270466</v>
      </c>
      <c r="G208">
        <v>142062100000</v>
      </c>
      <c r="H208">
        <v>11.475</v>
      </c>
    </row>
    <row r="209" spans="1:8" x14ac:dyDescent="0.35">
      <c r="A209" s="2">
        <v>43041</v>
      </c>
      <c r="B209">
        <v>10440.5</v>
      </c>
      <c r="C209">
        <v>10453</v>
      </c>
      <c r="D209">
        <v>10412.549999999999</v>
      </c>
      <c r="E209">
        <v>10423.799999999999</v>
      </c>
      <c r="F209">
        <v>207735021</v>
      </c>
      <c r="G209">
        <v>107796300000</v>
      </c>
      <c r="H209">
        <v>12.112500000000001</v>
      </c>
    </row>
    <row r="210" spans="1:8" x14ac:dyDescent="0.35">
      <c r="A210" s="2">
        <v>43042</v>
      </c>
      <c r="B210">
        <v>10461.549999999999</v>
      </c>
      <c r="C210">
        <v>10461.700000000001</v>
      </c>
      <c r="D210">
        <v>10403.6</v>
      </c>
      <c r="E210">
        <v>10452.5</v>
      </c>
      <c r="F210">
        <v>206101238</v>
      </c>
      <c r="G210">
        <v>100708300000</v>
      </c>
      <c r="H210">
        <v>12.44</v>
      </c>
    </row>
    <row r="211" spans="1:8" x14ac:dyDescent="0.35">
      <c r="A211" s="2">
        <v>43045</v>
      </c>
      <c r="B211">
        <v>10431.75</v>
      </c>
      <c r="C211">
        <v>10490.45</v>
      </c>
      <c r="D211">
        <v>10413.75</v>
      </c>
      <c r="E211">
        <v>10451.799999999999</v>
      </c>
      <c r="F211">
        <v>199559409</v>
      </c>
      <c r="G211">
        <v>102317600000</v>
      </c>
      <c r="H211">
        <v>12.137499999999999</v>
      </c>
    </row>
    <row r="212" spans="1:8" x14ac:dyDescent="0.35">
      <c r="A212" s="2">
        <v>43046</v>
      </c>
      <c r="B212">
        <v>10477.15</v>
      </c>
      <c r="C212">
        <v>10485.75</v>
      </c>
      <c r="D212">
        <v>10340.799999999999</v>
      </c>
      <c r="E212">
        <v>10350.15</v>
      </c>
      <c r="F212">
        <v>295830692</v>
      </c>
      <c r="G212">
        <v>161824600000</v>
      </c>
      <c r="H212">
        <v>12.005000000000001</v>
      </c>
    </row>
    <row r="213" spans="1:8" x14ac:dyDescent="0.35">
      <c r="A213" s="2">
        <v>43047</v>
      </c>
      <c r="B213">
        <v>10361.950000000001</v>
      </c>
      <c r="C213">
        <v>10384.25</v>
      </c>
      <c r="D213">
        <v>10285.5</v>
      </c>
      <c r="E213">
        <v>10303.15</v>
      </c>
      <c r="F213">
        <v>282950322</v>
      </c>
      <c r="G213">
        <v>147893900000</v>
      </c>
      <c r="H213">
        <v>11.91</v>
      </c>
    </row>
    <row r="214" spans="1:8" x14ac:dyDescent="0.35">
      <c r="A214" s="2">
        <v>43048</v>
      </c>
      <c r="B214">
        <v>10358.65</v>
      </c>
      <c r="C214">
        <v>10368.450000000001</v>
      </c>
      <c r="D214">
        <v>10266.950000000001</v>
      </c>
      <c r="E214">
        <v>10308.950000000001</v>
      </c>
      <c r="F214">
        <v>247606613</v>
      </c>
      <c r="G214">
        <v>126972800000</v>
      </c>
      <c r="H214">
        <v>13.022500000000001</v>
      </c>
    </row>
    <row r="215" spans="1:8" x14ac:dyDescent="0.35">
      <c r="A215" s="2">
        <v>43049</v>
      </c>
      <c r="B215">
        <v>10304.35</v>
      </c>
      <c r="C215">
        <v>10344.950000000001</v>
      </c>
      <c r="D215">
        <v>10254.1</v>
      </c>
      <c r="E215">
        <v>10321.75</v>
      </c>
      <c r="F215">
        <v>287962940</v>
      </c>
      <c r="G215">
        <v>146826000000</v>
      </c>
      <c r="H215">
        <v>13.237500000000001</v>
      </c>
    </row>
    <row r="216" spans="1:8" x14ac:dyDescent="0.35">
      <c r="A216" s="2">
        <v>43052</v>
      </c>
      <c r="B216">
        <v>10322</v>
      </c>
      <c r="C216">
        <v>10334.15</v>
      </c>
      <c r="D216">
        <v>10216.25</v>
      </c>
      <c r="E216">
        <v>10224.950000000001</v>
      </c>
      <c r="F216">
        <v>216799588</v>
      </c>
      <c r="G216">
        <v>117833400000</v>
      </c>
      <c r="H216">
        <v>13.61</v>
      </c>
    </row>
    <row r="217" spans="1:8" x14ac:dyDescent="0.35">
      <c r="A217" s="2">
        <v>43053</v>
      </c>
      <c r="B217">
        <v>10223.4</v>
      </c>
      <c r="C217">
        <v>10248</v>
      </c>
      <c r="D217">
        <v>10175.549999999999</v>
      </c>
      <c r="E217">
        <v>10186.6</v>
      </c>
      <c r="F217">
        <v>314413476</v>
      </c>
      <c r="G217">
        <v>153989700000</v>
      </c>
      <c r="H217">
        <v>13.2675</v>
      </c>
    </row>
    <row r="218" spans="1:8" x14ac:dyDescent="0.35">
      <c r="A218" s="2">
        <v>43054</v>
      </c>
      <c r="B218">
        <v>10171.950000000001</v>
      </c>
      <c r="C218">
        <v>10175.450000000001</v>
      </c>
      <c r="D218">
        <v>10094</v>
      </c>
      <c r="E218">
        <v>10118.049999999999</v>
      </c>
      <c r="F218">
        <v>213836202</v>
      </c>
      <c r="G218">
        <v>116091800000</v>
      </c>
      <c r="H218">
        <v>13.475</v>
      </c>
    </row>
    <row r="219" spans="1:8" x14ac:dyDescent="0.35">
      <c r="A219" s="2">
        <v>43055</v>
      </c>
      <c r="B219">
        <v>10152.9</v>
      </c>
      <c r="C219">
        <v>10232.25</v>
      </c>
      <c r="D219">
        <v>10139.200000000001</v>
      </c>
      <c r="E219">
        <v>10214.75</v>
      </c>
      <c r="F219">
        <v>188180035</v>
      </c>
      <c r="G219">
        <v>99955500000</v>
      </c>
      <c r="H219">
        <v>14.045</v>
      </c>
    </row>
    <row r="220" spans="1:8" x14ac:dyDescent="0.35">
      <c r="A220" s="2">
        <v>43056</v>
      </c>
      <c r="B220">
        <v>10324.549999999999</v>
      </c>
      <c r="C220">
        <v>10343.6</v>
      </c>
      <c r="D220">
        <v>10268.049999999999</v>
      </c>
      <c r="E220">
        <v>10283.6</v>
      </c>
      <c r="F220">
        <v>209592893</v>
      </c>
      <c r="G220">
        <v>110233500000</v>
      </c>
      <c r="H220">
        <v>14.164999999999999</v>
      </c>
    </row>
    <row r="221" spans="1:8" x14ac:dyDescent="0.35">
      <c r="A221" s="2">
        <v>43059</v>
      </c>
      <c r="B221">
        <v>10287.200000000001</v>
      </c>
      <c r="C221">
        <v>10309.85</v>
      </c>
      <c r="D221">
        <v>10261.5</v>
      </c>
      <c r="E221">
        <v>10298.75</v>
      </c>
      <c r="F221">
        <v>151751415</v>
      </c>
      <c r="G221">
        <v>85026299999.999985</v>
      </c>
      <c r="H221">
        <v>14.265000000000001</v>
      </c>
    </row>
    <row r="222" spans="1:8" x14ac:dyDescent="0.35">
      <c r="A222" s="2">
        <v>43060</v>
      </c>
      <c r="B222">
        <v>10329.25</v>
      </c>
      <c r="C222">
        <v>10358.700000000001</v>
      </c>
      <c r="D222">
        <v>10315.049999999999</v>
      </c>
      <c r="E222">
        <v>10326.9</v>
      </c>
      <c r="F222">
        <v>191859084</v>
      </c>
      <c r="G222">
        <v>104439900000</v>
      </c>
      <c r="H222">
        <v>13.4625</v>
      </c>
    </row>
    <row r="223" spans="1:8" x14ac:dyDescent="0.35">
      <c r="A223" s="2">
        <v>43061</v>
      </c>
      <c r="B223">
        <v>10350.799999999999</v>
      </c>
      <c r="C223">
        <v>10368.700000000001</v>
      </c>
      <c r="D223">
        <v>10309.549999999999</v>
      </c>
      <c r="E223">
        <v>10342.299999999999</v>
      </c>
      <c r="F223">
        <v>162504058</v>
      </c>
      <c r="G223">
        <v>91360400000.000015</v>
      </c>
      <c r="H223">
        <v>13.7125</v>
      </c>
    </row>
    <row r="224" spans="1:8" x14ac:dyDescent="0.35">
      <c r="A224" s="2">
        <v>43062</v>
      </c>
      <c r="B224">
        <v>10358.450000000001</v>
      </c>
      <c r="C224">
        <v>10374.299999999999</v>
      </c>
      <c r="D224">
        <v>10307.299999999999</v>
      </c>
      <c r="E224">
        <v>10348.75</v>
      </c>
      <c r="F224">
        <v>157651842</v>
      </c>
      <c r="G224">
        <v>87894200000</v>
      </c>
      <c r="H224">
        <v>13.432499999999999</v>
      </c>
    </row>
    <row r="225" spans="1:8" x14ac:dyDescent="0.35">
      <c r="A225" s="2">
        <v>43063</v>
      </c>
      <c r="B225">
        <v>10366.799999999999</v>
      </c>
      <c r="C225">
        <v>10404.5</v>
      </c>
      <c r="D225">
        <v>10362.25</v>
      </c>
      <c r="E225">
        <v>10389.700000000001</v>
      </c>
      <c r="F225">
        <v>133177324</v>
      </c>
      <c r="G225">
        <v>81976600000</v>
      </c>
      <c r="H225">
        <v>13.715</v>
      </c>
    </row>
    <row r="226" spans="1:8" x14ac:dyDescent="0.35">
      <c r="A226" s="2">
        <v>43066</v>
      </c>
      <c r="B226">
        <v>10361.049999999999</v>
      </c>
      <c r="C226">
        <v>10407.15</v>
      </c>
      <c r="D226">
        <v>10340.200000000001</v>
      </c>
      <c r="E226">
        <v>10399.549999999999</v>
      </c>
      <c r="F226">
        <v>146276512</v>
      </c>
      <c r="G226">
        <v>75517100000</v>
      </c>
      <c r="H226">
        <v>14.0375</v>
      </c>
    </row>
    <row r="227" spans="1:8" x14ac:dyDescent="0.35">
      <c r="A227" s="2">
        <v>43067</v>
      </c>
      <c r="B227">
        <v>10387.9</v>
      </c>
      <c r="C227">
        <v>10409.549999999999</v>
      </c>
      <c r="D227">
        <v>10355.200000000001</v>
      </c>
      <c r="E227">
        <v>10370.25</v>
      </c>
      <c r="F227">
        <v>202050866</v>
      </c>
      <c r="G227">
        <v>99792500000</v>
      </c>
      <c r="H227">
        <v>13.865</v>
      </c>
    </row>
    <row r="228" spans="1:8" x14ac:dyDescent="0.35">
      <c r="A228" s="2">
        <v>43068</v>
      </c>
      <c r="B228">
        <v>10376.65</v>
      </c>
      <c r="C228">
        <v>10392.950000000001</v>
      </c>
      <c r="D228">
        <v>10345.9</v>
      </c>
      <c r="E228">
        <v>10361.299999999999</v>
      </c>
      <c r="F228">
        <v>157192930</v>
      </c>
      <c r="G228">
        <v>88528000000</v>
      </c>
      <c r="H228">
        <v>13.512499999999999</v>
      </c>
    </row>
    <row r="229" spans="1:8" x14ac:dyDescent="0.35">
      <c r="A229" s="2">
        <v>43069</v>
      </c>
      <c r="B229">
        <v>10332.700000000001</v>
      </c>
      <c r="C229">
        <v>10332.700000000001</v>
      </c>
      <c r="D229">
        <v>10211.25</v>
      </c>
      <c r="E229">
        <v>10226.549999999999</v>
      </c>
      <c r="F229">
        <v>353105240</v>
      </c>
      <c r="G229">
        <v>190055600000</v>
      </c>
      <c r="H229">
        <v>13.03</v>
      </c>
    </row>
    <row r="230" spans="1:8" x14ac:dyDescent="0.35">
      <c r="A230" s="2">
        <v>43070</v>
      </c>
      <c r="B230">
        <v>10263.700000000001</v>
      </c>
      <c r="C230">
        <v>10272.700000000001</v>
      </c>
      <c r="D230">
        <v>10108.549999999999</v>
      </c>
      <c r="E230">
        <v>10121.799999999999</v>
      </c>
      <c r="F230">
        <v>147765528</v>
      </c>
      <c r="G230">
        <v>85185800000</v>
      </c>
      <c r="H230">
        <v>13.147500000000001</v>
      </c>
    </row>
    <row r="231" spans="1:8" x14ac:dyDescent="0.35">
      <c r="A231" s="2">
        <v>43073</v>
      </c>
      <c r="B231">
        <v>10175.049999999999</v>
      </c>
      <c r="C231">
        <v>10179.200000000001</v>
      </c>
      <c r="D231">
        <v>10095.700000000001</v>
      </c>
      <c r="E231">
        <v>10127.75</v>
      </c>
      <c r="F231">
        <v>153240126</v>
      </c>
      <c r="G231">
        <v>84586600000</v>
      </c>
      <c r="H231">
        <v>13.06</v>
      </c>
    </row>
    <row r="232" spans="1:8" x14ac:dyDescent="0.35">
      <c r="A232" s="2">
        <v>43074</v>
      </c>
      <c r="B232">
        <v>10118.25</v>
      </c>
      <c r="C232">
        <v>10147.950000000001</v>
      </c>
      <c r="D232">
        <v>10069.1</v>
      </c>
      <c r="E232">
        <v>10118.25</v>
      </c>
      <c r="F232">
        <v>160253042</v>
      </c>
      <c r="G232">
        <v>87490900000</v>
      </c>
      <c r="H232">
        <v>13.55</v>
      </c>
    </row>
    <row r="233" spans="1:8" x14ac:dyDescent="0.35">
      <c r="A233" s="2">
        <v>43075</v>
      </c>
      <c r="B233">
        <v>10088.799999999999</v>
      </c>
      <c r="C233">
        <v>10104.200000000001</v>
      </c>
      <c r="D233">
        <v>10033.35</v>
      </c>
      <c r="E233">
        <v>10044.1</v>
      </c>
      <c r="F233">
        <v>171208366</v>
      </c>
      <c r="G233">
        <v>95988200000</v>
      </c>
      <c r="H233">
        <v>14.795</v>
      </c>
    </row>
    <row r="234" spans="1:8" x14ac:dyDescent="0.35">
      <c r="A234" s="2">
        <v>43076</v>
      </c>
      <c r="B234">
        <v>10063.450000000001</v>
      </c>
      <c r="C234">
        <v>10182.65</v>
      </c>
      <c r="D234">
        <v>10061.9</v>
      </c>
      <c r="E234">
        <v>10166.700000000001</v>
      </c>
      <c r="F234">
        <v>171339022</v>
      </c>
      <c r="G234">
        <v>99102800000</v>
      </c>
      <c r="H234">
        <v>14.855</v>
      </c>
    </row>
    <row r="235" spans="1:8" x14ac:dyDescent="0.35">
      <c r="A235" s="2">
        <v>43077</v>
      </c>
      <c r="B235">
        <v>10198.450000000001</v>
      </c>
      <c r="C235">
        <v>10270.85</v>
      </c>
      <c r="D235">
        <v>10195.25</v>
      </c>
      <c r="E235">
        <v>10265.65</v>
      </c>
      <c r="F235">
        <v>206234019</v>
      </c>
      <c r="G235">
        <v>114681500000</v>
      </c>
      <c r="H235">
        <v>15.0075</v>
      </c>
    </row>
    <row r="236" spans="1:8" x14ac:dyDescent="0.35">
      <c r="A236" s="2">
        <v>43080</v>
      </c>
      <c r="B236">
        <v>10310.5</v>
      </c>
      <c r="C236">
        <v>10329.200000000001</v>
      </c>
      <c r="D236">
        <v>10282.049999999999</v>
      </c>
      <c r="E236">
        <v>10322.25</v>
      </c>
      <c r="F236">
        <v>152034656</v>
      </c>
      <c r="G236">
        <v>84537600000</v>
      </c>
      <c r="H236">
        <v>15.0875</v>
      </c>
    </row>
    <row r="237" spans="1:8" x14ac:dyDescent="0.35">
      <c r="A237" s="2">
        <v>43081</v>
      </c>
      <c r="B237">
        <v>10324.9</v>
      </c>
      <c r="C237">
        <v>10326.1</v>
      </c>
      <c r="D237">
        <v>10230.200000000001</v>
      </c>
      <c r="E237">
        <v>10240.15</v>
      </c>
      <c r="F237">
        <v>180546894</v>
      </c>
      <c r="G237">
        <v>103802400000</v>
      </c>
      <c r="H237">
        <v>14.272500000000001</v>
      </c>
    </row>
    <row r="238" spans="1:8" x14ac:dyDescent="0.35">
      <c r="A238" s="2">
        <v>43082</v>
      </c>
      <c r="B238">
        <v>10236.6</v>
      </c>
      <c r="C238">
        <v>10296.549999999999</v>
      </c>
      <c r="D238">
        <v>10169.85</v>
      </c>
      <c r="E238">
        <v>10192.950000000001</v>
      </c>
      <c r="F238">
        <v>187191964</v>
      </c>
      <c r="G238">
        <v>100704400000</v>
      </c>
      <c r="H238">
        <v>13.672499999999999</v>
      </c>
    </row>
    <row r="239" spans="1:8" x14ac:dyDescent="0.35">
      <c r="A239" s="2">
        <v>43083</v>
      </c>
      <c r="B239">
        <v>10229.299999999999</v>
      </c>
      <c r="C239">
        <v>10276.1</v>
      </c>
      <c r="D239">
        <v>10141.549999999999</v>
      </c>
      <c r="E239">
        <v>10252.1</v>
      </c>
      <c r="F239">
        <v>159103960</v>
      </c>
      <c r="G239">
        <v>95492300000</v>
      </c>
      <c r="H239">
        <v>14.147500000000001</v>
      </c>
    </row>
    <row r="240" spans="1:8" x14ac:dyDescent="0.35">
      <c r="A240" s="2">
        <v>43084</v>
      </c>
      <c r="B240">
        <v>10345.65</v>
      </c>
      <c r="C240">
        <v>10373.1</v>
      </c>
      <c r="D240">
        <v>10319.65</v>
      </c>
      <c r="E240">
        <v>10333.25</v>
      </c>
      <c r="F240">
        <v>262974703</v>
      </c>
      <c r="G240">
        <v>151067700000</v>
      </c>
      <c r="H240">
        <v>15.262499999999999</v>
      </c>
    </row>
    <row r="241" spans="1:8" x14ac:dyDescent="0.35">
      <c r="A241" s="2">
        <v>43087</v>
      </c>
      <c r="B241">
        <v>10263.1</v>
      </c>
      <c r="C241">
        <v>10443.549999999999</v>
      </c>
      <c r="D241">
        <v>10074.799999999999</v>
      </c>
      <c r="E241">
        <v>10388.75</v>
      </c>
      <c r="F241">
        <v>237506982</v>
      </c>
      <c r="G241">
        <v>129216100000</v>
      </c>
      <c r="H241">
        <v>15.945</v>
      </c>
    </row>
    <row r="242" spans="1:8" x14ac:dyDescent="0.35">
      <c r="A242" s="2">
        <v>43088</v>
      </c>
      <c r="B242">
        <v>10414.799999999999</v>
      </c>
      <c r="C242">
        <v>10472.200000000001</v>
      </c>
      <c r="D242">
        <v>10406</v>
      </c>
      <c r="E242">
        <v>10463.200000000001</v>
      </c>
      <c r="F242">
        <v>174340665</v>
      </c>
      <c r="G242">
        <v>109829500000</v>
      </c>
      <c r="H242">
        <v>16.407499999999999</v>
      </c>
    </row>
    <row r="243" spans="1:8" x14ac:dyDescent="0.35">
      <c r="A243" s="2">
        <v>43089</v>
      </c>
      <c r="B243">
        <v>10494.4</v>
      </c>
      <c r="C243">
        <v>10494.45</v>
      </c>
      <c r="D243">
        <v>10437.15</v>
      </c>
      <c r="E243">
        <v>10444.200000000001</v>
      </c>
      <c r="F243">
        <v>180597460</v>
      </c>
      <c r="G243">
        <v>113030000000</v>
      </c>
      <c r="H243">
        <v>14.94</v>
      </c>
    </row>
    <row r="244" spans="1:8" x14ac:dyDescent="0.35">
      <c r="A244" s="2">
        <v>43090</v>
      </c>
      <c r="B244">
        <v>10473.950000000001</v>
      </c>
      <c r="C244">
        <v>10473.950000000001</v>
      </c>
      <c r="D244">
        <v>10426.9</v>
      </c>
      <c r="E244">
        <v>10440.299999999999</v>
      </c>
      <c r="F244">
        <v>156646972</v>
      </c>
      <c r="G244">
        <v>94112000000</v>
      </c>
      <c r="H244">
        <v>13.115</v>
      </c>
    </row>
    <row r="245" spans="1:8" x14ac:dyDescent="0.35">
      <c r="A245" s="2">
        <v>43091</v>
      </c>
      <c r="B245">
        <v>10457.299999999999</v>
      </c>
      <c r="C245">
        <v>10501.1</v>
      </c>
      <c r="D245">
        <v>10448.25</v>
      </c>
      <c r="E245">
        <v>10493</v>
      </c>
      <c r="F245">
        <v>143119167</v>
      </c>
      <c r="G245">
        <v>87553200000</v>
      </c>
      <c r="H245">
        <v>12.1875</v>
      </c>
    </row>
    <row r="246" spans="1:8" x14ac:dyDescent="0.35">
      <c r="A246" s="2">
        <v>43095</v>
      </c>
      <c r="B246">
        <v>10512.3</v>
      </c>
      <c r="C246">
        <v>10545.45</v>
      </c>
      <c r="D246">
        <v>10477.950000000001</v>
      </c>
      <c r="E246">
        <v>10531.5</v>
      </c>
      <c r="F246">
        <v>160417384</v>
      </c>
      <c r="G246">
        <v>90437700000</v>
      </c>
      <c r="H246">
        <v>12.185</v>
      </c>
    </row>
    <row r="247" spans="1:8" x14ac:dyDescent="0.35">
      <c r="A247" s="2">
        <v>43096</v>
      </c>
      <c r="B247">
        <v>10531.05</v>
      </c>
      <c r="C247">
        <v>10552.4</v>
      </c>
      <c r="D247">
        <v>10469.25</v>
      </c>
      <c r="E247">
        <v>10490.75</v>
      </c>
      <c r="F247">
        <v>170307122</v>
      </c>
      <c r="G247">
        <v>90776000000</v>
      </c>
      <c r="H247">
        <v>12.085000000000001</v>
      </c>
    </row>
    <row r="248" spans="1:8" x14ac:dyDescent="0.35">
      <c r="A248" s="2">
        <v>43097</v>
      </c>
      <c r="B248">
        <v>10498.2</v>
      </c>
      <c r="C248">
        <v>10534.55</v>
      </c>
      <c r="D248">
        <v>10460.450000000001</v>
      </c>
      <c r="E248">
        <v>10477.9</v>
      </c>
      <c r="F248">
        <v>281309989</v>
      </c>
      <c r="G248">
        <v>145515800000</v>
      </c>
      <c r="H248">
        <v>11.5875</v>
      </c>
    </row>
    <row r="249" spans="1:8" x14ac:dyDescent="0.35">
      <c r="A249" s="2">
        <v>43098</v>
      </c>
      <c r="B249">
        <v>10492.35</v>
      </c>
      <c r="C249">
        <v>10538.7</v>
      </c>
      <c r="D249">
        <v>10488.65</v>
      </c>
      <c r="E249">
        <v>10530.7</v>
      </c>
      <c r="F249">
        <v>156736221</v>
      </c>
      <c r="G249">
        <v>89431000000</v>
      </c>
      <c r="H249">
        <v>12.0525</v>
      </c>
    </row>
    <row r="250" spans="1:8" x14ac:dyDescent="0.35">
      <c r="A250" s="2">
        <v>43101</v>
      </c>
      <c r="B250">
        <v>10531.7</v>
      </c>
      <c r="C250">
        <v>10537.85</v>
      </c>
      <c r="D250">
        <v>10423.1</v>
      </c>
      <c r="E250">
        <v>10435.549999999999</v>
      </c>
      <c r="F250">
        <v>134532090</v>
      </c>
      <c r="G250">
        <v>75465600000</v>
      </c>
      <c r="H250">
        <v>12.4925</v>
      </c>
    </row>
    <row r="251" spans="1:8" x14ac:dyDescent="0.35">
      <c r="A251" s="2">
        <v>43102</v>
      </c>
      <c r="B251">
        <v>10477.549999999999</v>
      </c>
      <c r="C251">
        <v>10495.2</v>
      </c>
      <c r="D251">
        <v>10404.65</v>
      </c>
      <c r="E251">
        <v>10442.200000000001</v>
      </c>
      <c r="F251">
        <v>158092430</v>
      </c>
      <c r="G251">
        <v>86654700000</v>
      </c>
      <c r="H251">
        <v>12.297499999999999</v>
      </c>
    </row>
    <row r="252" spans="1:8" x14ac:dyDescent="0.35">
      <c r="A252" s="2">
        <v>43103</v>
      </c>
      <c r="B252">
        <v>10482.65</v>
      </c>
      <c r="C252">
        <v>10503.6</v>
      </c>
      <c r="D252">
        <v>10429.549999999999</v>
      </c>
      <c r="E252">
        <v>10443.200000000001</v>
      </c>
      <c r="F252">
        <v>172516859</v>
      </c>
      <c r="G252">
        <v>95416000000</v>
      </c>
      <c r="H252">
        <v>12.67</v>
      </c>
    </row>
    <row r="253" spans="1:8" x14ac:dyDescent="0.35">
      <c r="A253" s="2">
        <v>43104</v>
      </c>
      <c r="B253">
        <v>10469.4</v>
      </c>
      <c r="C253">
        <v>10513</v>
      </c>
      <c r="D253">
        <v>10441.450000000001</v>
      </c>
      <c r="E253">
        <v>10504.8</v>
      </c>
      <c r="F253">
        <v>180257392</v>
      </c>
      <c r="G253">
        <v>95619500000</v>
      </c>
      <c r="H253">
        <v>13.352499999999999</v>
      </c>
    </row>
    <row r="254" spans="1:8" x14ac:dyDescent="0.35">
      <c r="A254" s="2">
        <v>43105</v>
      </c>
      <c r="B254">
        <v>10534.25</v>
      </c>
      <c r="C254">
        <v>10566.1</v>
      </c>
      <c r="D254">
        <v>10520.1</v>
      </c>
      <c r="E254">
        <v>10558.85</v>
      </c>
      <c r="F254">
        <v>186469717</v>
      </c>
      <c r="G254">
        <v>103062200000</v>
      </c>
      <c r="H254">
        <v>13.685</v>
      </c>
    </row>
    <row r="255" spans="1:8" x14ac:dyDescent="0.35">
      <c r="A255" s="2">
        <v>43108</v>
      </c>
      <c r="B255">
        <v>10591.7</v>
      </c>
      <c r="C255">
        <v>10631.2</v>
      </c>
      <c r="D255">
        <v>10588.55</v>
      </c>
      <c r="E255">
        <v>10623.6</v>
      </c>
      <c r="F255">
        <v>174181231</v>
      </c>
      <c r="G255">
        <v>99072700000</v>
      </c>
      <c r="H255">
        <v>13.6225</v>
      </c>
    </row>
    <row r="256" spans="1:8" x14ac:dyDescent="0.35">
      <c r="A256" s="2">
        <v>43109</v>
      </c>
      <c r="B256">
        <v>10645.1</v>
      </c>
      <c r="C256">
        <v>10659.15</v>
      </c>
      <c r="D256">
        <v>10603.6</v>
      </c>
      <c r="E256">
        <v>10637</v>
      </c>
      <c r="F256">
        <v>211291563</v>
      </c>
      <c r="G256">
        <v>107333700000</v>
      </c>
      <c r="H256">
        <v>13.414999999999999</v>
      </c>
    </row>
    <row r="257" spans="1:8" x14ac:dyDescent="0.35">
      <c r="A257" s="2">
        <v>43110</v>
      </c>
      <c r="B257">
        <v>10652.05</v>
      </c>
      <c r="C257">
        <v>10655.5</v>
      </c>
      <c r="D257">
        <v>10592.7</v>
      </c>
      <c r="E257">
        <v>10632.2</v>
      </c>
      <c r="F257">
        <v>181900014</v>
      </c>
      <c r="G257">
        <v>97206500000</v>
      </c>
      <c r="H257">
        <v>13.112500000000001</v>
      </c>
    </row>
    <row r="258" spans="1:8" x14ac:dyDescent="0.35">
      <c r="A258" s="2">
        <v>43111</v>
      </c>
      <c r="B258">
        <v>10637.05</v>
      </c>
      <c r="C258">
        <v>10664.6</v>
      </c>
      <c r="D258">
        <v>10612.35</v>
      </c>
      <c r="E258">
        <v>10651.2</v>
      </c>
      <c r="F258">
        <v>158630055</v>
      </c>
      <c r="G258">
        <v>96350100000</v>
      </c>
      <c r="H258">
        <v>13.734999999999999</v>
      </c>
    </row>
    <row r="259" spans="1:8" x14ac:dyDescent="0.35">
      <c r="A259" s="2">
        <v>43112</v>
      </c>
      <c r="B259">
        <v>10682.55</v>
      </c>
      <c r="C259">
        <v>10690.4</v>
      </c>
      <c r="D259">
        <v>10597.1</v>
      </c>
      <c r="E259">
        <v>10681.25</v>
      </c>
      <c r="F259">
        <v>180592153</v>
      </c>
      <c r="G259">
        <v>110051200000</v>
      </c>
      <c r="H259">
        <v>13.8475</v>
      </c>
    </row>
    <row r="260" spans="1:8" x14ac:dyDescent="0.35">
      <c r="A260" s="2">
        <v>43115</v>
      </c>
      <c r="B260">
        <v>10718.5</v>
      </c>
      <c r="C260">
        <v>10782.65</v>
      </c>
      <c r="D260">
        <v>10713.8</v>
      </c>
      <c r="E260">
        <v>10741.55</v>
      </c>
      <c r="F260">
        <v>181262074</v>
      </c>
      <c r="G260">
        <v>113331100000</v>
      </c>
      <c r="H260">
        <v>14.035</v>
      </c>
    </row>
    <row r="261" spans="1:8" x14ac:dyDescent="0.35">
      <c r="A261" s="2">
        <v>43116</v>
      </c>
      <c r="B261">
        <v>10761.5</v>
      </c>
      <c r="C261">
        <v>10762.35</v>
      </c>
      <c r="D261">
        <v>10687.85</v>
      </c>
      <c r="E261">
        <v>10700.45</v>
      </c>
      <c r="F261">
        <v>217468081</v>
      </c>
      <c r="G261">
        <v>127094400000</v>
      </c>
      <c r="H261">
        <v>14.012499999999999</v>
      </c>
    </row>
    <row r="262" spans="1:8" x14ac:dyDescent="0.35">
      <c r="A262" s="2">
        <v>43117</v>
      </c>
      <c r="B262">
        <v>10702.45</v>
      </c>
      <c r="C262">
        <v>10803</v>
      </c>
      <c r="D262">
        <v>10666.75</v>
      </c>
      <c r="E262">
        <v>10788.55</v>
      </c>
      <c r="F262">
        <v>260488465</v>
      </c>
      <c r="G262">
        <v>143342600000</v>
      </c>
      <c r="H262">
        <v>13.7325</v>
      </c>
    </row>
    <row r="263" spans="1:8" x14ac:dyDescent="0.35">
      <c r="A263" s="2">
        <v>43118</v>
      </c>
      <c r="B263">
        <v>10873.4</v>
      </c>
      <c r="C263">
        <v>10887.5</v>
      </c>
      <c r="D263">
        <v>10782.4</v>
      </c>
      <c r="E263">
        <v>10817</v>
      </c>
      <c r="F263">
        <v>321609375</v>
      </c>
      <c r="G263">
        <v>179303000000</v>
      </c>
      <c r="H263">
        <v>14.305</v>
      </c>
    </row>
    <row r="264" spans="1:8" x14ac:dyDescent="0.35">
      <c r="A264" s="2">
        <v>43119</v>
      </c>
      <c r="B264">
        <v>10829.2</v>
      </c>
      <c r="C264">
        <v>10906.85</v>
      </c>
      <c r="D264">
        <v>10793.9</v>
      </c>
      <c r="E264">
        <v>10894.7</v>
      </c>
      <c r="F264">
        <v>214011963</v>
      </c>
      <c r="G264">
        <v>117922600000</v>
      </c>
      <c r="H264">
        <v>14.085000000000001</v>
      </c>
    </row>
    <row r="265" spans="1:8" x14ac:dyDescent="0.35">
      <c r="A265" s="2">
        <v>43122</v>
      </c>
      <c r="B265">
        <v>10883.2</v>
      </c>
      <c r="C265">
        <v>10975.1</v>
      </c>
      <c r="D265">
        <v>10881.4</v>
      </c>
      <c r="E265">
        <v>10966.2</v>
      </c>
      <c r="F265">
        <v>238815813</v>
      </c>
      <c r="G265">
        <v>144690600000</v>
      </c>
      <c r="H265">
        <v>13.86</v>
      </c>
    </row>
    <row r="266" spans="1:8" x14ac:dyDescent="0.35">
      <c r="A266" s="2">
        <v>43123</v>
      </c>
      <c r="B266">
        <v>10997.4</v>
      </c>
      <c r="C266">
        <v>11092.9</v>
      </c>
      <c r="D266">
        <v>10994.55</v>
      </c>
      <c r="E266">
        <v>11083.7</v>
      </c>
      <c r="F266">
        <v>293445774</v>
      </c>
      <c r="G266">
        <v>164239100000</v>
      </c>
      <c r="H266">
        <v>13.96</v>
      </c>
    </row>
    <row r="267" spans="1:8" x14ac:dyDescent="0.35">
      <c r="A267" s="2">
        <v>43124</v>
      </c>
      <c r="B267">
        <v>11069.35</v>
      </c>
      <c r="C267">
        <v>11110.1</v>
      </c>
      <c r="D267">
        <v>11046.15</v>
      </c>
      <c r="E267">
        <v>11086</v>
      </c>
      <c r="F267">
        <v>292197072</v>
      </c>
      <c r="G267">
        <v>169151400000</v>
      </c>
      <c r="H267">
        <v>13.9825</v>
      </c>
    </row>
    <row r="268" spans="1:8" x14ac:dyDescent="0.35">
      <c r="A268" s="2">
        <v>43125</v>
      </c>
      <c r="B268">
        <v>11095.6</v>
      </c>
      <c r="C268">
        <v>11095.6</v>
      </c>
      <c r="D268">
        <v>11009.2</v>
      </c>
      <c r="E268">
        <v>11069.65</v>
      </c>
      <c r="F268">
        <v>340469462</v>
      </c>
      <c r="G268">
        <v>199395400000</v>
      </c>
      <c r="H268">
        <v>15.3925</v>
      </c>
    </row>
    <row r="269" spans="1:8" x14ac:dyDescent="0.35">
      <c r="A269" s="2">
        <v>43129</v>
      </c>
      <c r="B269">
        <v>11079.35</v>
      </c>
      <c r="C269">
        <v>11171.55</v>
      </c>
      <c r="D269">
        <v>11075.95</v>
      </c>
      <c r="E269">
        <v>11130.4</v>
      </c>
      <c r="F269">
        <v>249220726</v>
      </c>
      <c r="G269">
        <v>161183600000</v>
      </c>
      <c r="H269">
        <v>16.225000000000001</v>
      </c>
    </row>
    <row r="270" spans="1:8" x14ac:dyDescent="0.35">
      <c r="A270" s="2">
        <v>43130</v>
      </c>
      <c r="B270">
        <v>11120.85</v>
      </c>
      <c r="C270">
        <v>11121.1</v>
      </c>
      <c r="D270">
        <v>11033.9</v>
      </c>
      <c r="E270">
        <v>11049.65</v>
      </c>
      <c r="F270">
        <v>234969503</v>
      </c>
      <c r="G270">
        <v>132321900000</v>
      </c>
      <c r="H270">
        <v>18.04</v>
      </c>
    </row>
    <row r="271" spans="1:8" x14ac:dyDescent="0.35">
      <c r="A271" s="2">
        <v>43131</v>
      </c>
      <c r="B271">
        <v>11018.8</v>
      </c>
      <c r="C271">
        <v>11058.5</v>
      </c>
      <c r="D271">
        <v>10979.3</v>
      </c>
      <c r="E271">
        <v>11027.7</v>
      </c>
      <c r="F271">
        <v>253462573</v>
      </c>
      <c r="G271">
        <v>144596900000</v>
      </c>
    </row>
    <row r="272" spans="1:8" x14ac:dyDescent="0.35">
      <c r="A272" s="2">
        <v>43132</v>
      </c>
      <c r="B272">
        <v>11044.55</v>
      </c>
      <c r="C272">
        <v>11117.35</v>
      </c>
      <c r="D272">
        <v>10878.8</v>
      </c>
      <c r="E272">
        <v>11016.9</v>
      </c>
      <c r="F272">
        <v>315743486</v>
      </c>
      <c r="G272">
        <v>177194000000</v>
      </c>
      <c r="H272">
        <v>17.5075</v>
      </c>
    </row>
    <row r="273" spans="1:8" x14ac:dyDescent="0.35">
      <c r="A273" s="2">
        <v>43133</v>
      </c>
      <c r="B273">
        <v>10938.2</v>
      </c>
      <c r="C273">
        <v>10954.95</v>
      </c>
      <c r="D273">
        <v>10736.1</v>
      </c>
      <c r="E273">
        <v>10760.6</v>
      </c>
      <c r="F273">
        <v>291431992</v>
      </c>
      <c r="G273">
        <v>165425100000</v>
      </c>
      <c r="H273">
        <v>17.887499999999999</v>
      </c>
    </row>
    <row r="274" spans="1:8" x14ac:dyDescent="0.35">
      <c r="A274" s="2">
        <v>43136</v>
      </c>
      <c r="B274">
        <v>10604.3</v>
      </c>
      <c r="C274">
        <v>10702.75</v>
      </c>
      <c r="D274">
        <v>10586.8</v>
      </c>
      <c r="E274">
        <v>10666.55</v>
      </c>
      <c r="F274">
        <v>247479157</v>
      </c>
      <c r="G274">
        <v>139806300000</v>
      </c>
      <c r="H274">
        <v>16.414999999999999</v>
      </c>
    </row>
    <row r="275" spans="1:8" x14ac:dyDescent="0.35">
      <c r="A275" s="2">
        <v>43137</v>
      </c>
      <c r="B275">
        <v>10295.15</v>
      </c>
      <c r="C275">
        <v>10594.15</v>
      </c>
      <c r="D275">
        <v>10276.299999999999</v>
      </c>
      <c r="E275">
        <v>10498.25</v>
      </c>
      <c r="F275">
        <v>274656443</v>
      </c>
      <c r="G275">
        <v>156063400000</v>
      </c>
      <c r="H275">
        <v>15.93</v>
      </c>
    </row>
    <row r="276" spans="1:8" x14ac:dyDescent="0.35">
      <c r="A276" s="2">
        <v>43138</v>
      </c>
      <c r="B276">
        <v>10607.2</v>
      </c>
      <c r="C276">
        <v>10614</v>
      </c>
      <c r="D276">
        <v>10446.4</v>
      </c>
      <c r="E276">
        <v>10476.700000000001</v>
      </c>
      <c r="F276">
        <v>258095424</v>
      </c>
      <c r="G276">
        <v>139716600000</v>
      </c>
      <c r="H276">
        <v>14.1075</v>
      </c>
    </row>
    <row r="277" spans="1:8" x14ac:dyDescent="0.35">
      <c r="A277" s="2">
        <v>43139</v>
      </c>
      <c r="B277">
        <v>10518.5</v>
      </c>
      <c r="C277">
        <v>10637.8</v>
      </c>
      <c r="D277">
        <v>10479.549999999999</v>
      </c>
      <c r="E277">
        <v>10576.85</v>
      </c>
      <c r="F277">
        <v>239407938</v>
      </c>
      <c r="G277">
        <v>125692300000</v>
      </c>
      <c r="H277">
        <v>15.25</v>
      </c>
    </row>
    <row r="278" spans="1:8" x14ac:dyDescent="0.35">
      <c r="A278" s="2">
        <v>43140</v>
      </c>
      <c r="B278">
        <v>10416.5</v>
      </c>
      <c r="C278">
        <v>10480.200000000001</v>
      </c>
      <c r="D278">
        <v>10398.200000000001</v>
      </c>
      <c r="E278">
        <v>10454.950000000001</v>
      </c>
      <c r="F278">
        <v>197502912</v>
      </c>
      <c r="G278">
        <v>106021500000</v>
      </c>
      <c r="H278">
        <v>16.052499999999998</v>
      </c>
    </row>
    <row r="279" spans="1:8" x14ac:dyDescent="0.35">
      <c r="A279" s="2">
        <v>43143</v>
      </c>
      <c r="B279">
        <v>10518.2</v>
      </c>
      <c r="C279">
        <v>10555.5</v>
      </c>
      <c r="D279">
        <v>10485.4</v>
      </c>
      <c r="E279">
        <v>10539.75</v>
      </c>
      <c r="F279">
        <v>224114801</v>
      </c>
      <c r="G279">
        <v>111337800000</v>
      </c>
      <c r="H279">
        <v>20.015000000000001</v>
      </c>
    </row>
    <row r="280" spans="1:8" x14ac:dyDescent="0.35">
      <c r="A280" s="2">
        <v>43145</v>
      </c>
      <c r="B280">
        <v>10585.75</v>
      </c>
      <c r="C280">
        <v>10590.55</v>
      </c>
      <c r="D280">
        <v>10456.65</v>
      </c>
      <c r="E280">
        <v>10500.9</v>
      </c>
      <c r="F280">
        <v>236329440</v>
      </c>
      <c r="G280">
        <v>121889400000</v>
      </c>
      <c r="H280">
        <v>19.465</v>
      </c>
    </row>
    <row r="281" spans="1:8" x14ac:dyDescent="0.35">
      <c r="A281" s="2">
        <v>43146</v>
      </c>
      <c r="B281">
        <v>10537.9</v>
      </c>
      <c r="C281">
        <v>10618.1</v>
      </c>
      <c r="D281">
        <v>10511.05</v>
      </c>
      <c r="E281">
        <v>10545.5</v>
      </c>
      <c r="F281">
        <v>217090245</v>
      </c>
      <c r="G281">
        <v>110353800000</v>
      </c>
      <c r="H281">
        <v>17.772500000000001</v>
      </c>
    </row>
    <row r="282" spans="1:8" x14ac:dyDescent="0.35">
      <c r="A282" s="2">
        <v>43147</v>
      </c>
      <c r="B282">
        <v>10596.2</v>
      </c>
      <c r="C282">
        <v>10612.9</v>
      </c>
      <c r="D282">
        <v>10434.049999999999</v>
      </c>
      <c r="E282">
        <v>10452.299999999999</v>
      </c>
      <c r="F282">
        <v>190043189</v>
      </c>
      <c r="G282">
        <v>100267100000</v>
      </c>
      <c r="H282">
        <v>19.23</v>
      </c>
    </row>
    <row r="283" spans="1:8" x14ac:dyDescent="0.35">
      <c r="A283" s="2">
        <v>43150</v>
      </c>
      <c r="B283">
        <v>10488.9</v>
      </c>
      <c r="C283">
        <v>10489.35</v>
      </c>
      <c r="D283">
        <v>10302.75</v>
      </c>
      <c r="E283">
        <v>10378.4</v>
      </c>
      <c r="F283">
        <v>193087737</v>
      </c>
      <c r="G283">
        <v>98713600000</v>
      </c>
      <c r="H283">
        <v>17.8825</v>
      </c>
    </row>
    <row r="284" spans="1:8" x14ac:dyDescent="0.35">
      <c r="A284" s="2">
        <v>43151</v>
      </c>
      <c r="B284">
        <v>10391</v>
      </c>
      <c r="C284">
        <v>10429.35</v>
      </c>
      <c r="D284">
        <v>10347.65</v>
      </c>
      <c r="E284">
        <v>10360.4</v>
      </c>
      <c r="F284">
        <v>193464871</v>
      </c>
      <c r="G284">
        <v>96199500000</v>
      </c>
      <c r="H284">
        <v>17.184999999999999</v>
      </c>
    </row>
    <row r="285" spans="1:8" x14ac:dyDescent="0.35">
      <c r="A285" s="2">
        <v>43152</v>
      </c>
      <c r="B285">
        <v>10426</v>
      </c>
      <c r="C285">
        <v>10426.1</v>
      </c>
      <c r="D285">
        <v>10349.6</v>
      </c>
      <c r="E285">
        <v>10397.450000000001</v>
      </c>
      <c r="F285">
        <v>241331542</v>
      </c>
      <c r="G285">
        <v>129963600000</v>
      </c>
      <c r="H285">
        <v>16.315000000000001</v>
      </c>
    </row>
    <row r="286" spans="1:8" x14ac:dyDescent="0.35">
      <c r="A286" s="2">
        <v>43153</v>
      </c>
      <c r="B286">
        <v>10354.35</v>
      </c>
      <c r="C286">
        <v>10397.549999999999</v>
      </c>
      <c r="D286">
        <v>10340.65</v>
      </c>
      <c r="E286">
        <v>10382.700000000001</v>
      </c>
      <c r="F286">
        <v>323259078</v>
      </c>
      <c r="G286">
        <v>177114600000</v>
      </c>
      <c r="H286">
        <v>16.377500000000001</v>
      </c>
    </row>
    <row r="287" spans="1:8" x14ac:dyDescent="0.35">
      <c r="A287" s="2">
        <v>43154</v>
      </c>
      <c r="B287">
        <v>10408.1</v>
      </c>
      <c r="C287">
        <v>10499.1</v>
      </c>
      <c r="D287">
        <v>10396.65</v>
      </c>
      <c r="E287">
        <v>10491.05</v>
      </c>
      <c r="F287">
        <v>217134363</v>
      </c>
      <c r="G287">
        <v>127043200000</v>
      </c>
      <c r="H287">
        <v>16.6675</v>
      </c>
    </row>
    <row r="288" spans="1:8" x14ac:dyDescent="0.35">
      <c r="A288" s="2">
        <v>43157</v>
      </c>
      <c r="B288">
        <v>10526.55</v>
      </c>
      <c r="C288">
        <v>10592.95</v>
      </c>
      <c r="D288">
        <v>10520.2</v>
      </c>
      <c r="E288">
        <v>10582.6</v>
      </c>
      <c r="F288">
        <v>177238616</v>
      </c>
      <c r="G288">
        <v>102748900000</v>
      </c>
      <c r="H288">
        <v>16.8675</v>
      </c>
    </row>
    <row r="289" spans="1:8" x14ac:dyDescent="0.35">
      <c r="A289" s="2">
        <v>43158</v>
      </c>
      <c r="B289">
        <v>10615.2</v>
      </c>
      <c r="C289">
        <v>10631.65</v>
      </c>
      <c r="D289">
        <v>10537.25</v>
      </c>
      <c r="E289">
        <v>10554.3</v>
      </c>
      <c r="F289">
        <v>193250158</v>
      </c>
      <c r="G289">
        <v>102764200000</v>
      </c>
      <c r="H289">
        <v>15.92</v>
      </c>
    </row>
    <row r="290" spans="1:8" x14ac:dyDescent="0.35">
      <c r="A290" s="2">
        <v>43159</v>
      </c>
      <c r="B290">
        <v>10488.95</v>
      </c>
      <c r="C290">
        <v>10535.5</v>
      </c>
      <c r="D290">
        <v>10461.549999999999</v>
      </c>
      <c r="E290">
        <v>10492.85</v>
      </c>
      <c r="F290">
        <v>294794221</v>
      </c>
      <c r="G290">
        <v>162991100000</v>
      </c>
      <c r="H290">
        <v>14.8325</v>
      </c>
    </row>
    <row r="291" spans="1:8" x14ac:dyDescent="0.35">
      <c r="A291" s="2">
        <v>43160</v>
      </c>
      <c r="B291">
        <v>10479.950000000001</v>
      </c>
      <c r="C291">
        <v>10525.5</v>
      </c>
      <c r="D291">
        <v>10447.15</v>
      </c>
      <c r="E291">
        <v>10458.35</v>
      </c>
      <c r="F291">
        <v>181378504</v>
      </c>
      <c r="G291">
        <v>101794800000</v>
      </c>
      <c r="H291">
        <v>14.202500000000001</v>
      </c>
    </row>
    <row r="292" spans="1:8" x14ac:dyDescent="0.35">
      <c r="A292" s="2">
        <v>43164</v>
      </c>
      <c r="B292">
        <v>10428.299999999999</v>
      </c>
      <c r="C292">
        <v>10428.700000000001</v>
      </c>
      <c r="D292">
        <v>10323.9</v>
      </c>
      <c r="E292">
        <v>10358.85</v>
      </c>
      <c r="F292">
        <v>199975720</v>
      </c>
      <c r="G292">
        <v>106739200000</v>
      </c>
      <c r="H292">
        <v>13.695</v>
      </c>
    </row>
    <row r="293" spans="1:8" x14ac:dyDescent="0.35">
      <c r="A293" s="2">
        <v>43165</v>
      </c>
      <c r="B293">
        <v>10420.5</v>
      </c>
      <c r="C293">
        <v>10441.35</v>
      </c>
      <c r="D293">
        <v>10215.9</v>
      </c>
      <c r="E293">
        <v>10249.25</v>
      </c>
      <c r="F293">
        <v>229782297</v>
      </c>
      <c r="G293">
        <v>121439500000</v>
      </c>
      <c r="H293">
        <v>13.922499999999999</v>
      </c>
    </row>
    <row r="294" spans="1:8" x14ac:dyDescent="0.35">
      <c r="A294" s="2">
        <v>43166</v>
      </c>
      <c r="B294">
        <v>10232.950000000001</v>
      </c>
      <c r="C294">
        <v>10243.35</v>
      </c>
      <c r="D294">
        <v>10141.549999999999</v>
      </c>
      <c r="E294">
        <v>10154.200000000001</v>
      </c>
      <c r="F294">
        <v>257200599</v>
      </c>
      <c r="G294">
        <v>121288800000</v>
      </c>
      <c r="H294">
        <v>13.805</v>
      </c>
    </row>
    <row r="295" spans="1:8" x14ac:dyDescent="0.35">
      <c r="A295" s="2">
        <v>43167</v>
      </c>
      <c r="B295">
        <v>10216.25</v>
      </c>
      <c r="C295">
        <v>10270.35</v>
      </c>
      <c r="D295">
        <v>10146.4</v>
      </c>
      <c r="E295">
        <v>10242.65</v>
      </c>
      <c r="F295">
        <v>233377712</v>
      </c>
      <c r="G295">
        <v>114795100000</v>
      </c>
      <c r="H295">
        <v>14.0725</v>
      </c>
    </row>
    <row r="296" spans="1:8" x14ac:dyDescent="0.35">
      <c r="A296" s="2">
        <v>43168</v>
      </c>
      <c r="B296">
        <v>10271.299999999999</v>
      </c>
      <c r="C296">
        <v>10296.700000000001</v>
      </c>
      <c r="D296">
        <v>10211.9</v>
      </c>
      <c r="E296">
        <v>10226.85</v>
      </c>
      <c r="F296">
        <v>192333334</v>
      </c>
      <c r="G296">
        <v>98748100000</v>
      </c>
      <c r="H296">
        <v>15.395</v>
      </c>
    </row>
    <row r="297" spans="1:8" x14ac:dyDescent="0.35">
      <c r="A297" s="2">
        <v>43171</v>
      </c>
      <c r="B297">
        <v>10301.6</v>
      </c>
      <c r="C297">
        <v>10433.65</v>
      </c>
      <c r="D297">
        <v>10295.450000000001</v>
      </c>
      <c r="E297">
        <v>10421.4</v>
      </c>
      <c r="F297">
        <v>223135459</v>
      </c>
      <c r="G297">
        <v>109689500000</v>
      </c>
      <c r="H297">
        <v>16.245000000000001</v>
      </c>
    </row>
    <row r="298" spans="1:8" x14ac:dyDescent="0.35">
      <c r="A298" s="2">
        <v>43172</v>
      </c>
      <c r="B298">
        <v>10389.5</v>
      </c>
      <c r="C298">
        <v>10478.6</v>
      </c>
      <c r="D298">
        <v>10377.85</v>
      </c>
      <c r="E298">
        <v>10426.85</v>
      </c>
      <c r="F298">
        <v>274852794</v>
      </c>
      <c r="G298">
        <v>239652500000</v>
      </c>
      <c r="H298">
        <v>15.7</v>
      </c>
    </row>
    <row r="299" spans="1:8" x14ac:dyDescent="0.35">
      <c r="A299" s="2">
        <v>43173</v>
      </c>
      <c r="B299">
        <v>10393.049999999999</v>
      </c>
      <c r="C299">
        <v>10420.35</v>
      </c>
      <c r="D299">
        <v>10336.299999999999</v>
      </c>
      <c r="E299">
        <v>10410.9</v>
      </c>
      <c r="F299">
        <v>186991169</v>
      </c>
      <c r="G299">
        <v>95646800000</v>
      </c>
      <c r="H299">
        <v>14.585000000000001</v>
      </c>
    </row>
    <row r="300" spans="1:8" x14ac:dyDescent="0.35">
      <c r="A300" s="2">
        <v>43174</v>
      </c>
      <c r="B300">
        <v>10405.450000000001</v>
      </c>
      <c r="C300">
        <v>10420</v>
      </c>
      <c r="D300">
        <v>10346.200000000001</v>
      </c>
      <c r="E300">
        <v>10360.15</v>
      </c>
      <c r="F300">
        <v>179308593</v>
      </c>
      <c r="G300">
        <v>85880100000</v>
      </c>
      <c r="H300">
        <v>14.525</v>
      </c>
    </row>
    <row r="301" spans="1:8" x14ac:dyDescent="0.35">
      <c r="A301" s="2">
        <v>43175</v>
      </c>
      <c r="B301">
        <v>10345.15</v>
      </c>
      <c r="C301">
        <v>10346.299999999999</v>
      </c>
      <c r="D301">
        <v>10180.25</v>
      </c>
      <c r="E301">
        <v>10195.15</v>
      </c>
      <c r="F301">
        <v>338702439</v>
      </c>
      <c r="G301">
        <v>188119700000</v>
      </c>
      <c r="H301">
        <v>14.4925</v>
      </c>
    </row>
    <row r="302" spans="1:8" x14ac:dyDescent="0.35">
      <c r="A302" s="2">
        <v>43178</v>
      </c>
      <c r="B302">
        <v>10215.35</v>
      </c>
      <c r="C302">
        <v>10224.549999999999</v>
      </c>
      <c r="D302">
        <v>10075.299999999999</v>
      </c>
      <c r="E302">
        <v>10094.25</v>
      </c>
      <c r="F302">
        <v>216670033</v>
      </c>
      <c r="G302">
        <v>111114300000</v>
      </c>
      <c r="H302">
        <v>14.4625</v>
      </c>
    </row>
    <row r="303" spans="1:8" x14ac:dyDescent="0.35">
      <c r="A303" s="2">
        <v>43179</v>
      </c>
      <c r="B303">
        <v>10051.549999999999</v>
      </c>
      <c r="C303">
        <v>10155.65</v>
      </c>
      <c r="D303">
        <v>10049.1</v>
      </c>
      <c r="E303">
        <v>10124.35</v>
      </c>
      <c r="F303">
        <v>209327593</v>
      </c>
      <c r="G303">
        <v>109471200000</v>
      </c>
      <c r="H303">
        <v>14.362500000000001</v>
      </c>
    </row>
    <row r="304" spans="1:8" x14ac:dyDescent="0.35">
      <c r="A304" s="2">
        <v>43180</v>
      </c>
      <c r="B304">
        <v>10181.950000000001</v>
      </c>
      <c r="C304">
        <v>10227.299999999999</v>
      </c>
      <c r="D304">
        <v>10132.950000000001</v>
      </c>
      <c r="E304">
        <v>10155.25</v>
      </c>
      <c r="F304">
        <v>211060429</v>
      </c>
      <c r="G304">
        <v>112697300000</v>
      </c>
      <c r="H304">
        <v>14.33</v>
      </c>
    </row>
    <row r="305" spans="1:8" x14ac:dyDescent="0.35">
      <c r="A305" s="2">
        <v>43181</v>
      </c>
      <c r="B305">
        <v>10167.5</v>
      </c>
      <c r="C305">
        <v>10207.85</v>
      </c>
      <c r="D305">
        <v>10105.4</v>
      </c>
      <c r="E305">
        <v>10114.75</v>
      </c>
      <c r="F305">
        <v>237632983</v>
      </c>
      <c r="G305">
        <v>115588800000</v>
      </c>
      <c r="H305">
        <v>15.22</v>
      </c>
    </row>
    <row r="306" spans="1:8" x14ac:dyDescent="0.35">
      <c r="A306" s="2">
        <v>43182</v>
      </c>
      <c r="B306">
        <v>9968.7999999999993</v>
      </c>
      <c r="C306">
        <v>10027.700000000001</v>
      </c>
      <c r="D306">
        <v>9951.9</v>
      </c>
      <c r="E306">
        <v>9998.0499999999993</v>
      </c>
      <c r="F306">
        <v>294515154</v>
      </c>
      <c r="G306">
        <v>144351700000</v>
      </c>
      <c r="H306">
        <v>15.82</v>
      </c>
    </row>
    <row r="307" spans="1:8" x14ac:dyDescent="0.35">
      <c r="A307" s="2">
        <v>43185</v>
      </c>
      <c r="B307">
        <v>9989.15</v>
      </c>
      <c r="C307">
        <v>10143.5</v>
      </c>
      <c r="D307">
        <v>9958.5499999999993</v>
      </c>
      <c r="E307">
        <v>10130.65</v>
      </c>
      <c r="F307">
        <v>270665332</v>
      </c>
      <c r="G307">
        <v>126954700000</v>
      </c>
      <c r="H307">
        <v>15.6075</v>
      </c>
    </row>
    <row r="308" spans="1:8" x14ac:dyDescent="0.35">
      <c r="A308" s="2">
        <v>43186</v>
      </c>
      <c r="B308">
        <v>10188</v>
      </c>
      <c r="C308">
        <v>10207.9</v>
      </c>
      <c r="D308">
        <v>10139.65</v>
      </c>
      <c r="E308">
        <v>10184.15</v>
      </c>
      <c r="F308">
        <v>232713976</v>
      </c>
      <c r="G308">
        <v>111757900000</v>
      </c>
      <c r="H308">
        <v>15.1075</v>
      </c>
    </row>
    <row r="309" spans="1:8" x14ac:dyDescent="0.35">
      <c r="A309" s="2">
        <v>43187</v>
      </c>
      <c r="B309">
        <v>10143.6</v>
      </c>
      <c r="C309">
        <v>10158.35</v>
      </c>
      <c r="D309">
        <v>10096.9</v>
      </c>
      <c r="E309">
        <v>10113.700000000001</v>
      </c>
      <c r="F309">
        <v>354977198</v>
      </c>
      <c r="G309">
        <v>188074800000</v>
      </c>
      <c r="H309">
        <v>15.2475</v>
      </c>
    </row>
    <row r="310" spans="1:8" x14ac:dyDescent="0.35">
      <c r="A310" s="2">
        <v>43192</v>
      </c>
      <c r="B310">
        <v>10151.65</v>
      </c>
      <c r="C310">
        <v>10220.1</v>
      </c>
      <c r="D310">
        <v>10127.75</v>
      </c>
      <c r="E310">
        <v>10211.799999999999</v>
      </c>
      <c r="F310">
        <v>223135459</v>
      </c>
      <c r="G310">
        <v>109689500000</v>
      </c>
      <c r="H310">
        <v>15.545</v>
      </c>
    </row>
    <row r="311" spans="1:8" x14ac:dyDescent="0.35">
      <c r="A311" s="2">
        <v>43193</v>
      </c>
      <c r="B311">
        <v>10186.85</v>
      </c>
      <c r="C311">
        <v>10255.35</v>
      </c>
      <c r="D311">
        <v>10171.049999999999</v>
      </c>
      <c r="E311">
        <v>10245</v>
      </c>
      <c r="F311">
        <v>211652029</v>
      </c>
      <c r="G311">
        <v>101671200000</v>
      </c>
      <c r="H311">
        <v>15.195</v>
      </c>
    </row>
    <row r="312" spans="1:8" x14ac:dyDescent="0.35">
      <c r="A312" s="2">
        <v>43194</v>
      </c>
      <c r="B312">
        <v>10274.6</v>
      </c>
      <c r="C312">
        <v>10279.85</v>
      </c>
      <c r="D312">
        <v>10111.299999999999</v>
      </c>
      <c r="E312">
        <v>10128.4</v>
      </c>
      <c r="F312">
        <v>238182921</v>
      </c>
      <c r="G312">
        <v>118617900000</v>
      </c>
      <c r="H312">
        <v>15.55</v>
      </c>
    </row>
    <row r="313" spans="1:8" x14ac:dyDescent="0.35">
      <c r="A313" s="2">
        <v>43195</v>
      </c>
      <c r="B313">
        <v>10228.450000000001</v>
      </c>
      <c r="C313">
        <v>10331.799999999999</v>
      </c>
      <c r="D313">
        <v>10227.450000000001</v>
      </c>
      <c r="E313">
        <v>10325.15</v>
      </c>
      <c r="F313">
        <v>244116235</v>
      </c>
      <c r="G313">
        <v>116749200000</v>
      </c>
      <c r="H313">
        <v>15.7575</v>
      </c>
    </row>
    <row r="314" spans="1:8" x14ac:dyDescent="0.35">
      <c r="A314" s="2">
        <v>43196</v>
      </c>
      <c r="B314">
        <v>10322.75</v>
      </c>
      <c r="C314">
        <v>10350.450000000001</v>
      </c>
      <c r="D314">
        <v>10290.85</v>
      </c>
      <c r="E314">
        <v>10331.6</v>
      </c>
      <c r="F314">
        <v>206355691</v>
      </c>
      <c r="G314">
        <v>101317400000</v>
      </c>
      <c r="H314">
        <v>15.3475</v>
      </c>
    </row>
    <row r="315" spans="1:8" x14ac:dyDescent="0.35">
      <c r="A315" s="2">
        <v>43199</v>
      </c>
      <c r="B315">
        <v>10333.700000000001</v>
      </c>
      <c r="C315">
        <v>10397.700000000001</v>
      </c>
      <c r="D315">
        <v>10328.5</v>
      </c>
      <c r="E315">
        <v>10379.35</v>
      </c>
      <c r="F315">
        <v>228512954</v>
      </c>
      <c r="G315">
        <v>107141300000</v>
      </c>
      <c r="H315">
        <v>15.185</v>
      </c>
    </row>
    <row r="316" spans="1:8" x14ac:dyDescent="0.35">
      <c r="A316" s="2">
        <v>43200</v>
      </c>
      <c r="B316">
        <v>10412.9</v>
      </c>
      <c r="C316">
        <v>10424.85</v>
      </c>
      <c r="D316">
        <v>10381.5</v>
      </c>
      <c r="E316">
        <v>10402.25</v>
      </c>
      <c r="F316">
        <v>259523888</v>
      </c>
      <c r="G316">
        <v>119051200000</v>
      </c>
      <c r="H316">
        <v>16.34</v>
      </c>
    </row>
    <row r="317" spans="1:8" x14ac:dyDescent="0.35">
      <c r="A317" s="2">
        <v>43201</v>
      </c>
      <c r="B317">
        <v>10428.15</v>
      </c>
      <c r="C317">
        <v>10428.15</v>
      </c>
      <c r="D317">
        <v>10355.6</v>
      </c>
      <c r="E317">
        <v>10417.15</v>
      </c>
      <c r="F317">
        <v>258077363</v>
      </c>
      <c r="G317">
        <v>117905800000</v>
      </c>
      <c r="H317">
        <v>14.797499999999999</v>
      </c>
    </row>
    <row r="318" spans="1:8" x14ac:dyDescent="0.35">
      <c r="A318" s="2">
        <v>43202</v>
      </c>
      <c r="B318">
        <v>10410.65</v>
      </c>
      <c r="C318">
        <v>10469.9</v>
      </c>
      <c r="D318">
        <v>10395.25</v>
      </c>
      <c r="E318">
        <v>10458.65</v>
      </c>
      <c r="F318">
        <v>246027888</v>
      </c>
      <c r="G318">
        <v>122496600000</v>
      </c>
      <c r="H318">
        <v>14.7475</v>
      </c>
    </row>
    <row r="319" spans="1:8" x14ac:dyDescent="0.35">
      <c r="A319" s="2">
        <v>43203</v>
      </c>
      <c r="B319">
        <v>10495.3</v>
      </c>
      <c r="C319">
        <v>10519.9</v>
      </c>
      <c r="D319">
        <v>10451.450000000001</v>
      </c>
      <c r="E319">
        <v>10480.6</v>
      </c>
      <c r="F319">
        <v>219724716</v>
      </c>
      <c r="G319">
        <v>123545500000</v>
      </c>
      <c r="H319">
        <v>14.8675</v>
      </c>
    </row>
    <row r="320" spans="1:8" x14ac:dyDescent="0.35">
      <c r="A320" s="2">
        <v>43206</v>
      </c>
      <c r="B320">
        <v>10398.299999999999</v>
      </c>
      <c r="C320">
        <v>10540.15</v>
      </c>
      <c r="D320">
        <v>10396.35</v>
      </c>
      <c r="E320">
        <v>10528.35</v>
      </c>
      <c r="F320">
        <v>200950876</v>
      </c>
      <c r="G320">
        <v>112420500000</v>
      </c>
      <c r="H320">
        <v>14.4975</v>
      </c>
    </row>
    <row r="321" spans="1:8" x14ac:dyDescent="0.35">
      <c r="A321" s="2">
        <v>43207</v>
      </c>
      <c r="B321">
        <v>10557.3</v>
      </c>
      <c r="C321">
        <v>10560.45</v>
      </c>
      <c r="D321">
        <v>10495.65</v>
      </c>
      <c r="E321">
        <v>10548.7</v>
      </c>
      <c r="F321">
        <v>212449535</v>
      </c>
      <c r="G321">
        <v>105017100000</v>
      </c>
      <c r="H321">
        <v>14.72</v>
      </c>
    </row>
    <row r="322" spans="1:8" x14ac:dyDescent="0.35">
      <c r="A322" s="2">
        <v>43208</v>
      </c>
      <c r="B322">
        <v>10578.9</v>
      </c>
      <c r="C322">
        <v>10594.2</v>
      </c>
      <c r="D322">
        <v>10509.7</v>
      </c>
      <c r="E322">
        <v>10526.2</v>
      </c>
      <c r="F322">
        <v>211823044</v>
      </c>
      <c r="G322">
        <v>98886500000</v>
      </c>
      <c r="H322">
        <v>14.56</v>
      </c>
    </row>
    <row r="323" spans="1:8" x14ac:dyDescent="0.35">
      <c r="A323" s="2">
        <v>43209</v>
      </c>
      <c r="B323">
        <v>10563.65</v>
      </c>
      <c r="C323">
        <v>10572.2</v>
      </c>
      <c r="D323">
        <v>10546.2</v>
      </c>
      <c r="E323">
        <v>10565.3</v>
      </c>
      <c r="F323">
        <v>270740891</v>
      </c>
      <c r="G323">
        <v>125591100000</v>
      </c>
      <c r="H323">
        <v>14.14</v>
      </c>
    </row>
    <row r="324" spans="1:8" x14ac:dyDescent="0.35">
      <c r="A324" s="2">
        <v>43210</v>
      </c>
      <c r="B324">
        <v>10560.35</v>
      </c>
      <c r="C324">
        <v>10582.35</v>
      </c>
      <c r="D324">
        <v>10527.45</v>
      </c>
      <c r="E324">
        <v>10564.05</v>
      </c>
      <c r="F324">
        <v>252227268</v>
      </c>
      <c r="G324">
        <v>153726600000</v>
      </c>
      <c r="H324">
        <v>14.26</v>
      </c>
    </row>
    <row r="325" spans="1:8" x14ac:dyDescent="0.35">
      <c r="A325" s="2">
        <v>43213</v>
      </c>
      <c r="B325">
        <v>10592.8</v>
      </c>
      <c r="C325">
        <v>10638.35</v>
      </c>
      <c r="D325">
        <v>10514.95</v>
      </c>
      <c r="E325">
        <v>10584.7</v>
      </c>
      <c r="F325">
        <v>200203196</v>
      </c>
      <c r="G325">
        <v>136426700000</v>
      </c>
      <c r="H325">
        <v>14.0425</v>
      </c>
    </row>
    <row r="326" spans="1:8" x14ac:dyDescent="0.35">
      <c r="A326" s="2">
        <v>43214</v>
      </c>
      <c r="B326">
        <v>10578.1</v>
      </c>
      <c r="C326">
        <v>10636.8</v>
      </c>
      <c r="D326">
        <v>10569</v>
      </c>
      <c r="E326">
        <v>10614.35</v>
      </c>
      <c r="F326">
        <v>225972673</v>
      </c>
      <c r="G326">
        <v>122815300000</v>
      </c>
      <c r="H326">
        <v>14.11</v>
      </c>
    </row>
    <row r="327" spans="1:8" x14ac:dyDescent="0.35">
      <c r="A327" s="2">
        <v>43215</v>
      </c>
      <c r="B327">
        <v>10612.4</v>
      </c>
      <c r="C327">
        <v>10612.6</v>
      </c>
      <c r="D327">
        <v>10536.45</v>
      </c>
      <c r="E327">
        <v>10570.55</v>
      </c>
      <c r="F327">
        <v>195129613</v>
      </c>
      <c r="G327">
        <v>111251100000</v>
      </c>
      <c r="H327">
        <v>13.7475</v>
      </c>
    </row>
    <row r="328" spans="1:8" x14ac:dyDescent="0.35">
      <c r="A328" s="2">
        <v>43216</v>
      </c>
      <c r="B328">
        <v>10586.5</v>
      </c>
      <c r="C328">
        <v>10628.4</v>
      </c>
      <c r="D328">
        <v>10559.65</v>
      </c>
      <c r="E328">
        <v>10617.8</v>
      </c>
      <c r="F328">
        <v>345536167</v>
      </c>
      <c r="G328">
        <v>192004100000</v>
      </c>
      <c r="H328">
        <v>12.9375</v>
      </c>
    </row>
    <row r="329" spans="1:8" x14ac:dyDescent="0.35">
      <c r="A329" s="2">
        <v>43217</v>
      </c>
      <c r="B329">
        <v>10651.65</v>
      </c>
      <c r="C329">
        <v>10719.8</v>
      </c>
      <c r="D329">
        <v>10647.55</v>
      </c>
      <c r="E329">
        <v>10692.3</v>
      </c>
      <c r="F329">
        <v>306671172</v>
      </c>
      <c r="G329">
        <v>168868900000</v>
      </c>
      <c r="H329">
        <v>13.145</v>
      </c>
    </row>
    <row r="330" spans="1:8" x14ac:dyDescent="0.35">
      <c r="A330" s="2">
        <v>43220</v>
      </c>
      <c r="B330">
        <v>10705.75</v>
      </c>
      <c r="C330">
        <v>10759</v>
      </c>
      <c r="D330">
        <v>10704.6</v>
      </c>
      <c r="E330">
        <v>10739.35</v>
      </c>
      <c r="F330">
        <v>179163468</v>
      </c>
      <c r="G330">
        <v>104125700000</v>
      </c>
      <c r="H330">
        <v>11.895</v>
      </c>
    </row>
    <row r="331" spans="1:8" x14ac:dyDescent="0.35">
      <c r="A331" s="2">
        <v>43222</v>
      </c>
      <c r="B331">
        <v>10783.85</v>
      </c>
      <c r="C331">
        <v>10784.65</v>
      </c>
      <c r="D331">
        <v>10689.8</v>
      </c>
      <c r="E331">
        <v>10718.05</v>
      </c>
      <c r="F331">
        <v>236757172</v>
      </c>
      <c r="G331">
        <v>148205800000</v>
      </c>
      <c r="H331">
        <v>12.395</v>
      </c>
    </row>
    <row r="332" spans="1:8" x14ac:dyDescent="0.35">
      <c r="A332" s="2">
        <v>43223</v>
      </c>
      <c r="B332">
        <v>10720.15</v>
      </c>
      <c r="C332">
        <v>10720.6</v>
      </c>
      <c r="D332">
        <v>10647.45</v>
      </c>
      <c r="E332">
        <v>10679.65</v>
      </c>
      <c r="F332">
        <v>190869804</v>
      </c>
      <c r="G332">
        <v>110182100000</v>
      </c>
      <c r="H332">
        <v>12.0375</v>
      </c>
    </row>
    <row r="333" spans="1:8" x14ac:dyDescent="0.35">
      <c r="A333" s="2">
        <v>43224</v>
      </c>
      <c r="B333">
        <v>10700.45</v>
      </c>
      <c r="C333">
        <v>10700.45</v>
      </c>
      <c r="D333">
        <v>10601.6</v>
      </c>
      <c r="E333">
        <v>10618.25</v>
      </c>
      <c r="F333">
        <v>192296041</v>
      </c>
      <c r="G333">
        <v>97215600000</v>
      </c>
      <c r="H333">
        <v>12.0175</v>
      </c>
    </row>
    <row r="334" spans="1:8" x14ac:dyDescent="0.35">
      <c r="A334" s="2">
        <v>43227</v>
      </c>
      <c r="B334">
        <v>10653.15</v>
      </c>
      <c r="C334">
        <v>10725.65</v>
      </c>
      <c r="D334">
        <v>10635.65</v>
      </c>
      <c r="E334">
        <v>10715.5</v>
      </c>
      <c r="F334">
        <v>173620240</v>
      </c>
      <c r="G334">
        <v>92394400000</v>
      </c>
      <c r="H334">
        <v>12.362500000000001</v>
      </c>
    </row>
    <row r="335" spans="1:8" x14ac:dyDescent="0.35">
      <c r="A335" s="2">
        <v>43228</v>
      </c>
      <c r="B335">
        <v>10757.9</v>
      </c>
      <c r="C335">
        <v>10758.55</v>
      </c>
      <c r="D335">
        <v>10689.4</v>
      </c>
      <c r="E335">
        <v>10717.8</v>
      </c>
      <c r="F335">
        <v>278118616</v>
      </c>
      <c r="G335">
        <v>127834900000</v>
      </c>
      <c r="H335">
        <v>12.84</v>
      </c>
    </row>
    <row r="336" spans="1:8" x14ac:dyDescent="0.35">
      <c r="A336" s="2">
        <v>43229</v>
      </c>
      <c r="B336">
        <v>10693.35</v>
      </c>
      <c r="C336">
        <v>10766.25</v>
      </c>
      <c r="D336">
        <v>10689.85</v>
      </c>
      <c r="E336">
        <v>10741.7</v>
      </c>
      <c r="F336">
        <v>222115640</v>
      </c>
      <c r="G336">
        <v>103909200000</v>
      </c>
      <c r="H336">
        <v>12.984999999999999</v>
      </c>
    </row>
    <row r="337" spans="1:8" x14ac:dyDescent="0.35">
      <c r="A337" s="2">
        <v>43230</v>
      </c>
      <c r="B337">
        <v>10779.65</v>
      </c>
      <c r="C337">
        <v>10785.55</v>
      </c>
      <c r="D337">
        <v>10705</v>
      </c>
      <c r="E337">
        <v>10716.55</v>
      </c>
      <c r="F337">
        <v>197988475</v>
      </c>
      <c r="G337">
        <v>105263800000</v>
      </c>
      <c r="H337">
        <v>13.25</v>
      </c>
    </row>
    <row r="338" spans="1:8" x14ac:dyDescent="0.35">
      <c r="A338" s="2">
        <v>43231</v>
      </c>
      <c r="B338">
        <v>10741.95</v>
      </c>
      <c r="C338">
        <v>10812.05</v>
      </c>
      <c r="D338">
        <v>10724.45</v>
      </c>
      <c r="E338">
        <v>10806.5</v>
      </c>
      <c r="F338">
        <v>209392114</v>
      </c>
      <c r="G338">
        <v>104324300000</v>
      </c>
      <c r="H338">
        <v>13.76</v>
      </c>
    </row>
    <row r="339" spans="1:8" x14ac:dyDescent="0.35">
      <c r="A339" s="2">
        <v>43234</v>
      </c>
      <c r="B339">
        <v>10815.15</v>
      </c>
      <c r="C339">
        <v>10834.85</v>
      </c>
      <c r="D339">
        <v>10774.75</v>
      </c>
      <c r="E339">
        <v>10806.6</v>
      </c>
      <c r="F339">
        <v>176697512</v>
      </c>
      <c r="G339">
        <v>90754400000</v>
      </c>
      <c r="H339">
        <v>14.055</v>
      </c>
    </row>
    <row r="340" spans="1:8" x14ac:dyDescent="0.35">
      <c r="A340" s="2">
        <v>43235</v>
      </c>
      <c r="B340">
        <v>10812.6</v>
      </c>
      <c r="C340">
        <v>10929.2</v>
      </c>
      <c r="D340">
        <v>10781.4</v>
      </c>
      <c r="E340">
        <v>10801.85</v>
      </c>
      <c r="F340">
        <v>262202312</v>
      </c>
      <c r="G340">
        <v>135827000000</v>
      </c>
      <c r="H340">
        <v>14.272500000000001</v>
      </c>
    </row>
    <row r="341" spans="1:8" x14ac:dyDescent="0.35">
      <c r="A341" s="2">
        <v>43236</v>
      </c>
      <c r="B341">
        <v>10751.95</v>
      </c>
      <c r="C341">
        <v>10790.45</v>
      </c>
      <c r="D341">
        <v>10699.7</v>
      </c>
      <c r="E341">
        <v>10741.1</v>
      </c>
      <c r="F341">
        <v>238221884</v>
      </c>
      <c r="G341">
        <v>113594800000</v>
      </c>
      <c r="H341">
        <v>14.425000000000001</v>
      </c>
    </row>
    <row r="342" spans="1:8" x14ac:dyDescent="0.35">
      <c r="A342" s="2">
        <v>43237</v>
      </c>
      <c r="B342">
        <v>10775.6</v>
      </c>
      <c r="C342">
        <v>10777.25</v>
      </c>
      <c r="D342">
        <v>10664.5</v>
      </c>
      <c r="E342">
        <v>10682.7</v>
      </c>
      <c r="F342">
        <v>220738923</v>
      </c>
      <c r="G342">
        <v>125063000000</v>
      </c>
      <c r="H342">
        <v>13.977499999999999</v>
      </c>
    </row>
    <row r="343" spans="1:8" x14ac:dyDescent="0.35">
      <c r="A343" s="2">
        <v>43238</v>
      </c>
      <c r="B343">
        <v>10671.85</v>
      </c>
      <c r="C343">
        <v>10674.95</v>
      </c>
      <c r="D343">
        <v>10589.1</v>
      </c>
      <c r="E343">
        <v>10596.4</v>
      </c>
      <c r="F343">
        <v>229908939</v>
      </c>
      <c r="G343">
        <v>139084700000</v>
      </c>
      <c r="H343">
        <v>14.244999999999999</v>
      </c>
    </row>
    <row r="344" spans="1:8" x14ac:dyDescent="0.35">
      <c r="A344" s="2">
        <v>43241</v>
      </c>
      <c r="B344">
        <v>10616.7</v>
      </c>
      <c r="C344">
        <v>10621.7</v>
      </c>
      <c r="D344">
        <v>10505.8</v>
      </c>
      <c r="E344">
        <v>10516.7</v>
      </c>
      <c r="F344">
        <v>197294184</v>
      </c>
      <c r="G344">
        <v>113461300000</v>
      </c>
      <c r="H344">
        <v>13.164999999999999</v>
      </c>
    </row>
    <row r="345" spans="1:8" x14ac:dyDescent="0.35">
      <c r="A345" s="2">
        <v>43242</v>
      </c>
      <c r="B345">
        <v>10518.45</v>
      </c>
      <c r="C345">
        <v>10558.6</v>
      </c>
      <c r="D345">
        <v>10490.55</v>
      </c>
      <c r="E345">
        <v>10536.7</v>
      </c>
      <c r="F345">
        <v>249236637</v>
      </c>
      <c r="G345">
        <v>120173600000</v>
      </c>
      <c r="H345">
        <v>13.435</v>
      </c>
    </row>
    <row r="346" spans="1:8" x14ac:dyDescent="0.35">
      <c r="A346" s="2">
        <v>43243</v>
      </c>
      <c r="B346">
        <v>10521.1</v>
      </c>
      <c r="C346">
        <v>10533.55</v>
      </c>
      <c r="D346">
        <v>10417.799999999999</v>
      </c>
      <c r="E346">
        <v>10430.35</v>
      </c>
      <c r="F346">
        <v>299919120</v>
      </c>
      <c r="G346">
        <v>134566000000</v>
      </c>
      <c r="H346">
        <v>13.407500000000001</v>
      </c>
    </row>
    <row r="347" spans="1:8" x14ac:dyDescent="0.35">
      <c r="A347" s="2">
        <v>43244</v>
      </c>
      <c r="B347">
        <v>10464.85</v>
      </c>
      <c r="C347">
        <v>10535.15</v>
      </c>
      <c r="D347">
        <v>10419.799999999999</v>
      </c>
      <c r="E347">
        <v>10513.85</v>
      </c>
      <c r="F347">
        <v>306792497</v>
      </c>
      <c r="G347">
        <v>129141600000</v>
      </c>
      <c r="H347">
        <v>14.15</v>
      </c>
    </row>
    <row r="348" spans="1:8" x14ac:dyDescent="0.35">
      <c r="A348" s="2">
        <v>43245</v>
      </c>
      <c r="B348">
        <v>10533.05</v>
      </c>
      <c r="C348">
        <v>10628.05</v>
      </c>
      <c r="D348">
        <v>10524</v>
      </c>
      <c r="E348">
        <v>10605.15</v>
      </c>
      <c r="F348">
        <v>268914888</v>
      </c>
      <c r="G348">
        <v>124311600000</v>
      </c>
      <c r="H348">
        <v>14.41</v>
      </c>
    </row>
    <row r="349" spans="1:8" x14ac:dyDescent="0.35">
      <c r="A349" s="2">
        <v>43248</v>
      </c>
      <c r="B349">
        <v>10648.35</v>
      </c>
      <c r="C349">
        <v>10709.8</v>
      </c>
      <c r="D349">
        <v>10640.55</v>
      </c>
      <c r="E349">
        <v>10688.65</v>
      </c>
      <c r="F349">
        <v>239786001</v>
      </c>
      <c r="G349">
        <v>117643500000</v>
      </c>
      <c r="H349">
        <v>13.602499999999999</v>
      </c>
    </row>
    <row r="350" spans="1:8" x14ac:dyDescent="0.35">
      <c r="A350" s="2">
        <v>43249</v>
      </c>
      <c r="B350">
        <v>10689.4</v>
      </c>
      <c r="C350">
        <v>10717.25</v>
      </c>
      <c r="D350">
        <v>10616.1</v>
      </c>
      <c r="E350">
        <v>10633.3</v>
      </c>
      <c r="F350">
        <v>232761575</v>
      </c>
      <c r="G350">
        <v>118173900000</v>
      </c>
      <c r="H350">
        <v>14.157500000000001</v>
      </c>
    </row>
    <row r="351" spans="1:8" x14ac:dyDescent="0.35">
      <c r="A351" s="2">
        <v>43250</v>
      </c>
      <c r="B351">
        <v>10579</v>
      </c>
      <c r="C351">
        <v>10648.7</v>
      </c>
      <c r="D351">
        <v>10558.45</v>
      </c>
      <c r="E351">
        <v>10614.35</v>
      </c>
      <c r="F351">
        <v>246124259</v>
      </c>
      <c r="G351">
        <v>122247600000</v>
      </c>
      <c r="H351">
        <v>13.145</v>
      </c>
    </row>
    <row r="352" spans="1:8" x14ac:dyDescent="0.35">
      <c r="A352" s="2">
        <v>43251</v>
      </c>
      <c r="B352">
        <v>10670.1</v>
      </c>
      <c r="C352">
        <v>10763.8</v>
      </c>
      <c r="D352">
        <v>10620.4</v>
      </c>
      <c r="E352">
        <v>10736.15</v>
      </c>
      <c r="F352">
        <v>629198569</v>
      </c>
      <c r="G352">
        <v>294797700000</v>
      </c>
      <c r="H352">
        <v>12.645</v>
      </c>
    </row>
    <row r="353" spans="1:8" x14ac:dyDescent="0.35">
      <c r="A353" s="2">
        <v>43252</v>
      </c>
      <c r="B353">
        <v>10738.45</v>
      </c>
      <c r="C353">
        <v>10764.75</v>
      </c>
      <c r="D353">
        <v>10681.5</v>
      </c>
      <c r="E353">
        <v>10696.2</v>
      </c>
      <c r="F353">
        <v>227355567</v>
      </c>
      <c r="G353">
        <v>129650100000</v>
      </c>
      <c r="H353">
        <v>13.055</v>
      </c>
    </row>
    <row r="354" spans="1:8" x14ac:dyDescent="0.35">
      <c r="A354" s="2">
        <v>43255</v>
      </c>
      <c r="B354">
        <v>10765.95</v>
      </c>
      <c r="C354">
        <v>10770.3</v>
      </c>
      <c r="D354">
        <v>10618.35</v>
      </c>
      <c r="E354">
        <v>10628.5</v>
      </c>
      <c r="F354">
        <v>210148313</v>
      </c>
      <c r="G354">
        <v>141204900000</v>
      </c>
      <c r="H354">
        <v>13.07</v>
      </c>
    </row>
    <row r="355" spans="1:8" x14ac:dyDescent="0.35">
      <c r="A355" s="2">
        <v>43256</v>
      </c>
      <c r="B355">
        <v>10630.7</v>
      </c>
      <c r="C355">
        <v>10633.15</v>
      </c>
      <c r="D355">
        <v>10550.9</v>
      </c>
      <c r="E355">
        <v>10593.15</v>
      </c>
      <c r="F355">
        <v>172898027</v>
      </c>
      <c r="G355">
        <v>100275400000</v>
      </c>
      <c r="H355">
        <v>13.41</v>
      </c>
    </row>
    <row r="356" spans="1:8" x14ac:dyDescent="0.35">
      <c r="A356" s="2">
        <v>43257</v>
      </c>
      <c r="B356">
        <v>10603.45</v>
      </c>
      <c r="C356">
        <v>10698.35</v>
      </c>
      <c r="D356">
        <v>10587.5</v>
      </c>
      <c r="E356">
        <v>10684.65</v>
      </c>
      <c r="F356">
        <v>195761429</v>
      </c>
      <c r="G356">
        <v>99207500000</v>
      </c>
      <c r="H356">
        <v>13.2225</v>
      </c>
    </row>
    <row r="357" spans="1:8" x14ac:dyDescent="0.35">
      <c r="A357" s="2">
        <v>43258</v>
      </c>
      <c r="B357">
        <v>10722.6</v>
      </c>
      <c r="C357">
        <v>10818</v>
      </c>
      <c r="D357">
        <v>10722.6</v>
      </c>
      <c r="E357">
        <v>10768.35</v>
      </c>
      <c r="F357">
        <v>227663151</v>
      </c>
      <c r="G357">
        <v>113152400000</v>
      </c>
      <c r="H357">
        <v>13.57</v>
      </c>
    </row>
    <row r="358" spans="1:8" x14ac:dyDescent="0.35">
      <c r="A358" s="2">
        <v>43259</v>
      </c>
      <c r="B358">
        <v>10736.4</v>
      </c>
      <c r="C358">
        <v>10779.45</v>
      </c>
      <c r="D358">
        <v>10709.05</v>
      </c>
      <c r="E358">
        <v>10767.65</v>
      </c>
      <c r="F358">
        <v>215942528</v>
      </c>
      <c r="G358">
        <v>123608800000</v>
      </c>
      <c r="H358">
        <v>13.8825</v>
      </c>
    </row>
    <row r="359" spans="1:8" x14ac:dyDescent="0.35">
      <c r="A359" s="2">
        <v>43262</v>
      </c>
      <c r="B359">
        <v>10781.85</v>
      </c>
      <c r="C359">
        <v>10850.55</v>
      </c>
      <c r="D359">
        <v>10777.05</v>
      </c>
      <c r="E359">
        <v>10786.95</v>
      </c>
      <c r="F359">
        <v>217849903</v>
      </c>
      <c r="G359">
        <v>113849700000</v>
      </c>
      <c r="H359">
        <v>13.315</v>
      </c>
    </row>
    <row r="360" spans="1:8" x14ac:dyDescent="0.35">
      <c r="A360" s="2">
        <v>43263</v>
      </c>
      <c r="B360">
        <v>10816.15</v>
      </c>
      <c r="C360">
        <v>10856.55</v>
      </c>
      <c r="D360">
        <v>10789.4</v>
      </c>
      <c r="E360">
        <v>10842.85</v>
      </c>
      <c r="F360">
        <v>204419184</v>
      </c>
      <c r="G360">
        <v>119890700000</v>
      </c>
      <c r="H360">
        <v>12.55</v>
      </c>
    </row>
    <row r="361" spans="1:8" x14ac:dyDescent="0.35">
      <c r="A361" s="2">
        <v>43264</v>
      </c>
      <c r="B361">
        <v>10887.5</v>
      </c>
      <c r="C361">
        <v>10893.25</v>
      </c>
      <c r="D361">
        <v>10842.65</v>
      </c>
      <c r="E361">
        <v>10856.7</v>
      </c>
      <c r="F361">
        <v>220003032</v>
      </c>
      <c r="G361">
        <v>129828000000</v>
      </c>
      <c r="H361">
        <v>12.7775</v>
      </c>
    </row>
    <row r="362" spans="1:8" x14ac:dyDescent="0.35">
      <c r="A362" s="2">
        <v>43265</v>
      </c>
      <c r="B362">
        <v>10832.9</v>
      </c>
      <c r="C362">
        <v>10833.7</v>
      </c>
      <c r="D362">
        <v>10773.55</v>
      </c>
      <c r="E362">
        <v>10808.05</v>
      </c>
      <c r="F362">
        <v>190031664</v>
      </c>
      <c r="G362">
        <v>116597900000</v>
      </c>
    </row>
    <row r="363" spans="1:8" x14ac:dyDescent="0.35">
      <c r="A363" s="2">
        <v>43266</v>
      </c>
      <c r="B363">
        <v>10808.65</v>
      </c>
      <c r="C363">
        <v>10834</v>
      </c>
      <c r="D363">
        <v>10755.4</v>
      </c>
      <c r="E363">
        <v>10817.7</v>
      </c>
      <c r="F363">
        <v>314764425</v>
      </c>
      <c r="G363">
        <v>192714300000</v>
      </c>
      <c r="H363">
        <v>12.6975</v>
      </c>
    </row>
    <row r="364" spans="1:8" x14ac:dyDescent="0.35">
      <c r="A364" s="2">
        <v>43269</v>
      </c>
      <c r="B364">
        <v>10830.2</v>
      </c>
      <c r="C364">
        <v>10830.2</v>
      </c>
      <c r="D364">
        <v>10787.35</v>
      </c>
      <c r="E364">
        <v>10799.85</v>
      </c>
      <c r="F364">
        <v>202727202</v>
      </c>
      <c r="G364">
        <v>111824800000</v>
      </c>
      <c r="H364">
        <v>13.18</v>
      </c>
    </row>
    <row r="365" spans="1:8" x14ac:dyDescent="0.35">
      <c r="A365" s="2">
        <v>43270</v>
      </c>
      <c r="B365">
        <v>10789.45</v>
      </c>
      <c r="C365">
        <v>10789.45</v>
      </c>
      <c r="D365">
        <v>10701.2</v>
      </c>
      <c r="E365">
        <v>10710.45</v>
      </c>
      <c r="F365">
        <v>231382790</v>
      </c>
      <c r="G365">
        <v>122901600000</v>
      </c>
      <c r="H365">
        <v>12.73</v>
      </c>
    </row>
    <row r="366" spans="1:8" x14ac:dyDescent="0.35">
      <c r="A366" s="2">
        <v>43271</v>
      </c>
      <c r="B366">
        <v>10734.65</v>
      </c>
      <c r="C366">
        <v>10781.8</v>
      </c>
      <c r="D366">
        <v>10724.05</v>
      </c>
      <c r="E366">
        <v>10772.05</v>
      </c>
      <c r="F366">
        <v>199467082</v>
      </c>
      <c r="G366">
        <v>108583500000</v>
      </c>
      <c r="H366">
        <v>12.635</v>
      </c>
    </row>
    <row r="367" spans="1:8" x14ac:dyDescent="0.35">
      <c r="A367" s="2">
        <v>43272</v>
      </c>
      <c r="B367">
        <v>10808.45</v>
      </c>
      <c r="C367">
        <v>10809.6</v>
      </c>
      <c r="D367">
        <v>10725.9</v>
      </c>
      <c r="E367">
        <v>10741.1</v>
      </c>
      <c r="F367">
        <v>230507383</v>
      </c>
      <c r="G367">
        <v>122111800000</v>
      </c>
      <c r="H367">
        <v>12.095000000000001</v>
      </c>
    </row>
    <row r="368" spans="1:8" x14ac:dyDescent="0.35">
      <c r="A368" s="2">
        <v>43273</v>
      </c>
      <c r="B368">
        <v>10742.7</v>
      </c>
      <c r="C368">
        <v>10837</v>
      </c>
      <c r="D368">
        <v>10710.45</v>
      </c>
      <c r="E368">
        <v>10821.85</v>
      </c>
      <c r="F368">
        <v>236898415</v>
      </c>
      <c r="G368">
        <v>135200100000</v>
      </c>
      <c r="H368">
        <v>12.07</v>
      </c>
    </row>
    <row r="369" spans="1:8" x14ac:dyDescent="0.35">
      <c r="A369" s="2">
        <v>43276</v>
      </c>
      <c r="B369">
        <v>10822.9</v>
      </c>
      <c r="C369">
        <v>10831.05</v>
      </c>
      <c r="D369">
        <v>10753.05</v>
      </c>
      <c r="E369">
        <v>10762.45</v>
      </c>
      <c r="F369">
        <v>236693278</v>
      </c>
      <c r="G369">
        <v>120124100000</v>
      </c>
      <c r="H369">
        <v>12.38</v>
      </c>
    </row>
    <row r="370" spans="1:8" x14ac:dyDescent="0.35">
      <c r="A370" s="2">
        <v>43277</v>
      </c>
      <c r="B370">
        <v>10742.7</v>
      </c>
      <c r="C370">
        <v>10805.25</v>
      </c>
      <c r="D370">
        <v>10732.55</v>
      </c>
      <c r="E370">
        <v>10769.15</v>
      </c>
      <c r="F370">
        <v>226846382</v>
      </c>
      <c r="G370">
        <v>121135300000</v>
      </c>
      <c r="H370">
        <v>12.92</v>
      </c>
    </row>
    <row r="371" spans="1:8" x14ac:dyDescent="0.35">
      <c r="A371" s="2">
        <v>43278</v>
      </c>
      <c r="B371">
        <v>10785.5</v>
      </c>
      <c r="C371">
        <v>10785.5</v>
      </c>
      <c r="D371">
        <v>10652.4</v>
      </c>
      <c r="E371">
        <v>10671.4</v>
      </c>
      <c r="F371">
        <v>253620792</v>
      </c>
      <c r="G371">
        <v>138370300000</v>
      </c>
      <c r="H371">
        <v>12.172499999999999</v>
      </c>
    </row>
    <row r="372" spans="1:8" x14ac:dyDescent="0.35">
      <c r="A372" s="2">
        <v>43279</v>
      </c>
      <c r="B372">
        <v>10660.8</v>
      </c>
      <c r="C372">
        <v>10674.2</v>
      </c>
      <c r="D372">
        <v>10557.7</v>
      </c>
      <c r="E372">
        <v>10589.1</v>
      </c>
      <c r="F372">
        <v>363157327</v>
      </c>
      <c r="G372">
        <v>201879800000</v>
      </c>
      <c r="H372">
        <v>12.4475</v>
      </c>
    </row>
    <row r="373" spans="1:8" x14ac:dyDescent="0.35">
      <c r="A373" s="2">
        <v>43280</v>
      </c>
      <c r="B373">
        <v>10612.85</v>
      </c>
      <c r="C373">
        <v>10723.05</v>
      </c>
      <c r="D373">
        <v>10612.35</v>
      </c>
      <c r="E373">
        <v>10714.3</v>
      </c>
      <c r="F373">
        <v>250327878</v>
      </c>
      <c r="G373">
        <v>144401700000</v>
      </c>
      <c r="H373">
        <v>12.022500000000001</v>
      </c>
    </row>
    <row r="374" spans="1:8" x14ac:dyDescent="0.35">
      <c r="A374" s="2">
        <v>43283</v>
      </c>
      <c r="B374">
        <v>10732.35</v>
      </c>
      <c r="C374">
        <v>10736.15</v>
      </c>
      <c r="D374">
        <v>10604.65</v>
      </c>
      <c r="E374">
        <v>10657.3</v>
      </c>
      <c r="F374">
        <v>304536687</v>
      </c>
      <c r="G374">
        <v>135913000000</v>
      </c>
      <c r="H374">
        <v>12.5825</v>
      </c>
    </row>
    <row r="375" spans="1:8" x14ac:dyDescent="0.35">
      <c r="A375" s="2">
        <v>43284</v>
      </c>
      <c r="B375">
        <v>10668.6</v>
      </c>
      <c r="C375">
        <v>10713.3</v>
      </c>
      <c r="D375">
        <v>10630.25</v>
      </c>
      <c r="E375">
        <v>10699.9</v>
      </c>
      <c r="F375">
        <v>208371545</v>
      </c>
      <c r="G375">
        <v>108968900000</v>
      </c>
      <c r="H375">
        <v>12.797499999999999</v>
      </c>
    </row>
    <row r="376" spans="1:8" x14ac:dyDescent="0.35">
      <c r="A376" s="2">
        <v>43285</v>
      </c>
      <c r="B376">
        <v>10715</v>
      </c>
      <c r="C376">
        <v>10777.15</v>
      </c>
      <c r="D376">
        <v>10677.75</v>
      </c>
      <c r="E376">
        <v>10769.9</v>
      </c>
      <c r="F376">
        <v>179268271</v>
      </c>
      <c r="G376">
        <v>103886900000</v>
      </c>
      <c r="H376">
        <v>13.51</v>
      </c>
    </row>
    <row r="377" spans="1:8" x14ac:dyDescent="0.35">
      <c r="A377" s="2">
        <v>43286</v>
      </c>
      <c r="B377">
        <v>10786.05</v>
      </c>
      <c r="C377">
        <v>10786.05</v>
      </c>
      <c r="D377">
        <v>10726.25</v>
      </c>
      <c r="E377">
        <v>10749.75</v>
      </c>
      <c r="F377">
        <v>227267176</v>
      </c>
      <c r="G377">
        <v>136765800000</v>
      </c>
      <c r="H377">
        <v>13.9475</v>
      </c>
    </row>
    <row r="378" spans="1:8" x14ac:dyDescent="0.35">
      <c r="A378" s="2">
        <v>43287</v>
      </c>
      <c r="B378">
        <v>10744.15</v>
      </c>
      <c r="C378">
        <v>10816.35</v>
      </c>
      <c r="D378">
        <v>10735.05</v>
      </c>
      <c r="E378">
        <v>10772.65</v>
      </c>
      <c r="F378">
        <v>256547706</v>
      </c>
      <c r="G378">
        <v>140064800000</v>
      </c>
      <c r="H378">
        <v>12.9375</v>
      </c>
    </row>
    <row r="379" spans="1:8" x14ac:dyDescent="0.35">
      <c r="A379" s="2">
        <v>43290</v>
      </c>
      <c r="B379">
        <v>10838.3</v>
      </c>
      <c r="C379">
        <v>10860.35</v>
      </c>
      <c r="D379">
        <v>10807.15</v>
      </c>
      <c r="E379">
        <v>10852.9</v>
      </c>
      <c r="F379">
        <v>189331016</v>
      </c>
      <c r="G379">
        <v>108439200000</v>
      </c>
      <c r="H379">
        <v>13.37</v>
      </c>
    </row>
    <row r="380" spans="1:8" x14ac:dyDescent="0.35">
      <c r="A380" s="2">
        <v>43291</v>
      </c>
      <c r="B380">
        <v>10902.75</v>
      </c>
      <c r="C380">
        <v>10956.9</v>
      </c>
      <c r="D380">
        <v>10876.65</v>
      </c>
      <c r="E380">
        <v>10947.25</v>
      </c>
      <c r="F380">
        <v>203061980</v>
      </c>
      <c r="G380">
        <v>128348500000</v>
      </c>
      <c r="H380">
        <v>13</v>
      </c>
    </row>
    <row r="381" spans="1:8" x14ac:dyDescent="0.35">
      <c r="A381" s="2">
        <v>43292</v>
      </c>
      <c r="B381">
        <v>10956.4</v>
      </c>
      <c r="C381">
        <v>10976.65</v>
      </c>
      <c r="D381">
        <v>10923</v>
      </c>
      <c r="E381">
        <v>10948.3</v>
      </c>
      <c r="F381">
        <v>229211999</v>
      </c>
      <c r="G381">
        <v>159444500000</v>
      </c>
      <c r="H381">
        <v>12.657500000000001</v>
      </c>
    </row>
    <row r="382" spans="1:8" x14ac:dyDescent="0.35">
      <c r="A382" s="2">
        <v>43293</v>
      </c>
      <c r="B382">
        <v>11006.95</v>
      </c>
      <c r="C382">
        <v>11078.3</v>
      </c>
      <c r="D382">
        <v>10999.65</v>
      </c>
      <c r="E382">
        <v>11023.2</v>
      </c>
      <c r="F382">
        <v>256034815</v>
      </c>
      <c r="G382">
        <v>157872800000</v>
      </c>
      <c r="H382">
        <v>12.574999999999999</v>
      </c>
    </row>
    <row r="383" spans="1:8" x14ac:dyDescent="0.35">
      <c r="A383" s="2">
        <v>43294</v>
      </c>
      <c r="B383">
        <v>11056.9</v>
      </c>
      <c r="C383">
        <v>11071.35</v>
      </c>
      <c r="D383">
        <v>10999.75</v>
      </c>
      <c r="E383">
        <v>11018.9</v>
      </c>
      <c r="F383">
        <v>241670818</v>
      </c>
      <c r="G383">
        <v>147445600000</v>
      </c>
      <c r="H383">
        <v>12.442500000000001</v>
      </c>
    </row>
    <row r="384" spans="1:8" x14ac:dyDescent="0.35">
      <c r="A384" s="2">
        <v>43297</v>
      </c>
      <c r="B384">
        <v>11018.95</v>
      </c>
      <c r="C384">
        <v>11019.5</v>
      </c>
      <c r="D384">
        <v>10926.25</v>
      </c>
      <c r="E384">
        <v>10936.85</v>
      </c>
      <c r="F384">
        <v>216971413</v>
      </c>
      <c r="G384">
        <v>137095700000</v>
      </c>
      <c r="H384">
        <v>12.39</v>
      </c>
    </row>
    <row r="385" spans="1:8" x14ac:dyDescent="0.35">
      <c r="A385" s="2">
        <v>43298</v>
      </c>
      <c r="B385">
        <v>10939.65</v>
      </c>
      <c r="C385">
        <v>11018.5</v>
      </c>
      <c r="D385">
        <v>10925.6</v>
      </c>
      <c r="E385">
        <v>11008.05</v>
      </c>
      <c r="F385">
        <v>217107580</v>
      </c>
      <c r="G385">
        <v>126494000000</v>
      </c>
      <c r="H385">
        <v>12.395</v>
      </c>
    </row>
    <row r="386" spans="1:8" x14ac:dyDescent="0.35">
      <c r="A386" s="2">
        <v>43299</v>
      </c>
      <c r="B386">
        <v>11060.2</v>
      </c>
      <c r="C386">
        <v>11076.2</v>
      </c>
      <c r="D386">
        <v>10956.3</v>
      </c>
      <c r="E386">
        <v>10980.45</v>
      </c>
      <c r="F386">
        <v>232502459</v>
      </c>
      <c r="G386">
        <v>133202000000</v>
      </c>
      <c r="H386">
        <v>12.775</v>
      </c>
    </row>
    <row r="387" spans="1:8" x14ac:dyDescent="0.35">
      <c r="A387" s="2">
        <v>43300</v>
      </c>
      <c r="B387">
        <v>10999.5</v>
      </c>
      <c r="C387">
        <v>11006.5</v>
      </c>
      <c r="D387">
        <v>10935.45</v>
      </c>
      <c r="E387">
        <v>10957.1</v>
      </c>
      <c r="F387">
        <v>222056399</v>
      </c>
      <c r="G387">
        <v>121999800000</v>
      </c>
      <c r="H387">
        <v>12.505000000000001</v>
      </c>
    </row>
    <row r="388" spans="1:8" x14ac:dyDescent="0.35">
      <c r="A388" s="2">
        <v>43301</v>
      </c>
      <c r="B388">
        <v>10963.5</v>
      </c>
      <c r="C388">
        <v>11030.25</v>
      </c>
      <c r="D388">
        <v>10946.2</v>
      </c>
      <c r="E388">
        <v>11010.2</v>
      </c>
      <c r="F388">
        <v>193144113</v>
      </c>
      <c r="G388">
        <v>141059400000</v>
      </c>
      <c r="H388">
        <v>12.3025</v>
      </c>
    </row>
    <row r="389" spans="1:8" x14ac:dyDescent="0.35">
      <c r="A389" s="2">
        <v>43304</v>
      </c>
      <c r="B389">
        <v>11019.85</v>
      </c>
      <c r="C389">
        <v>11093.4</v>
      </c>
      <c r="D389">
        <v>11010.95</v>
      </c>
      <c r="E389">
        <v>11084.75</v>
      </c>
      <c r="F389">
        <v>236153085</v>
      </c>
      <c r="G389">
        <v>149325100000</v>
      </c>
      <c r="H389">
        <v>12.9475</v>
      </c>
    </row>
    <row r="390" spans="1:8" x14ac:dyDescent="0.35">
      <c r="A390" s="2">
        <v>43305</v>
      </c>
      <c r="B390">
        <v>11109</v>
      </c>
      <c r="C390">
        <v>11143.4</v>
      </c>
      <c r="D390">
        <v>11092.5</v>
      </c>
      <c r="E390">
        <v>11134.3</v>
      </c>
      <c r="F390">
        <v>212247395</v>
      </c>
      <c r="G390">
        <v>139311500000</v>
      </c>
      <c r="H390">
        <v>12.824999999999999</v>
      </c>
    </row>
    <row r="391" spans="1:8" x14ac:dyDescent="0.35">
      <c r="A391" s="2">
        <v>43306</v>
      </c>
      <c r="B391">
        <v>11148.4</v>
      </c>
      <c r="C391">
        <v>11157.15</v>
      </c>
      <c r="D391">
        <v>11113.25</v>
      </c>
      <c r="E391">
        <v>11132</v>
      </c>
      <c r="F391">
        <v>212333169</v>
      </c>
      <c r="G391">
        <v>125288000000</v>
      </c>
      <c r="H391">
        <v>13.682499999999999</v>
      </c>
    </row>
    <row r="392" spans="1:8" x14ac:dyDescent="0.35">
      <c r="A392" s="2">
        <v>43307</v>
      </c>
      <c r="B392">
        <v>11132.95</v>
      </c>
      <c r="C392">
        <v>11185.85</v>
      </c>
      <c r="D392">
        <v>11125.7</v>
      </c>
      <c r="E392">
        <v>11167.3</v>
      </c>
      <c r="F392">
        <v>376657398</v>
      </c>
      <c r="G392">
        <v>215953300000</v>
      </c>
      <c r="H392">
        <v>13.592499999999999</v>
      </c>
    </row>
    <row r="393" spans="1:8" x14ac:dyDescent="0.35">
      <c r="A393" s="2">
        <v>43308</v>
      </c>
      <c r="B393">
        <v>11232.75</v>
      </c>
      <c r="C393">
        <v>11283.4</v>
      </c>
      <c r="D393">
        <v>11210.25</v>
      </c>
      <c r="E393">
        <v>11278.35</v>
      </c>
      <c r="F393">
        <v>324343457</v>
      </c>
      <c r="G393">
        <v>152030900000</v>
      </c>
      <c r="H393">
        <v>13.535</v>
      </c>
    </row>
    <row r="394" spans="1:8" x14ac:dyDescent="0.35">
      <c r="A394" s="2">
        <v>43311</v>
      </c>
      <c r="B394">
        <v>11296.65</v>
      </c>
      <c r="C394">
        <v>11328.1</v>
      </c>
      <c r="D394">
        <v>11261.45</v>
      </c>
      <c r="E394">
        <v>11319.55</v>
      </c>
      <c r="F394">
        <v>287435926</v>
      </c>
      <c r="G394">
        <v>147166600000</v>
      </c>
      <c r="H394">
        <v>13.005000000000001</v>
      </c>
    </row>
    <row r="395" spans="1:8" x14ac:dyDescent="0.35">
      <c r="A395" s="2">
        <v>43312</v>
      </c>
      <c r="B395">
        <v>11311.05</v>
      </c>
      <c r="C395">
        <v>11366</v>
      </c>
      <c r="D395">
        <v>11267.75</v>
      </c>
      <c r="E395">
        <v>11356.5</v>
      </c>
      <c r="F395">
        <v>264430889</v>
      </c>
      <c r="G395">
        <v>152974000000</v>
      </c>
      <c r="H395">
        <v>12.467499999999999</v>
      </c>
    </row>
    <row r="396" spans="1:8" x14ac:dyDescent="0.35">
      <c r="A396" s="2">
        <v>43313</v>
      </c>
      <c r="B396">
        <v>11359.8</v>
      </c>
      <c r="C396">
        <v>11390.55</v>
      </c>
      <c r="D396">
        <v>11313.55</v>
      </c>
      <c r="E396">
        <v>11346.2</v>
      </c>
      <c r="F396">
        <v>278012697</v>
      </c>
      <c r="G396">
        <v>144361200000</v>
      </c>
      <c r="H396">
        <v>12.2075</v>
      </c>
    </row>
    <row r="397" spans="1:8" x14ac:dyDescent="0.35">
      <c r="A397" s="2">
        <v>43314</v>
      </c>
      <c r="B397">
        <v>11328.9</v>
      </c>
      <c r="C397">
        <v>11328.9</v>
      </c>
      <c r="D397">
        <v>11234.95</v>
      </c>
      <c r="E397">
        <v>11244.7</v>
      </c>
      <c r="F397">
        <v>216533127</v>
      </c>
      <c r="G397">
        <v>122676600000</v>
      </c>
      <c r="H397">
        <v>12.0275</v>
      </c>
    </row>
    <row r="398" spans="1:8" x14ac:dyDescent="0.35">
      <c r="A398" s="2">
        <v>43315</v>
      </c>
      <c r="B398">
        <v>11297.8</v>
      </c>
      <c r="C398">
        <v>11368</v>
      </c>
      <c r="D398">
        <v>11294.55</v>
      </c>
      <c r="E398">
        <v>11360.8</v>
      </c>
      <c r="F398">
        <v>225146360</v>
      </c>
      <c r="G398">
        <v>129846600000</v>
      </c>
      <c r="H398">
        <v>12.31</v>
      </c>
    </row>
    <row r="399" spans="1:8" x14ac:dyDescent="0.35">
      <c r="A399" s="2">
        <v>43318</v>
      </c>
      <c r="B399">
        <v>11401.5</v>
      </c>
      <c r="C399">
        <v>11427.65</v>
      </c>
      <c r="D399">
        <v>11370.6</v>
      </c>
      <c r="E399">
        <v>11387.1</v>
      </c>
      <c r="F399">
        <v>210002582</v>
      </c>
      <c r="G399">
        <v>113215500000</v>
      </c>
      <c r="H399">
        <v>12.585000000000001</v>
      </c>
    </row>
    <row r="400" spans="1:8" x14ac:dyDescent="0.35">
      <c r="A400" s="2">
        <v>43319</v>
      </c>
      <c r="B400">
        <v>11423.15</v>
      </c>
      <c r="C400">
        <v>11428.95</v>
      </c>
      <c r="D400">
        <v>11359.7</v>
      </c>
      <c r="E400">
        <v>11389.45</v>
      </c>
      <c r="F400">
        <v>233409612</v>
      </c>
      <c r="G400">
        <v>124577100000</v>
      </c>
      <c r="H400">
        <v>12.48</v>
      </c>
    </row>
    <row r="401" spans="1:8" x14ac:dyDescent="0.35">
      <c r="A401" s="2">
        <v>43320</v>
      </c>
      <c r="B401">
        <v>11412.5</v>
      </c>
      <c r="C401">
        <v>11459.95</v>
      </c>
      <c r="D401">
        <v>11379.3</v>
      </c>
      <c r="E401">
        <v>11450</v>
      </c>
      <c r="F401">
        <v>217047641</v>
      </c>
      <c r="G401">
        <v>124226200000</v>
      </c>
      <c r="H401">
        <v>12.53</v>
      </c>
    </row>
    <row r="402" spans="1:8" x14ac:dyDescent="0.35">
      <c r="A402" s="2">
        <v>43321</v>
      </c>
      <c r="B402">
        <v>11493.25</v>
      </c>
      <c r="C402">
        <v>11495.2</v>
      </c>
      <c r="D402">
        <v>11454.1</v>
      </c>
      <c r="E402">
        <v>11470.7</v>
      </c>
      <c r="F402">
        <v>311521403</v>
      </c>
      <c r="G402">
        <v>158427600000</v>
      </c>
      <c r="H402">
        <v>12.555</v>
      </c>
    </row>
    <row r="403" spans="1:8" x14ac:dyDescent="0.35">
      <c r="A403" s="2">
        <v>43322</v>
      </c>
      <c r="B403">
        <v>11474.95</v>
      </c>
      <c r="C403">
        <v>11478.75</v>
      </c>
      <c r="D403">
        <v>11419.65</v>
      </c>
      <c r="E403">
        <v>11429.5</v>
      </c>
      <c r="F403">
        <v>336424182</v>
      </c>
      <c r="G403">
        <v>157382600000</v>
      </c>
      <c r="H403">
        <v>12.077500000000001</v>
      </c>
    </row>
    <row r="404" spans="1:8" x14ac:dyDescent="0.35">
      <c r="A404" s="2">
        <v>43325</v>
      </c>
      <c r="B404">
        <v>11369.6</v>
      </c>
      <c r="C404">
        <v>11406.3</v>
      </c>
      <c r="D404">
        <v>11340.3</v>
      </c>
      <c r="E404">
        <v>11355.75</v>
      </c>
      <c r="F404">
        <v>254466760</v>
      </c>
      <c r="G404">
        <v>128992200000</v>
      </c>
      <c r="H404">
        <v>12.5625</v>
      </c>
    </row>
    <row r="405" spans="1:8" x14ac:dyDescent="0.35">
      <c r="A405" s="2">
        <v>43326</v>
      </c>
      <c r="B405">
        <v>11381.7</v>
      </c>
      <c r="C405">
        <v>11452.45</v>
      </c>
      <c r="D405">
        <v>11370.8</v>
      </c>
      <c r="E405">
        <v>11435.1</v>
      </c>
      <c r="F405">
        <v>239841680</v>
      </c>
      <c r="G405">
        <v>139353500000</v>
      </c>
      <c r="H405">
        <v>12.577500000000001</v>
      </c>
    </row>
    <row r="406" spans="1:8" x14ac:dyDescent="0.35">
      <c r="A406" s="2">
        <v>43328</v>
      </c>
      <c r="B406">
        <v>11397.15</v>
      </c>
      <c r="C406">
        <v>11449.85</v>
      </c>
      <c r="D406">
        <v>11366.25</v>
      </c>
      <c r="E406">
        <v>11385.05</v>
      </c>
      <c r="F406">
        <v>299610298</v>
      </c>
      <c r="G406">
        <v>170816200000</v>
      </c>
      <c r="H406">
        <v>12.54</v>
      </c>
    </row>
    <row r="407" spans="1:8" x14ac:dyDescent="0.35">
      <c r="A407" s="2">
        <v>43329</v>
      </c>
      <c r="B407">
        <v>11437.15</v>
      </c>
      <c r="C407">
        <v>11486.45</v>
      </c>
      <c r="D407">
        <v>11431.8</v>
      </c>
      <c r="E407">
        <v>11470.75</v>
      </c>
      <c r="F407">
        <v>241985503</v>
      </c>
      <c r="G407">
        <v>132753100000</v>
      </c>
      <c r="H407">
        <v>12.6775</v>
      </c>
    </row>
    <row r="408" spans="1:8" x14ac:dyDescent="0.35">
      <c r="A408" s="2">
        <v>43332</v>
      </c>
      <c r="B408">
        <v>11502.1</v>
      </c>
      <c r="C408">
        <v>11565.3</v>
      </c>
      <c r="D408">
        <v>11499.65</v>
      </c>
      <c r="E408">
        <v>11551.75</v>
      </c>
      <c r="F408">
        <v>239843358</v>
      </c>
      <c r="G408">
        <v>141199300000</v>
      </c>
      <c r="H408">
        <v>12.85</v>
      </c>
    </row>
    <row r="409" spans="1:8" x14ac:dyDescent="0.35">
      <c r="A409" s="2">
        <v>43333</v>
      </c>
      <c r="B409">
        <v>11576.2</v>
      </c>
      <c r="C409">
        <v>11581.75</v>
      </c>
      <c r="D409">
        <v>11539.6</v>
      </c>
      <c r="E409">
        <v>11570.9</v>
      </c>
      <c r="F409">
        <v>231063669</v>
      </c>
      <c r="G409">
        <v>135288300000</v>
      </c>
      <c r="H409">
        <v>13.4</v>
      </c>
    </row>
    <row r="410" spans="1:8" x14ac:dyDescent="0.35">
      <c r="A410" s="2">
        <v>43335</v>
      </c>
      <c r="B410">
        <v>11620.7</v>
      </c>
      <c r="C410">
        <v>11620.7</v>
      </c>
      <c r="D410">
        <v>11546.7</v>
      </c>
      <c r="E410">
        <v>11582.75</v>
      </c>
      <c r="F410">
        <v>256163842</v>
      </c>
      <c r="G410">
        <v>161177700000</v>
      </c>
      <c r="H410">
        <v>13.282500000000001</v>
      </c>
    </row>
    <row r="411" spans="1:8" x14ac:dyDescent="0.35">
      <c r="A411" s="2">
        <v>43336</v>
      </c>
      <c r="B411">
        <v>11566.6</v>
      </c>
      <c r="C411">
        <v>11604.6</v>
      </c>
      <c r="D411">
        <v>11532</v>
      </c>
      <c r="E411">
        <v>11557.1</v>
      </c>
      <c r="F411">
        <v>225604574</v>
      </c>
      <c r="G411">
        <v>130195500000</v>
      </c>
      <c r="H411">
        <v>13.645</v>
      </c>
    </row>
    <row r="412" spans="1:8" x14ac:dyDescent="0.35">
      <c r="A412" s="2">
        <v>43339</v>
      </c>
      <c r="B412">
        <v>11605.85</v>
      </c>
      <c r="C412">
        <v>11700.95</v>
      </c>
      <c r="D412">
        <v>11595.6</v>
      </c>
      <c r="E412">
        <v>11691.95</v>
      </c>
      <c r="F412">
        <v>205689327</v>
      </c>
      <c r="G412">
        <v>117075000000</v>
      </c>
      <c r="H412">
        <v>13.16</v>
      </c>
    </row>
    <row r="413" spans="1:8" x14ac:dyDescent="0.35">
      <c r="A413" s="2">
        <v>43340</v>
      </c>
      <c r="B413">
        <v>11731.95</v>
      </c>
      <c r="C413">
        <v>11760.2</v>
      </c>
      <c r="D413">
        <v>11710.5</v>
      </c>
      <c r="E413">
        <v>11738.5</v>
      </c>
      <c r="F413">
        <v>249420312</v>
      </c>
      <c r="G413">
        <v>139467000000</v>
      </c>
      <c r="H413">
        <v>13.032500000000001</v>
      </c>
    </row>
    <row r="414" spans="1:8" x14ac:dyDescent="0.35">
      <c r="A414" s="2">
        <v>43341</v>
      </c>
      <c r="B414">
        <v>11744.95</v>
      </c>
      <c r="C414">
        <v>11753.2</v>
      </c>
      <c r="D414">
        <v>11678.85</v>
      </c>
      <c r="E414">
        <v>11691.9</v>
      </c>
      <c r="F414">
        <v>259351550</v>
      </c>
      <c r="G414">
        <v>143246500000</v>
      </c>
      <c r="H414">
        <v>12.9025</v>
      </c>
    </row>
    <row r="415" spans="1:8" x14ac:dyDescent="0.35">
      <c r="A415" s="2">
        <v>43342</v>
      </c>
      <c r="B415">
        <v>11694.75</v>
      </c>
      <c r="C415">
        <v>11698.8</v>
      </c>
      <c r="D415">
        <v>11639.7</v>
      </c>
      <c r="E415">
        <v>11676.8</v>
      </c>
      <c r="F415">
        <v>323450305</v>
      </c>
      <c r="G415">
        <v>182755400000</v>
      </c>
      <c r="H415">
        <v>12.7575</v>
      </c>
    </row>
    <row r="416" spans="1:8" x14ac:dyDescent="0.35">
      <c r="A416" s="2">
        <v>43343</v>
      </c>
      <c r="B416">
        <v>11675.85</v>
      </c>
      <c r="C416">
        <v>11727.65</v>
      </c>
      <c r="D416">
        <v>11640.1</v>
      </c>
      <c r="E416">
        <v>11680.5</v>
      </c>
      <c r="F416">
        <v>357230312</v>
      </c>
      <c r="G416">
        <v>207557300000</v>
      </c>
      <c r="H416">
        <v>12.407500000000001</v>
      </c>
    </row>
    <row r="417" spans="1:8" x14ac:dyDescent="0.35">
      <c r="A417" s="2">
        <v>43346</v>
      </c>
      <c r="B417">
        <v>11751.8</v>
      </c>
      <c r="C417">
        <v>11751.8</v>
      </c>
      <c r="D417">
        <v>11567.4</v>
      </c>
      <c r="E417">
        <v>11582.35</v>
      </c>
      <c r="F417">
        <v>241726864</v>
      </c>
      <c r="G417">
        <v>161395800000</v>
      </c>
      <c r="H417">
        <v>12.237500000000001</v>
      </c>
    </row>
    <row r="418" spans="1:8" x14ac:dyDescent="0.35">
      <c r="A418" s="2">
        <v>43347</v>
      </c>
      <c r="B418">
        <v>11598.75</v>
      </c>
      <c r="C418">
        <v>11602.55</v>
      </c>
      <c r="D418">
        <v>11496.85</v>
      </c>
      <c r="E418">
        <v>11520.3</v>
      </c>
      <c r="F418">
        <v>262701030</v>
      </c>
      <c r="G418">
        <v>162547800000</v>
      </c>
      <c r="H418">
        <v>12.425000000000001</v>
      </c>
    </row>
    <row r="419" spans="1:8" x14ac:dyDescent="0.35">
      <c r="A419" s="2">
        <v>43348</v>
      </c>
      <c r="B419">
        <v>11514.85</v>
      </c>
      <c r="C419">
        <v>11542.65</v>
      </c>
      <c r="D419">
        <v>11393.85</v>
      </c>
      <c r="E419">
        <v>11476.95</v>
      </c>
      <c r="F419">
        <v>253689858</v>
      </c>
      <c r="G419">
        <v>150782300000</v>
      </c>
      <c r="H419">
        <v>12.435</v>
      </c>
    </row>
    <row r="420" spans="1:8" x14ac:dyDescent="0.35">
      <c r="A420" s="2">
        <v>43349</v>
      </c>
      <c r="B420">
        <v>11514.15</v>
      </c>
      <c r="C420">
        <v>11562.25</v>
      </c>
      <c r="D420">
        <v>11436.05</v>
      </c>
      <c r="E420">
        <v>11536.9</v>
      </c>
      <c r="F420">
        <v>255558129</v>
      </c>
      <c r="G420">
        <v>151610000000</v>
      </c>
      <c r="H420">
        <v>12.4125</v>
      </c>
    </row>
    <row r="421" spans="1:8" x14ac:dyDescent="0.35">
      <c r="A421" s="2">
        <v>43350</v>
      </c>
      <c r="B421">
        <v>11558.25</v>
      </c>
      <c r="C421">
        <v>11603</v>
      </c>
      <c r="D421">
        <v>11484.4</v>
      </c>
      <c r="E421">
        <v>11589.1</v>
      </c>
      <c r="F421">
        <v>305029077</v>
      </c>
      <c r="G421">
        <v>164410200000</v>
      </c>
      <c r="H421">
        <v>12.5975</v>
      </c>
    </row>
    <row r="422" spans="1:8" x14ac:dyDescent="0.35">
      <c r="A422" s="2">
        <v>43353</v>
      </c>
      <c r="B422">
        <v>11570.25</v>
      </c>
      <c r="C422">
        <v>11573</v>
      </c>
      <c r="D422">
        <v>11427.3</v>
      </c>
      <c r="E422">
        <v>11438.1</v>
      </c>
      <c r="F422">
        <v>295597988</v>
      </c>
      <c r="G422">
        <v>165138900000</v>
      </c>
      <c r="H422">
        <v>13.3925</v>
      </c>
    </row>
    <row r="423" spans="1:8" x14ac:dyDescent="0.35">
      <c r="A423" s="2">
        <v>43354</v>
      </c>
      <c r="B423">
        <v>11476.85</v>
      </c>
      <c r="C423">
        <v>11479.4</v>
      </c>
      <c r="D423">
        <v>11274</v>
      </c>
      <c r="E423">
        <v>11287.5</v>
      </c>
      <c r="F423">
        <v>318093125</v>
      </c>
      <c r="G423">
        <v>187455400000</v>
      </c>
      <c r="H423">
        <v>13.782500000000001</v>
      </c>
    </row>
    <row r="424" spans="1:8" x14ac:dyDescent="0.35">
      <c r="A424" s="2">
        <v>43355</v>
      </c>
      <c r="B424">
        <v>11340.1</v>
      </c>
      <c r="C424">
        <v>11380.75</v>
      </c>
      <c r="D424">
        <v>11250.2</v>
      </c>
      <c r="E424">
        <v>11369.9</v>
      </c>
      <c r="F424">
        <v>276509748</v>
      </c>
      <c r="G424">
        <v>155679000000</v>
      </c>
      <c r="H424">
        <v>13.65</v>
      </c>
    </row>
    <row r="425" spans="1:8" x14ac:dyDescent="0.35">
      <c r="A425" s="2">
        <v>43357</v>
      </c>
      <c r="B425">
        <v>11443.5</v>
      </c>
      <c r="C425">
        <v>11523.25</v>
      </c>
      <c r="D425">
        <v>11430.55</v>
      </c>
      <c r="E425">
        <v>11515.2</v>
      </c>
      <c r="F425">
        <v>285218296</v>
      </c>
      <c r="G425">
        <v>164233600000</v>
      </c>
      <c r="H425">
        <v>13.7225</v>
      </c>
    </row>
    <row r="426" spans="1:8" x14ac:dyDescent="0.35">
      <c r="A426" s="2">
        <v>43360</v>
      </c>
      <c r="B426">
        <v>11464.95</v>
      </c>
      <c r="C426">
        <v>11464.95</v>
      </c>
      <c r="D426">
        <v>11366.9</v>
      </c>
      <c r="E426">
        <v>11377.75</v>
      </c>
      <c r="F426">
        <v>207620518</v>
      </c>
      <c r="G426">
        <v>112948400000</v>
      </c>
      <c r="H426">
        <v>13.89</v>
      </c>
    </row>
    <row r="427" spans="1:8" x14ac:dyDescent="0.35">
      <c r="A427" s="2">
        <v>43361</v>
      </c>
      <c r="B427">
        <v>11381.55</v>
      </c>
      <c r="C427">
        <v>11411.45</v>
      </c>
      <c r="D427">
        <v>11268.95</v>
      </c>
      <c r="E427">
        <v>11278.9</v>
      </c>
      <c r="F427">
        <v>248298794</v>
      </c>
      <c r="G427">
        <v>138141100000</v>
      </c>
      <c r="H427">
        <v>15.202500000000001</v>
      </c>
    </row>
    <row r="428" spans="1:8" x14ac:dyDescent="0.35">
      <c r="A428" s="2">
        <v>43362</v>
      </c>
      <c r="B428">
        <v>11326.65</v>
      </c>
      <c r="C428">
        <v>11332.05</v>
      </c>
      <c r="D428">
        <v>11210.9</v>
      </c>
      <c r="E428">
        <v>11234.35</v>
      </c>
      <c r="F428">
        <v>258424384</v>
      </c>
      <c r="G428">
        <v>151166900000</v>
      </c>
      <c r="H428">
        <v>15.33</v>
      </c>
    </row>
    <row r="429" spans="1:8" x14ac:dyDescent="0.35">
      <c r="A429" s="2">
        <v>43364</v>
      </c>
      <c r="B429">
        <v>11271.3</v>
      </c>
      <c r="C429">
        <v>11346.8</v>
      </c>
      <c r="D429">
        <v>10866.45</v>
      </c>
      <c r="E429">
        <v>11143.1</v>
      </c>
      <c r="F429">
        <v>741153209</v>
      </c>
      <c r="G429">
        <v>351311900000</v>
      </c>
      <c r="H429">
        <v>14.25</v>
      </c>
    </row>
    <row r="430" spans="1:8" x14ac:dyDescent="0.35">
      <c r="A430" s="2">
        <v>43367</v>
      </c>
      <c r="B430">
        <v>11164.4</v>
      </c>
      <c r="C430">
        <v>11170.15</v>
      </c>
      <c r="D430">
        <v>10943.6</v>
      </c>
      <c r="E430">
        <v>10967.4</v>
      </c>
      <c r="F430">
        <v>398815949</v>
      </c>
      <c r="G430">
        <v>230233400000</v>
      </c>
      <c r="H430">
        <v>13.842499999999999</v>
      </c>
    </row>
    <row r="431" spans="1:8" x14ac:dyDescent="0.35">
      <c r="A431" s="2">
        <v>43368</v>
      </c>
      <c r="B431">
        <v>10969.95</v>
      </c>
      <c r="C431">
        <v>11080.6</v>
      </c>
      <c r="D431">
        <v>10882.85</v>
      </c>
      <c r="E431">
        <v>11067.45</v>
      </c>
      <c r="F431">
        <v>417548830</v>
      </c>
      <c r="G431">
        <v>228785700000</v>
      </c>
      <c r="H431">
        <v>14.494999999999999</v>
      </c>
    </row>
    <row r="432" spans="1:8" x14ac:dyDescent="0.35">
      <c r="A432" s="2">
        <v>43369</v>
      </c>
      <c r="B432">
        <v>11145.55</v>
      </c>
      <c r="C432">
        <v>11145.55</v>
      </c>
      <c r="D432">
        <v>10993.05</v>
      </c>
      <c r="E432">
        <v>11053.8</v>
      </c>
      <c r="F432">
        <v>351041146</v>
      </c>
      <c r="G432">
        <v>178036800000</v>
      </c>
      <c r="H432">
        <v>14.414999999999999</v>
      </c>
    </row>
    <row r="433" spans="1:8" x14ac:dyDescent="0.35">
      <c r="A433" s="2">
        <v>43370</v>
      </c>
      <c r="B433">
        <v>11079.8</v>
      </c>
      <c r="C433">
        <v>11089.45</v>
      </c>
      <c r="D433">
        <v>10953.35</v>
      </c>
      <c r="E433">
        <v>10977.55</v>
      </c>
      <c r="F433">
        <v>418210067</v>
      </c>
      <c r="G433">
        <v>225828600000</v>
      </c>
      <c r="H433">
        <v>14.005000000000001</v>
      </c>
    </row>
    <row r="434" spans="1:8" x14ac:dyDescent="0.35">
      <c r="A434" s="2">
        <v>43371</v>
      </c>
      <c r="B434">
        <v>11008.1</v>
      </c>
      <c r="C434">
        <v>11034.1</v>
      </c>
      <c r="D434">
        <v>10850.3</v>
      </c>
      <c r="E434">
        <v>10930.45</v>
      </c>
      <c r="F434">
        <v>492894147</v>
      </c>
      <c r="G434">
        <v>232278600000</v>
      </c>
      <c r="H434">
        <v>15.535</v>
      </c>
    </row>
    <row r="435" spans="1:8" x14ac:dyDescent="0.35">
      <c r="A435" s="2">
        <v>43374</v>
      </c>
      <c r="B435">
        <v>10930.9</v>
      </c>
      <c r="C435">
        <v>11035.65</v>
      </c>
      <c r="D435">
        <v>10821.55</v>
      </c>
      <c r="E435">
        <v>11008.3</v>
      </c>
      <c r="F435">
        <v>398987274</v>
      </c>
      <c r="G435">
        <v>203917200000</v>
      </c>
      <c r="H435">
        <v>17.427499999999998</v>
      </c>
    </row>
    <row r="436" spans="1:8" x14ac:dyDescent="0.35">
      <c r="A436" s="2">
        <v>43376</v>
      </c>
      <c r="B436">
        <v>10982.7</v>
      </c>
      <c r="C436">
        <v>10989.05</v>
      </c>
      <c r="D436">
        <v>10843.75</v>
      </c>
      <c r="E436">
        <v>10858.25</v>
      </c>
      <c r="F436">
        <v>398756507</v>
      </c>
      <c r="G436">
        <v>212255900000</v>
      </c>
      <c r="H436">
        <v>16.682500000000001</v>
      </c>
    </row>
    <row r="437" spans="1:8" x14ac:dyDescent="0.35">
      <c r="A437" s="2">
        <v>43377</v>
      </c>
      <c r="B437">
        <v>10754.7</v>
      </c>
      <c r="C437">
        <v>10754.7</v>
      </c>
      <c r="D437">
        <v>10547.25</v>
      </c>
      <c r="E437">
        <v>10599.25</v>
      </c>
      <c r="F437">
        <v>438202008</v>
      </c>
      <c r="G437">
        <v>237115700000</v>
      </c>
      <c r="H437">
        <v>17.087499999999999</v>
      </c>
    </row>
    <row r="438" spans="1:8" x14ac:dyDescent="0.35">
      <c r="A438" s="2">
        <v>43378</v>
      </c>
      <c r="B438">
        <v>10514.1</v>
      </c>
      <c r="C438">
        <v>10540.65</v>
      </c>
      <c r="D438">
        <v>10261.9</v>
      </c>
      <c r="E438">
        <v>10316.450000000001</v>
      </c>
      <c r="F438">
        <v>625153832</v>
      </c>
      <c r="G438">
        <v>252542100000</v>
      </c>
      <c r="H438">
        <v>16.922499999999999</v>
      </c>
    </row>
    <row r="439" spans="1:8" x14ac:dyDescent="0.35">
      <c r="A439" s="2">
        <v>43381</v>
      </c>
      <c r="B439">
        <v>10310.15</v>
      </c>
      <c r="C439">
        <v>10398.35</v>
      </c>
      <c r="D439">
        <v>10198.4</v>
      </c>
      <c r="E439">
        <v>10348.049999999999</v>
      </c>
      <c r="F439">
        <v>470279031</v>
      </c>
      <c r="G439">
        <v>221309400000</v>
      </c>
      <c r="H439">
        <v>16.995000000000001</v>
      </c>
    </row>
    <row r="440" spans="1:8" x14ac:dyDescent="0.35">
      <c r="A440" s="2">
        <v>43382</v>
      </c>
      <c r="B440">
        <v>10390.299999999999</v>
      </c>
      <c r="C440">
        <v>10397.6</v>
      </c>
      <c r="D440">
        <v>10279.35</v>
      </c>
      <c r="E440">
        <v>10301.049999999999</v>
      </c>
      <c r="F440">
        <v>443795275</v>
      </c>
      <c r="G440">
        <v>182854100000</v>
      </c>
      <c r="H440">
        <v>16.835000000000001</v>
      </c>
    </row>
    <row r="441" spans="1:8" x14ac:dyDescent="0.35">
      <c r="A441" s="2">
        <v>43383</v>
      </c>
      <c r="B441">
        <v>10331.85</v>
      </c>
      <c r="C441">
        <v>10482.35</v>
      </c>
      <c r="D441">
        <v>10318.25</v>
      </c>
      <c r="E441">
        <v>10460.1</v>
      </c>
      <c r="F441">
        <v>373844130</v>
      </c>
      <c r="G441">
        <v>195925900000</v>
      </c>
      <c r="H441">
        <v>18.1175</v>
      </c>
    </row>
    <row r="442" spans="1:8" x14ac:dyDescent="0.35">
      <c r="A442" s="2">
        <v>43384</v>
      </c>
      <c r="B442">
        <v>10169.799999999999</v>
      </c>
      <c r="C442">
        <v>10335.950000000001</v>
      </c>
      <c r="D442">
        <v>10138.6</v>
      </c>
      <c r="E442">
        <v>10234.65</v>
      </c>
      <c r="F442">
        <v>498509417</v>
      </c>
      <c r="G442">
        <v>219071300000</v>
      </c>
      <c r="H442">
        <v>18.914999999999999</v>
      </c>
    </row>
    <row r="443" spans="1:8" x14ac:dyDescent="0.35">
      <c r="A443" s="2">
        <v>43385</v>
      </c>
      <c r="B443">
        <v>10331.549999999999</v>
      </c>
      <c r="C443">
        <v>10492.45</v>
      </c>
      <c r="D443">
        <v>10322.15</v>
      </c>
      <c r="E443">
        <v>10472.5</v>
      </c>
      <c r="F443">
        <v>354056762</v>
      </c>
      <c r="G443">
        <v>186060400000</v>
      </c>
      <c r="H443">
        <v>19.732500000000002</v>
      </c>
    </row>
    <row r="444" spans="1:8" x14ac:dyDescent="0.35">
      <c r="A444" s="2">
        <v>43388</v>
      </c>
      <c r="B444">
        <v>10524.2</v>
      </c>
      <c r="C444">
        <v>10526.3</v>
      </c>
      <c r="D444">
        <v>10410.15</v>
      </c>
      <c r="E444">
        <v>10512.5</v>
      </c>
      <c r="F444">
        <v>267517728</v>
      </c>
      <c r="G444">
        <v>143721500000</v>
      </c>
      <c r="H444">
        <v>20.147500000000001</v>
      </c>
    </row>
    <row r="445" spans="1:8" x14ac:dyDescent="0.35">
      <c r="A445" s="2">
        <v>43389</v>
      </c>
      <c r="B445">
        <v>10550.15</v>
      </c>
      <c r="C445">
        <v>10604.9</v>
      </c>
      <c r="D445">
        <v>10525.3</v>
      </c>
      <c r="E445">
        <v>10584.75</v>
      </c>
      <c r="F445">
        <v>273444095</v>
      </c>
      <c r="G445">
        <v>154530300000</v>
      </c>
      <c r="H445">
        <v>19.754999999999999</v>
      </c>
    </row>
    <row r="446" spans="1:8" x14ac:dyDescent="0.35">
      <c r="A446" s="2">
        <v>43390</v>
      </c>
      <c r="B446">
        <v>10688.7</v>
      </c>
      <c r="C446">
        <v>10710.15</v>
      </c>
      <c r="D446">
        <v>10436.450000000001</v>
      </c>
      <c r="E446">
        <v>10453.049999999999</v>
      </c>
      <c r="F446">
        <v>293586908</v>
      </c>
      <c r="G446">
        <v>171731400000</v>
      </c>
      <c r="H446">
        <v>17.907499999999999</v>
      </c>
    </row>
    <row r="447" spans="1:8" x14ac:dyDescent="0.35">
      <c r="A447" s="2">
        <v>43392</v>
      </c>
      <c r="B447">
        <v>10339.700000000001</v>
      </c>
      <c r="C447">
        <v>10380.1</v>
      </c>
      <c r="D447">
        <v>10249.6</v>
      </c>
      <c r="E447">
        <v>10303.549999999999</v>
      </c>
      <c r="F447">
        <v>368552204</v>
      </c>
      <c r="G447">
        <v>205056600000</v>
      </c>
      <c r="H447">
        <v>20.547499999999999</v>
      </c>
    </row>
    <row r="448" spans="1:8" x14ac:dyDescent="0.35">
      <c r="A448" s="2">
        <v>43395</v>
      </c>
      <c r="B448">
        <v>10405.85</v>
      </c>
      <c r="C448">
        <v>10408.549999999999</v>
      </c>
      <c r="D448">
        <v>10224</v>
      </c>
      <c r="E448">
        <v>10245.25</v>
      </c>
      <c r="F448">
        <v>306472776</v>
      </c>
      <c r="G448">
        <v>172419400000</v>
      </c>
      <c r="H448">
        <v>18.627500000000001</v>
      </c>
    </row>
    <row r="449" spans="1:8" x14ac:dyDescent="0.35">
      <c r="A449" s="2">
        <v>43396</v>
      </c>
      <c r="B449">
        <v>10152.6</v>
      </c>
      <c r="C449">
        <v>10222.1</v>
      </c>
      <c r="D449">
        <v>10102.35</v>
      </c>
      <c r="E449">
        <v>10146.799999999999</v>
      </c>
      <c r="F449">
        <v>312042090</v>
      </c>
      <c r="G449">
        <v>181147100000</v>
      </c>
      <c r="H449">
        <v>18.885000000000002</v>
      </c>
    </row>
    <row r="450" spans="1:8" x14ac:dyDescent="0.35">
      <c r="A450" s="2">
        <v>43397</v>
      </c>
      <c r="B450">
        <v>10278.15</v>
      </c>
      <c r="C450">
        <v>10290.65</v>
      </c>
      <c r="D450">
        <v>10126.700000000001</v>
      </c>
      <c r="E450">
        <v>10224.75</v>
      </c>
      <c r="F450">
        <v>362272428</v>
      </c>
      <c r="G450">
        <v>194132400000</v>
      </c>
      <c r="H450">
        <v>17.372499999999999</v>
      </c>
    </row>
    <row r="451" spans="1:8" x14ac:dyDescent="0.35">
      <c r="A451" s="2">
        <v>43398</v>
      </c>
      <c r="B451">
        <v>10135.049999999999</v>
      </c>
      <c r="C451">
        <v>10166.6</v>
      </c>
      <c r="D451">
        <v>10079.299999999999</v>
      </c>
      <c r="E451">
        <v>10124.9</v>
      </c>
      <c r="F451">
        <v>522421914</v>
      </c>
      <c r="G451">
        <v>235037600000</v>
      </c>
    </row>
    <row r="452" spans="1:8" x14ac:dyDescent="0.35">
      <c r="A452" s="2">
        <v>43399</v>
      </c>
      <c r="B452">
        <v>10122.35</v>
      </c>
      <c r="C452">
        <v>10128.85</v>
      </c>
      <c r="D452">
        <v>10004.549999999999</v>
      </c>
      <c r="E452">
        <v>10030</v>
      </c>
      <c r="F452">
        <v>375563273</v>
      </c>
      <c r="G452">
        <v>161201400000</v>
      </c>
      <c r="H452">
        <v>17.98</v>
      </c>
    </row>
    <row r="453" spans="1:8" x14ac:dyDescent="0.35">
      <c r="A453" s="2">
        <v>43402</v>
      </c>
      <c r="B453">
        <v>10078.1</v>
      </c>
      <c r="C453">
        <v>10275.299999999999</v>
      </c>
      <c r="D453">
        <v>10020.35</v>
      </c>
      <c r="E453">
        <v>10250.85</v>
      </c>
      <c r="F453">
        <v>375749433</v>
      </c>
      <c r="G453">
        <v>175148500000</v>
      </c>
      <c r="H453">
        <v>19.787500000000001</v>
      </c>
    </row>
    <row r="454" spans="1:8" x14ac:dyDescent="0.35">
      <c r="A454" s="2">
        <v>43403</v>
      </c>
      <c r="B454">
        <v>10239.4</v>
      </c>
      <c r="C454">
        <v>10285.1</v>
      </c>
      <c r="D454">
        <v>10175.35</v>
      </c>
      <c r="E454">
        <v>10198.4</v>
      </c>
      <c r="F454">
        <v>298753965</v>
      </c>
      <c r="G454">
        <v>147895100000</v>
      </c>
      <c r="H454">
        <v>21.357500000000002</v>
      </c>
    </row>
    <row r="455" spans="1:8" x14ac:dyDescent="0.35">
      <c r="A455" s="2">
        <v>43404</v>
      </c>
      <c r="B455">
        <v>10209.549999999999</v>
      </c>
      <c r="C455">
        <v>10396</v>
      </c>
      <c r="D455">
        <v>10105.1</v>
      </c>
      <c r="E455">
        <v>10386.6</v>
      </c>
      <c r="F455">
        <v>386618948</v>
      </c>
      <c r="G455">
        <v>215138500000</v>
      </c>
      <c r="H455">
        <v>19.037500000000001</v>
      </c>
    </row>
    <row r="456" spans="1:8" x14ac:dyDescent="0.35">
      <c r="A456" s="2">
        <v>43405</v>
      </c>
      <c r="B456">
        <v>10441.700000000001</v>
      </c>
      <c r="C456">
        <v>10441.9</v>
      </c>
      <c r="D456">
        <v>10341.9</v>
      </c>
      <c r="E456">
        <v>10380.450000000001</v>
      </c>
      <c r="F456">
        <v>359340403</v>
      </c>
      <c r="G456">
        <v>181118800000</v>
      </c>
      <c r="H456">
        <v>18.88</v>
      </c>
    </row>
    <row r="457" spans="1:8" x14ac:dyDescent="0.35">
      <c r="A457" s="2">
        <v>43406</v>
      </c>
      <c r="B457">
        <v>10462.299999999999</v>
      </c>
      <c r="C457">
        <v>10606.95</v>
      </c>
      <c r="D457">
        <v>10457.700000000001</v>
      </c>
      <c r="E457">
        <v>10553</v>
      </c>
      <c r="F457">
        <v>434175607</v>
      </c>
      <c r="G457">
        <v>217588000000</v>
      </c>
      <c r="H457">
        <v>18.962499999999999</v>
      </c>
    </row>
    <row r="458" spans="1:8" x14ac:dyDescent="0.35">
      <c r="A458" s="2">
        <v>43409</v>
      </c>
      <c r="B458">
        <v>10558.75</v>
      </c>
      <c r="C458">
        <v>10558.8</v>
      </c>
      <c r="D458">
        <v>10477</v>
      </c>
      <c r="E458">
        <v>10524</v>
      </c>
      <c r="F458">
        <v>311176379</v>
      </c>
      <c r="G458">
        <v>147611700000</v>
      </c>
      <c r="H458">
        <v>19.232500000000002</v>
      </c>
    </row>
    <row r="459" spans="1:8" x14ac:dyDescent="0.35">
      <c r="A459" s="2">
        <v>43410</v>
      </c>
      <c r="B459">
        <v>10552</v>
      </c>
      <c r="C459">
        <v>10600.25</v>
      </c>
      <c r="D459">
        <v>10491.45</v>
      </c>
      <c r="E459">
        <v>10530</v>
      </c>
      <c r="F459">
        <v>309878810</v>
      </c>
      <c r="G459">
        <v>140061900000</v>
      </c>
      <c r="H459">
        <v>19.824999999999999</v>
      </c>
    </row>
    <row r="460" spans="1:8" x14ac:dyDescent="0.35">
      <c r="A460" s="2">
        <v>43411</v>
      </c>
      <c r="B460">
        <v>10614.45</v>
      </c>
      <c r="C460">
        <v>10616.45</v>
      </c>
      <c r="D460">
        <v>10582.3</v>
      </c>
      <c r="E460">
        <v>10598.4</v>
      </c>
      <c r="F460">
        <v>32194181</v>
      </c>
      <c r="G460">
        <v>15340800000</v>
      </c>
      <c r="H460">
        <v>20.502500000000001</v>
      </c>
    </row>
    <row r="461" spans="1:8" x14ac:dyDescent="0.35">
      <c r="A461" s="2">
        <v>43413</v>
      </c>
      <c r="B461">
        <v>10614.7</v>
      </c>
      <c r="C461">
        <v>10619.55</v>
      </c>
      <c r="D461">
        <v>10544.85</v>
      </c>
      <c r="E461">
        <v>10585.2</v>
      </c>
      <c r="F461">
        <v>305817331</v>
      </c>
      <c r="G461">
        <v>152948300000</v>
      </c>
      <c r="H461">
        <v>19.797499999999999</v>
      </c>
    </row>
    <row r="462" spans="1:8" x14ac:dyDescent="0.35">
      <c r="A462" s="2">
        <v>43416</v>
      </c>
      <c r="B462">
        <v>10607.8</v>
      </c>
      <c r="C462">
        <v>10645.5</v>
      </c>
      <c r="D462">
        <v>10464.049999999999</v>
      </c>
      <c r="E462">
        <v>10482.200000000001</v>
      </c>
      <c r="F462">
        <v>267710127</v>
      </c>
      <c r="G462">
        <v>134453300000</v>
      </c>
      <c r="H462">
        <v>19.192499999999999</v>
      </c>
    </row>
    <row r="463" spans="1:8" x14ac:dyDescent="0.35">
      <c r="A463" s="2">
        <v>43417</v>
      </c>
      <c r="B463">
        <v>10451.9</v>
      </c>
      <c r="C463">
        <v>10596.25</v>
      </c>
      <c r="D463">
        <v>10440.549999999999</v>
      </c>
      <c r="E463">
        <v>10582.5</v>
      </c>
      <c r="F463">
        <v>262541595</v>
      </c>
      <c r="G463">
        <v>130789800000</v>
      </c>
      <c r="H463">
        <v>18.23</v>
      </c>
    </row>
    <row r="464" spans="1:8" x14ac:dyDescent="0.35">
      <c r="A464" s="2">
        <v>43418</v>
      </c>
      <c r="B464">
        <v>10634.9</v>
      </c>
      <c r="C464">
        <v>10651.6</v>
      </c>
      <c r="D464">
        <v>10532.7</v>
      </c>
      <c r="E464">
        <v>10576.3</v>
      </c>
      <c r="F464">
        <v>396373781</v>
      </c>
      <c r="G464">
        <v>193748900000</v>
      </c>
      <c r="H464">
        <v>19.482500000000002</v>
      </c>
    </row>
    <row r="465" spans="1:8" x14ac:dyDescent="0.35">
      <c r="A465" s="2">
        <v>43419</v>
      </c>
      <c r="B465">
        <v>10580.6</v>
      </c>
      <c r="C465">
        <v>10646.5</v>
      </c>
      <c r="D465">
        <v>10557.5</v>
      </c>
      <c r="E465">
        <v>10616.7</v>
      </c>
      <c r="F465">
        <v>306011926</v>
      </c>
      <c r="G465">
        <v>149376700000</v>
      </c>
      <c r="H465">
        <v>18.504999999999999</v>
      </c>
    </row>
    <row r="466" spans="1:8" x14ac:dyDescent="0.35">
      <c r="A466" s="2">
        <v>43420</v>
      </c>
      <c r="B466">
        <v>10644</v>
      </c>
      <c r="C466">
        <v>10695.15</v>
      </c>
      <c r="D466">
        <v>10631.15</v>
      </c>
      <c r="E466">
        <v>10682.2</v>
      </c>
      <c r="F466">
        <v>353384918</v>
      </c>
      <c r="G466">
        <v>167288800000</v>
      </c>
      <c r="H466">
        <v>17.877500000000001</v>
      </c>
    </row>
    <row r="467" spans="1:8" x14ac:dyDescent="0.35">
      <c r="A467" s="2">
        <v>43423</v>
      </c>
      <c r="B467">
        <v>10731.25</v>
      </c>
      <c r="C467">
        <v>10774.7</v>
      </c>
      <c r="D467">
        <v>10688.8</v>
      </c>
      <c r="E467">
        <v>10763.4</v>
      </c>
      <c r="F467">
        <v>280522364</v>
      </c>
      <c r="G467">
        <v>135409000000</v>
      </c>
      <c r="H467">
        <v>17.765000000000001</v>
      </c>
    </row>
    <row r="468" spans="1:8" x14ac:dyDescent="0.35">
      <c r="A468" s="2">
        <v>43424</v>
      </c>
      <c r="B468">
        <v>10740.1</v>
      </c>
      <c r="C468">
        <v>10740.85</v>
      </c>
      <c r="D468">
        <v>10640.85</v>
      </c>
      <c r="E468">
        <v>10656.2</v>
      </c>
      <c r="F468">
        <v>304322623</v>
      </c>
      <c r="G468">
        <v>130772400000</v>
      </c>
      <c r="H468">
        <v>19.3675</v>
      </c>
    </row>
    <row r="469" spans="1:8" x14ac:dyDescent="0.35">
      <c r="A469" s="2">
        <v>43425</v>
      </c>
      <c r="B469">
        <v>10670.95</v>
      </c>
      <c r="C469">
        <v>10671.3</v>
      </c>
      <c r="D469">
        <v>10562.35</v>
      </c>
      <c r="E469">
        <v>10600.05</v>
      </c>
      <c r="F469">
        <v>310191008</v>
      </c>
      <c r="G469">
        <v>153823200000</v>
      </c>
      <c r="H469">
        <v>18.695</v>
      </c>
    </row>
    <row r="470" spans="1:8" x14ac:dyDescent="0.35">
      <c r="A470" s="2">
        <v>43426</v>
      </c>
      <c r="B470">
        <v>10612.65</v>
      </c>
      <c r="C470">
        <v>10646.25</v>
      </c>
      <c r="D470">
        <v>10512</v>
      </c>
      <c r="E470">
        <v>10526.75</v>
      </c>
      <c r="F470">
        <v>246926671</v>
      </c>
      <c r="G470">
        <v>122543600000</v>
      </c>
      <c r="H470">
        <v>18.824999999999999</v>
      </c>
    </row>
    <row r="471" spans="1:8" x14ac:dyDescent="0.35">
      <c r="A471" s="2">
        <v>43430</v>
      </c>
      <c r="B471">
        <v>10568.3</v>
      </c>
      <c r="C471">
        <v>10637.8</v>
      </c>
      <c r="D471">
        <v>10489.75</v>
      </c>
      <c r="E471">
        <v>10628.6</v>
      </c>
      <c r="F471">
        <v>332863041</v>
      </c>
      <c r="G471">
        <v>159272500000</v>
      </c>
      <c r="H471">
        <v>18.454999999999998</v>
      </c>
    </row>
    <row r="472" spans="1:8" x14ac:dyDescent="0.35">
      <c r="A472" s="2">
        <v>43431</v>
      </c>
      <c r="B472">
        <v>10621.45</v>
      </c>
      <c r="C472">
        <v>10695.15</v>
      </c>
      <c r="D472">
        <v>10596.35</v>
      </c>
      <c r="E472">
        <v>10685.6</v>
      </c>
      <c r="F472">
        <v>382834178</v>
      </c>
      <c r="G472">
        <v>172962800000</v>
      </c>
      <c r="H472">
        <v>18.350000000000001</v>
      </c>
    </row>
    <row r="473" spans="1:8" x14ac:dyDescent="0.35">
      <c r="A473" s="2">
        <v>43432</v>
      </c>
      <c r="B473">
        <v>10708.75</v>
      </c>
      <c r="C473">
        <v>10757.8</v>
      </c>
      <c r="D473">
        <v>10699.85</v>
      </c>
      <c r="E473">
        <v>10728.85</v>
      </c>
      <c r="F473">
        <v>437627174</v>
      </c>
      <c r="G473">
        <v>177372800000</v>
      </c>
      <c r="H473">
        <v>19.254999999999999</v>
      </c>
    </row>
    <row r="474" spans="1:8" x14ac:dyDescent="0.35">
      <c r="A474" s="2">
        <v>43433</v>
      </c>
      <c r="B474">
        <v>10808.7</v>
      </c>
      <c r="C474">
        <v>10883.05</v>
      </c>
      <c r="D474">
        <v>10782.35</v>
      </c>
      <c r="E474">
        <v>10858.7</v>
      </c>
      <c r="F474">
        <v>712650890</v>
      </c>
      <c r="G474">
        <v>262834300000</v>
      </c>
      <c r="H474">
        <v>19.327500000000001</v>
      </c>
    </row>
    <row r="475" spans="1:8" x14ac:dyDescent="0.35">
      <c r="A475" s="2">
        <v>43434</v>
      </c>
      <c r="B475">
        <v>10892.1</v>
      </c>
      <c r="C475">
        <v>10922.45</v>
      </c>
      <c r="D475">
        <v>10835.1</v>
      </c>
      <c r="E475">
        <v>10876.75</v>
      </c>
      <c r="F475">
        <v>467857329</v>
      </c>
      <c r="G475">
        <v>199643300000</v>
      </c>
      <c r="H475">
        <v>19.555</v>
      </c>
    </row>
    <row r="476" spans="1:8" x14ac:dyDescent="0.35">
      <c r="A476" s="2">
        <v>43437</v>
      </c>
      <c r="B476">
        <v>10930.7</v>
      </c>
      <c r="C476">
        <v>10941.2</v>
      </c>
      <c r="D476">
        <v>10845.35</v>
      </c>
      <c r="E476">
        <v>10883.75</v>
      </c>
      <c r="F476">
        <v>422358631</v>
      </c>
      <c r="G476">
        <v>184849100000</v>
      </c>
      <c r="H476">
        <v>19.16</v>
      </c>
    </row>
    <row r="477" spans="1:8" x14ac:dyDescent="0.35">
      <c r="A477" s="2">
        <v>43438</v>
      </c>
      <c r="B477">
        <v>10877.1</v>
      </c>
      <c r="C477">
        <v>10890.95</v>
      </c>
      <c r="D477">
        <v>10833.35</v>
      </c>
      <c r="E477">
        <v>10869.5</v>
      </c>
      <c r="F477">
        <v>332137359</v>
      </c>
      <c r="G477">
        <v>158571600000</v>
      </c>
      <c r="H477">
        <v>20.4025</v>
      </c>
    </row>
    <row r="478" spans="1:8" x14ac:dyDescent="0.35">
      <c r="A478" s="2">
        <v>43439</v>
      </c>
      <c r="B478">
        <v>10820.45</v>
      </c>
      <c r="C478">
        <v>10821.05</v>
      </c>
      <c r="D478">
        <v>10747.95</v>
      </c>
      <c r="E478">
        <v>10782.9</v>
      </c>
      <c r="F478">
        <v>322019985</v>
      </c>
      <c r="G478">
        <v>151762600000</v>
      </c>
      <c r="H478">
        <v>18.315000000000001</v>
      </c>
    </row>
    <row r="479" spans="1:8" x14ac:dyDescent="0.35">
      <c r="A479" s="2">
        <v>43440</v>
      </c>
      <c r="B479">
        <v>10718.15</v>
      </c>
      <c r="C479">
        <v>10722.65</v>
      </c>
      <c r="D479">
        <v>10588.25</v>
      </c>
      <c r="E479">
        <v>10601.15</v>
      </c>
      <c r="F479">
        <v>328275196</v>
      </c>
      <c r="G479">
        <v>164888700000</v>
      </c>
      <c r="H479">
        <v>17.96</v>
      </c>
    </row>
    <row r="480" spans="1:8" x14ac:dyDescent="0.35">
      <c r="A480" s="2">
        <v>43441</v>
      </c>
      <c r="B480">
        <v>10644.8</v>
      </c>
      <c r="C480">
        <v>10704.55</v>
      </c>
      <c r="D480">
        <v>10599.35</v>
      </c>
      <c r="E480">
        <v>10693.7</v>
      </c>
      <c r="F480">
        <v>335849636</v>
      </c>
      <c r="G480">
        <v>185978300000</v>
      </c>
      <c r="H480">
        <v>18.697500000000002</v>
      </c>
    </row>
    <row r="481" spans="1:8" x14ac:dyDescent="0.35">
      <c r="A481" s="2">
        <v>43444</v>
      </c>
      <c r="B481">
        <v>10508.7</v>
      </c>
      <c r="C481">
        <v>10558.85</v>
      </c>
      <c r="D481">
        <v>10474.950000000001</v>
      </c>
      <c r="E481">
        <v>10488.45</v>
      </c>
      <c r="F481">
        <v>393097292</v>
      </c>
      <c r="G481">
        <v>165243600000</v>
      </c>
      <c r="H481">
        <v>19.162500000000001</v>
      </c>
    </row>
    <row r="482" spans="1:8" x14ac:dyDescent="0.35">
      <c r="A482" s="2">
        <v>43445</v>
      </c>
      <c r="B482">
        <v>10350.049999999999</v>
      </c>
      <c r="C482">
        <v>10567.15</v>
      </c>
      <c r="D482">
        <v>10333.85</v>
      </c>
      <c r="E482">
        <v>10549.15</v>
      </c>
      <c r="F482">
        <v>438699334</v>
      </c>
      <c r="G482">
        <v>201129100000</v>
      </c>
      <c r="H482">
        <v>18.2225</v>
      </c>
    </row>
    <row r="483" spans="1:8" x14ac:dyDescent="0.35">
      <c r="A483" s="2">
        <v>43446</v>
      </c>
      <c r="B483">
        <v>10591</v>
      </c>
      <c r="C483">
        <v>10752.2</v>
      </c>
      <c r="D483">
        <v>10560.8</v>
      </c>
      <c r="E483">
        <v>10737.6</v>
      </c>
      <c r="F483">
        <v>371697496</v>
      </c>
      <c r="G483">
        <v>174474500000</v>
      </c>
      <c r="H483">
        <v>18.107500000000002</v>
      </c>
    </row>
    <row r="484" spans="1:8" x14ac:dyDescent="0.35">
      <c r="A484" s="2">
        <v>43447</v>
      </c>
      <c r="B484">
        <v>10810.75</v>
      </c>
      <c r="C484">
        <v>10838.6</v>
      </c>
      <c r="D484">
        <v>10749.5</v>
      </c>
      <c r="E484">
        <v>10791.55</v>
      </c>
      <c r="F484">
        <v>387810061</v>
      </c>
      <c r="G484">
        <v>175828000000</v>
      </c>
      <c r="H484">
        <v>18.39</v>
      </c>
    </row>
    <row r="485" spans="1:8" x14ac:dyDescent="0.35">
      <c r="A485" s="2">
        <v>43448</v>
      </c>
      <c r="B485">
        <v>10784.5</v>
      </c>
      <c r="C485">
        <v>10815.75</v>
      </c>
      <c r="D485">
        <v>10752.1</v>
      </c>
      <c r="E485">
        <v>10805.45</v>
      </c>
      <c r="F485">
        <v>350579275</v>
      </c>
      <c r="G485">
        <v>144861000000</v>
      </c>
      <c r="H485">
        <v>19.305</v>
      </c>
    </row>
    <row r="486" spans="1:8" x14ac:dyDescent="0.35">
      <c r="A486" s="2">
        <v>43451</v>
      </c>
      <c r="B486">
        <v>10853.2</v>
      </c>
      <c r="C486">
        <v>10900.35</v>
      </c>
      <c r="D486">
        <v>10844.85</v>
      </c>
      <c r="E486">
        <v>10888.35</v>
      </c>
      <c r="F486">
        <v>306145514</v>
      </c>
      <c r="G486">
        <v>125285900000</v>
      </c>
      <c r="H486">
        <v>18.59</v>
      </c>
    </row>
    <row r="487" spans="1:8" x14ac:dyDescent="0.35">
      <c r="A487" s="2">
        <v>43452</v>
      </c>
      <c r="B487">
        <v>10850.9</v>
      </c>
      <c r="C487">
        <v>10915.4</v>
      </c>
      <c r="D487">
        <v>10819.1</v>
      </c>
      <c r="E487">
        <v>10908.7</v>
      </c>
      <c r="F487">
        <v>294942271</v>
      </c>
      <c r="G487">
        <v>135564500000</v>
      </c>
      <c r="H487">
        <v>20.4375</v>
      </c>
    </row>
    <row r="488" spans="1:8" x14ac:dyDescent="0.35">
      <c r="A488" s="2">
        <v>43453</v>
      </c>
      <c r="B488">
        <v>10930.55</v>
      </c>
      <c r="C488">
        <v>10985.15</v>
      </c>
      <c r="D488">
        <v>10928</v>
      </c>
      <c r="E488">
        <v>10967.3</v>
      </c>
      <c r="F488">
        <v>321801803</v>
      </c>
      <c r="G488">
        <v>171726400000</v>
      </c>
      <c r="H488">
        <v>17.945</v>
      </c>
    </row>
    <row r="489" spans="1:8" x14ac:dyDescent="0.35">
      <c r="A489" s="2">
        <v>43454</v>
      </c>
      <c r="B489">
        <v>10885.2</v>
      </c>
      <c r="C489">
        <v>10962.55</v>
      </c>
      <c r="D489">
        <v>10880.05</v>
      </c>
      <c r="E489">
        <v>10951.7</v>
      </c>
      <c r="F489">
        <v>328802751</v>
      </c>
      <c r="G489">
        <v>149459400000</v>
      </c>
      <c r="H489">
        <v>15.81</v>
      </c>
    </row>
    <row r="490" spans="1:8" x14ac:dyDescent="0.35">
      <c r="A490" s="2">
        <v>43455</v>
      </c>
      <c r="B490">
        <v>10944.25</v>
      </c>
      <c r="C490">
        <v>10963.65</v>
      </c>
      <c r="D490">
        <v>10738.65</v>
      </c>
      <c r="E490">
        <v>10754</v>
      </c>
      <c r="F490">
        <v>389235107</v>
      </c>
      <c r="G490">
        <v>186638500000</v>
      </c>
      <c r="H490">
        <v>15.55</v>
      </c>
    </row>
    <row r="491" spans="1:8" x14ac:dyDescent="0.35">
      <c r="A491" s="2">
        <v>43458</v>
      </c>
      <c r="B491">
        <v>10780.9</v>
      </c>
      <c r="C491">
        <v>10782.3</v>
      </c>
      <c r="D491">
        <v>10649.25</v>
      </c>
      <c r="E491">
        <v>10663.5</v>
      </c>
      <c r="F491">
        <v>230291344</v>
      </c>
      <c r="G491">
        <v>106956000000</v>
      </c>
      <c r="H491">
        <v>15.157500000000001</v>
      </c>
    </row>
    <row r="492" spans="1:8" x14ac:dyDescent="0.35">
      <c r="A492" s="2">
        <v>43460</v>
      </c>
      <c r="B492">
        <v>10635.45</v>
      </c>
      <c r="C492">
        <v>10747.5</v>
      </c>
      <c r="D492">
        <v>10534.55</v>
      </c>
      <c r="E492">
        <v>10729.85</v>
      </c>
      <c r="F492">
        <v>271942701</v>
      </c>
      <c r="G492">
        <v>128319900000</v>
      </c>
      <c r="H492">
        <v>14.54</v>
      </c>
    </row>
    <row r="493" spans="1:8" x14ac:dyDescent="0.35">
      <c r="A493" s="2">
        <v>43461</v>
      </c>
      <c r="B493">
        <v>10817.9</v>
      </c>
      <c r="C493">
        <v>10834.2</v>
      </c>
      <c r="D493">
        <v>10764.45</v>
      </c>
      <c r="E493">
        <v>10779.8</v>
      </c>
      <c r="F493">
        <v>470160392</v>
      </c>
      <c r="G493">
        <v>191198800000</v>
      </c>
      <c r="H493">
        <v>14.577500000000001</v>
      </c>
    </row>
    <row r="494" spans="1:8" x14ac:dyDescent="0.35">
      <c r="A494" s="2">
        <v>43462</v>
      </c>
      <c r="B494">
        <v>10820.95</v>
      </c>
      <c r="C494">
        <v>10893.6</v>
      </c>
      <c r="D494">
        <v>10817.15</v>
      </c>
      <c r="E494">
        <v>10859.9</v>
      </c>
      <c r="F494">
        <v>253086507</v>
      </c>
      <c r="G494">
        <v>126150100000</v>
      </c>
      <c r="H494">
        <v>14.66</v>
      </c>
    </row>
    <row r="495" spans="1:8" x14ac:dyDescent="0.35">
      <c r="A495" s="2">
        <v>43465</v>
      </c>
      <c r="B495">
        <v>10913.2</v>
      </c>
      <c r="C495">
        <v>10923.55</v>
      </c>
      <c r="D495">
        <v>10853.2</v>
      </c>
      <c r="E495">
        <v>10862.55</v>
      </c>
      <c r="F495">
        <v>186494657</v>
      </c>
      <c r="G495">
        <v>101761300000</v>
      </c>
      <c r="H495">
        <v>14.3325</v>
      </c>
    </row>
    <row r="496" spans="1:8" x14ac:dyDescent="0.35">
      <c r="A496" s="2">
        <v>43466</v>
      </c>
      <c r="B496">
        <v>10881.7</v>
      </c>
      <c r="C496">
        <v>10923.6</v>
      </c>
      <c r="D496">
        <v>10807.1</v>
      </c>
      <c r="E496">
        <v>10910.1</v>
      </c>
      <c r="F496">
        <v>159404542</v>
      </c>
      <c r="G496">
        <v>86882600000</v>
      </c>
      <c r="H496">
        <v>15.9925</v>
      </c>
    </row>
    <row r="497" spans="1:8" x14ac:dyDescent="0.35">
      <c r="A497" s="2">
        <v>43467</v>
      </c>
      <c r="B497">
        <v>10868.85</v>
      </c>
      <c r="C497">
        <v>10895.35</v>
      </c>
      <c r="D497">
        <v>10735.05</v>
      </c>
      <c r="E497">
        <v>10792.5</v>
      </c>
      <c r="F497">
        <v>309665939</v>
      </c>
      <c r="G497">
        <v>153522500000</v>
      </c>
      <c r="H497">
        <v>15.75</v>
      </c>
    </row>
    <row r="498" spans="1:8" x14ac:dyDescent="0.35">
      <c r="A498" s="2">
        <v>43468</v>
      </c>
      <c r="B498">
        <v>10796.8</v>
      </c>
      <c r="C498">
        <v>10814.05</v>
      </c>
      <c r="D498">
        <v>10661.25</v>
      </c>
      <c r="E498">
        <v>10672.25</v>
      </c>
      <c r="F498">
        <v>286241745</v>
      </c>
      <c r="G498">
        <v>150304500000</v>
      </c>
      <c r="H498">
        <v>15.92</v>
      </c>
    </row>
    <row r="499" spans="1:8" x14ac:dyDescent="0.35">
      <c r="A499" s="2">
        <v>43469</v>
      </c>
      <c r="B499">
        <v>10699.7</v>
      </c>
      <c r="C499">
        <v>10741.05</v>
      </c>
      <c r="D499">
        <v>10628.65</v>
      </c>
      <c r="E499">
        <v>10727.35</v>
      </c>
      <c r="F499">
        <v>296596655</v>
      </c>
      <c r="G499">
        <v>145167400000</v>
      </c>
      <c r="H499">
        <v>16.072500000000002</v>
      </c>
    </row>
    <row r="500" spans="1:8" x14ac:dyDescent="0.35">
      <c r="A500" s="2">
        <v>43472</v>
      </c>
      <c r="B500">
        <v>10804.85</v>
      </c>
      <c r="C500">
        <v>10835.95</v>
      </c>
      <c r="D500">
        <v>10750.15</v>
      </c>
      <c r="E500">
        <v>10771.8</v>
      </c>
      <c r="F500">
        <v>269371080</v>
      </c>
      <c r="G500">
        <v>127312900000</v>
      </c>
      <c r="H500">
        <v>15.27</v>
      </c>
    </row>
    <row r="501" spans="1:8" x14ac:dyDescent="0.35">
      <c r="A501" s="2">
        <v>43473</v>
      </c>
      <c r="B501">
        <v>10786.25</v>
      </c>
      <c r="C501">
        <v>10818.45</v>
      </c>
      <c r="D501">
        <v>10733.25</v>
      </c>
      <c r="E501">
        <v>10802.15</v>
      </c>
      <c r="F501">
        <v>277697672</v>
      </c>
      <c r="G501">
        <v>134334800000</v>
      </c>
      <c r="H501">
        <v>16</v>
      </c>
    </row>
    <row r="502" spans="1:8" x14ac:dyDescent="0.35">
      <c r="A502" s="2">
        <v>43474</v>
      </c>
      <c r="B502">
        <v>10862.4</v>
      </c>
      <c r="C502">
        <v>10870.4</v>
      </c>
      <c r="D502">
        <v>10749.4</v>
      </c>
      <c r="E502">
        <v>10855.15</v>
      </c>
      <c r="F502">
        <v>333010535</v>
      </c>
      <c r="G502">
        <v>162133000000</v>
      </c>
      <c r="H502">
        <v>15.324999999999999</v>
      </c>
    </row>
    <row r="503" spans="1:8" x14ac:dyDescent="0.35">
      <c r="A503" s="2">
        <v>43475</v>
      </c>
      <c r="B503">
        <v>10859.35</v>
      </c>
      <c r="C503">
        <v>10859.35</v>
      </c>
      <c r="D503">
        <v>10801.8</v>
      </c>
      <c r="E503">
        <v>10821.6</v>
      </c>
      <c r="F503">
        <v>254365477</v>
      </c>
      <c r="G503">
        <v>120312600000</v>
      </c>
      <c r="H503">
        <v>16.387499999999999</v>
      </c>
    </row>
    <row r="504" spans="1:8" x14ac:dyDescent="0.35">
      <c r="A504" s="2">
        <v>43476</v>
      </c>
      <c r="B504">
        <v>10834.75</v>
      </c>
      <c r="C504">
        <v>10850.15</v>
      </c>
      <c r="D504">
        <v>10739.4</v>
      </c>
      <c r="E504">
        <v>10794.95</v>
      </c>
      <c r="F504">
        <v>260792200</v>
      </c>
      <c r="G504">
        <v>130846000000</v>
      </c>
      <c r="H504">
        <v>16.79</v>
      </c>
    </row>
    <row r="505" spans="1:8" x14ac:dyDescent="0.35">
      <c r="A505" s="2">
        <v>43479</v>
      </c>
      <c r="B505">
        <v>10807</v>
      </c>
      <c r="C505">
        <v>10808</v>
      </c>
      <c r="D505">
        <v>10692.35</v>
      </c>
      <c r="E505">
        <v>10737.6</v>
      </c>
      <c r="F505">
        <v>298774178</v>
      </c>
      <c r="G505">
        <v>127325700000</v>
      </c>
      <c r="H505">
        <v>16.162500000000001</v>
      </c>
    </row>
    <row r="506" spans="1:8" x14ac:dyDescent="0.35">
      <c r="A506" s="2">
        <v>43480</v>
      </c>
      <c r="B506">
        <v>10777.55</v>
      </c>
      <c r="C506">
        <v>10896.95</v>
      </c>
      <c r="D506">
        <v>10777.55</v>
      </c>
      <c r="E506">
        <v>10886.8</v>
      </c>
      <c r="F506">
        <v>310737078</v>
      </c>
      <c r="G506">
        <v>148799100000</v>
      </c>
      <c r="H506">
        <v>16.302499999999998</v>
      </c>
    </row>
    <row r="507" spans="1:8" x14ac:dyDescent="0.35">
      <c r="A507" s="2">
        <v>43481</v>
      </c>
      <c r="B507">
        <v>10899.65</v>
      </c>
      <c r="C507">
        <v>10928.15</v>
      </c>
      <c r="D507">
        <v>10876.9</v>
      </c>
      <c r="E507">
        <v>10890.3</v>
      </c>
      <c r="F507">
        <v>276539042</v>
      </c>
      <c r="G507">
        <v>130816300000</v>
      </c>
      <c r="H507">
        <v>15.7</v>
      </c>
    </row>
    <row r="508" spans="1:8" x14ac:dyDescent="0.35">
      <c r="A508" s="2">
        <v>43482</v>
      </c>
      <c r="B508">
        <v>10920.85</v>
      </c>
      <c r="C508">
        <v>10930.65</v>
      </c>
      <c r="D508">
        <v>10844.65</v>
      </c>
      <c r="E508">
        <v>10905.2</v>
      </c>
      <c r="F508">
        <v>271676319</v>
      </c>
      <c r="G508">
        <v>132158300000</v>
      </c>
      <c r="H508">
        <v>15.27</v>
      </c>
    </row>
    <row r="509" spans="1:8" x14ac:dyDescent="0.35">
      <c r="A509" s="2">
        <v>43483</v>
      </c>
      <c r="B509">
        <v>10914.85</v>
      </c>
      <c r="C509">
        <v>10928.2</v>
      </c>
      <c r="D509">
        <v>10852.2</v>
      </c>
      <c r="E509">
        <v>10906.95</v>
      </c>
      <c r="F509">
        <v>323814108</v>
      </c>
      <c r="G509">
        <v>164088300000</v>
      </c>
      <c r="H509">
        <v>15.345000000000001</v>
      </c>
    </row>
    <row r="510" spans="1:8" x14ac:dyDescent="0.35">
      <c r="A510" s="2">
        <v>43486</v>
      </c>
      <c r="B510">
        <v>10919.35</v>
      </c>
      <c r="C510">
        <v>10987.45</v>
      </c>
      <c r="D510">
        <v>10885.75</v>
      </c>
      <c r="E510">
        <v>10961.85</v>
      </c>
      <c r="F510">
        <v>288829125</v>
      </c>
      <c r="G510">
        <v>172897000000</v>
      </c>
      <c r="H510">
        <v>15.352499999999999</v>
      </c>
    </row>
    <row r="511" spans="1:8" x14ac:dyDescent="0.35">
      <c r="A511" s="2">
        <v>43487</v>
      </c>
      <c r="B511">
        <v>10949.8</v>
      </c>
      <c r="C511">
        <v>10949.8</v>
      </c>
      <c r="D511">
        <v>10864.15</v>
      </c>
      <c r="E511">
        <v>10922.75</v>
      </c>
      <c r="F511">
        <v>300768112</v>
      </c>
      <c r="G511">
        <v>174836200000</v>
      </c>
      <c r="H511">
        <v>16.157499999999999</v>
      </c>
    </row>
    <row r="512" spans="1:8" x14ac:dyDescent="0.35">
      <c r="A512" s="2">
        <v>43488</v>
      </c>
      <c r="B512">
        <v>10931.05</v>
      </c>
      <c r="C512">
        <v>10944.8</v>
      </c>
      <c r="D512">
        <v>10811.95</v>
      </c>
      <c r="E512">
        <v>10831.5</v>
      </c>
      <c r="F512">
        <v>298876314</v>
      </c>
      <c r="G512">
        <v>147369100000</v>
      </c>
      <c r="H512">
        <v>15.5825</v>
      </c>
    </row>
    <row r="513" spans="1:8" x14ac:dyDescent="0.35">
      <c r="A513" s="2">
        <v>43489</v>
      </c>
      <c r="B513">
        <v>10844.05</v>
      </c>
      <c r="C513">
        <v>10866.6</v>
      </c>
      <c r="D513">
        <v>10798.65</v>
      </c>
      <c r="E513">
        <v>10849.8</v>
      </c>
      <c r="F513">
        <v>361082096</v>
      </c>
      <c r="G513">
        <v>152984800000</v>
      </c>
      <c r="H513">
        <v>16.077500000000001</v>
      </c>
    </row>
    <row r="514" spans="1:8" x14ac:dyDescent="0.35">
      <c r="A514" s="2">
        <v>43490</v>
      </c>
      <c r="B514">
        <v>10859.75</v>
      </c>
      <c r="C514">
        <v>10931.7</v>
      </c>
      <c r="D514">
        <v>10756.45</v>
      </c>
      <c r="E514">
        <v>10780.55</v>
      </c>
      <c r="F514">
        <v>463444758</v>
      </c>
      <c r="G514">
        <v>205423600000</v>
      </c>
      <c r="H514">
        <v>16.2425</v>
      </c>
    </row>
    <row r="515" spans="1:8" x14ac:dyDescent="0.35">
      <c r="A515" s="2">
        <v>43493</v>
      </c>
      <c r="B515">
        <v>10792.45</v>
      </c>
      <c r="C515">
        <v>10804.45</v>
      </c>
      <c r="D515">
        <v>10630.95</v>
      </c>
      <c r="E515">
        <v>10661.55</v>
      </c>
      <c r="F515">
        <v>419682627</v>
      </c>
      <c r="G515">
        <v>211443300000</v>
      </c>
      <c r="H515">
        <v>16.6175</v>
      </c>
    </row>
    <row r="516" spans="1:8" x14ac:dyDescent="0.35">
      <c r="A516" s="2">
        <v>43494</v>
      </c>
      <c r="B516">
        <v>10653.7</v>
      </c>
      <c r="C516">
        <v>10690.35</v>
      </c>
      <c r="D516">
        <v>10583.65</v>
      </c>
      <c r="E516">
        <v>10652.2</v>
      </c>
      <c r="F516">
        <v>356908994</v>
      </c>
      <c r="G516">
        <v>188320600000</v>
      </c>
      <c r="H516">
        <v>18.147500000000001</v>
      </c>
    </row>
    <row r="517" spans="1:8" x14ac:dyDescent="0.35">
      <c r="A517" s="2">
        <v>43495</v>
      </c>
      <c r="B517">
        <v>10702.25</v>
      </c>
      <c r="C517">
        <v>10710.2</v>
      </c>
      <c r="D517">
        <v>10612.85</v>
      </c>
      <c r="E517">
        <v>10651.8</v>
      </c>
      <c r="F517">
        <v>410107910</v>
      </c>
      <c r="G517">
        <v>212148100000</v>
      </c>
      <c r="H517">
        <v>17.984999999999999</v>
      </c>
    </row>
    <row r="518" spans="1:8" x14ac:dyDescent="0.35">
      <c r="A518" s="2">
        <v>43496</v>
      </c>
      <c r="B518">
        <v>10690.55</v>
      </c>
      <c r="C518">
        <v>10838.05</v>
      </c>
      <c r="D518">
        <v>10678.55</v>
      </c>
      <c r="E518">
        <v>10830.95</v>
      </c>
      <c r="F518">
        <v>604818027</v>
      </c>
      <c r="G518">
        <v>274711800000</v>
      </c>
      <c r="H518">
        <v>18.085000000000001</v>
      </c>
    </row>
    <row r="519" spans="1:8" x14ac:dyDescent="0.35">
      <c r="A519" s="2">
        <v>43497</v>
      </c>
      <c r="B519">
        <v>10851.35</v>
      </c>
      <c r="C519">
        <v>10983.45</v>
      </c>
      <c r="D519">
        <v>10813.45</v>
      </c>
      <c r="E519">
        <v>10893.65</v>
      </c>
      <c r="F519">
        <v>482272661</v>
      </c>
      <c r="G519">
        <v>231123700000</v>
      </c>
      <c r="H519">
        <v>17.434999999999999</v>
      </c>
    </row>
    <row r="520" spans="1:8" x14ac:dyDescent="0.35">
      <c r="A520" s="2">
        <v>43500</v>
      </c>
      <c r="B520">
        <v>10876.75</v>
      </c>
      <c r="C520">
        <v>10927.9</v>
      </c>
      <c r="D520">
        <v>10814.15</v>
      </c>
      <c r="E520">
        <v>10912.25</v>
      </c>
      <c r="F520">
        <v>318300039</v>
      </c>
      <c r="G520">
        <v>154788100000</v>
      </c>
      <c r="H520">
        <v>17.690000000000001</v>
      </c>
    </row>
    <row r="521" spans="1:8" x14ac:dyDescent="0.35">
      <c r="A521" s="2">
        <v>43501</v>
      </c>
      <c r="B521">
        <v>10908.65</v>
      </c>
      <c r="C521">
        <v>10956.7</v>
      </c>
      <c r="D521">
        <v>10886.7</v>
      </c>
      <c r="E521">
        <v>10934.35</v>
      </c>
      <c r="F521">
        <v>268095127</v>
      </c>
      <c r="G521">
        <v>134351300000</v>
      </c>
      <c r="H521">
        <v>18.897500000000001</v>
      </c>
    </row>
    <row r="522" spans="1:8" x14ac:dyDescent="0.35">
      <c r="A522" s="2">
        <v>43502</v>
      </c>
      <c r="B522">
        <v>10965.1</v>
      </c>
      <c r="C522">
        <v>11072.6</v>
      </c>
      <c r="D522">
        <v>10962.7</v>
      </c>
      <c r="E522">
        <v>11062.45</v>
      </c>
      <c r="F522">
        <v>298510497</v>
      </c>
      <c r="G522">
        <v>151728500000</v>
      </c>
      <c r="H522">
        <v>18.427499999999998</v>
      </c>
    </row>
    <row r="523" spans="1:8" x14ac:dyDescent="0.35">
      <c r="A523" s="2">
        <v>43503</v>
      </c>
      <c r="B523">
        <v>11070.45</v>
      </c>
      <c r="C523">
        <v>11118.1</v>
      </c>
      <c r="D523">
        <v>11043.6</v>
      </c>
      <c r="E523">
        <v>11069.4</v>
      </c>
      <c r="F523">
        <v>263544426</v>
      </c>
      <c r="G523">
        <v>135426900000</v>
      </c>
      <c r="H523">
        <v>17.850000000000001</v>
      </c>
    </row>
    <row r="524" spans="1:8" x14ac:dyDescent="0.35">
      <c r="A524" s="2">
        <v>43504</v>
      </c>
      <c r="B524">
        <v>11023.5</v>
      </c>
      <c r="C524">
        <v>11041.2</v>
      </c>
      <c r="D524">
        <v>10925.45</v>
      </c>
      <c r="E524">
        <v>10943.6</v>
      </c>
      <c r="F524">
        <v>352787419</v>
      </c>
      <c r="G524">
        <v>155070500000</v>
      </c>
      <c r="H524">
        <v>17.122499999999999</v>
      </c>
    </row>
    <row r="525" spans="1:8" x14ac:dyDescent="0.35">
      <c r="A525" s="2">
        <v>43507</v>
      </c>
      <c r="B525">
        <v>10930.9</v>
      </c>
      <c r="C525">
        <v>10930.9</v>
      </c>
      <c r="D525">
        <v>10857.1</v>
      </c>
      <c r="E525">
        <v>10888.8</v>
      </c>
      <c r="F525">
        <v>285985383</v>
      </c>
      <c r="G525">
        <v>138189200000</v>
      </c>
      <c r="H525">
        <v>15.72</v>
      </c>
    </row>
    <row r="526" spans="1:8" x14ac:dyDescent="0.35">
      <c r="A526" s="2">
        <v>43508</v>
      </c>
      <c r="B526">
        <v>10879.7</v>
      </c>
      <c r="C526">
        <v>10910.9</v>
      </c>
      <c r="D526">
        <v>10823.8</v>
      </c>
      <c r="E526">
        <v>10831.4</v>
      </c>
      <c r="F526">
        <v>292314643</v>
      </c>
      <c r="G526">
        <v>144247800000</v>
      </c>
      <c r="H526">
        <v>15.7225</v>
      </c>
    </row>
    <row r="527" spans="1:8" x14ac:dyDescent="0.35">
      <c r="A527" s="2">
        <v>43509</v>
      </c>
      <c r="B527">
        <v>10870.55</v>
      </c>
      <c r="C527">
        <v>10891.65</v>
      </c>
      <c r="D527">
        <v>10772.1</v>
      </c>
      <c r="E527">
        <v>10793.65</v>
      </c>
      <c r="F527">
        <v>321958549</v>
      </c>
      <c r="G527">
        <v>153609800000</v>
      </c>
      <c r="H527">
        <v>15.78</v>
      </c>
    </row>
    <row r="528" spans="1:8" x14ac:dyDescent="0.35">
      <c r="A528" s="2">
        <v>43510</v>
      </c>
      <c r="B528">
        <v>10786.1</v>
      </c>
      <c r="C528">
        <v>10792.7</v>
      </c>
      <c r="D528">
        <v>10718.75</v>
      </c>
      <c r="E528">
        <v>10746.05</v>
      </c>
      <c r="F528">
        <v>627041405</v>
      </c>
      <c r="G528">
        <v>207974100000</v>
      </c>
      <c r="H528">
        <v>15.63</v>
      </c>
    </row>
    <row r="529" spans="1:8" x14ac:dyDescent="0.35">
      <c r="A529" s="2">
        <v>43511</v>
      </c>
      <c r="B529">
        <v>10780.25</v>
      </c>
      <c r="C529">
        <v>10785.75</v>
      </c>
      <c r="D529">
        <v>10620.4</v>
      </c>
      <c r="E529">
        <v>10724.4</v>
      </c>
      <c r="F529">
        <v>521876968</v>
      </c>
      <c r="G529">
        <v>207339500000</v>
      </c>
      <c r="H529">
        <v>15.435</v>
      </c>
    </row>
    <row r="530" spans="1:8" x14ac:dyDescent="0.35">
      <c r="A530" s="2">
        <v>43514</v>
      </c>
      <c r="B530">
        <v>10738.65</v>
      </c>
      <c r="C530">
        <v>10759.9</v>
      </c>
      <c r="D530">
        <v>10628.4</v>
      </c>
      <c r="E530">
        <v>10640.95</v>
      </c>
      <c r="F530">
        <v>345440240</v>
      </c>
      <c r="G530">
        <v>149031900000</v>
      </c>
      <c r="H530">
        <v>15.567500000000001</v>
      </c>
    </row>
    <row r="531" spans="1:8" x14ac:dyDescent="0.35">
      <c r="A531" s="2">
        <v>43515</v>
      </c>
      <c r="B531">
        <v>10636.7</v>
      </c>
      <c r="C531">
        <v>10722.85</v>
      </c>
      <c r="D531">
        <v>10585.65</v>
      </c>
      <c r="E531">
        <v>10604.35</v>
      </c>
      <c r="F531">
        <v>291507060</v>
      </c>
      <c r="G531">
        <v>137650100000</v>
      </c>
      <c r="H531">
        <v>15.84</v>
      </c>
    </row>
    <row r="532" spans="1:8" x14ac:dyDescent="0.35">
      <c r="A532" s="2">
        <v>43516</v>
      </c>
      <c r="B532">
        <v>10655.45</v>
      </c>
      <c r="C532">
        <v>10752.7</v>
      </c>
      <c r="D532">
        <v>10646.4</v>
      </c>
      <c r="E532">
        <v>10735.45</v>
      </c>
      <c r="F532">
        <v>289195306</v>
      </c>
      <c r="G532">
        <v>132097100000</v>
      </c>
      <c r="H532">
        <v>15.75</v>
      </c>
    </row>
    <row r="533" spans="1:8" x14ac:dyDescent="0.35">
      <c r="A533" s="2">
        <v>43517</v>
      </c>
      <c r="B533">
        <v>10744.1</v>
      </c>
      <c r="C533">
        <v>10808.85</v>
      </c>
      <c r="D533">
        <v>10721.5</v>
      </c>
      <c r="E533">
        <v>10789.85</v>
      </c>
      <c r="F533">
        <v>279584955</v>
      </c>
      <c r="G533">
        <v>147585000000</v>
      </c>
      <c r="H533">
        <v>15.73</v>
      </c>
    </row>
    <row r="534" spans="1:8" x14ac:dyDescent="0.35">
      <c r="A534" s="2">
        <v>43518</v>
      </c>
      <c r="B534">
        <v>10782.7</v>
      </c>
      <c r="C534">
        <v>10801.55</v>
      </c>
      <c r="D534">
        <v>10758.4</v>
      </c>
      <c r="E534">
        <v>10791.65</v>
      </c>
      <c r="F534">
        <v>396846597</v>
      </c>
      <c r="G534">
        <v>243864200000</v>
      </c>
      <c r="H534">
        <v>15.772500000000001</v>
      </c>
    </row>
    <row r="535" spans="1:8" x14ac:dyDescent="0.35">
      <c r="A535" s="2">
        <v>43521</v>
      </c>
      <c r="B535">
        <v>10813.25</v>
      </c>
      <c r="C535">
        <v>10887.1</v>
      </c>
      <c r="D535">
        <v>10788.05</v>
      </c>
      <c r="E535">
        <v>10880.1</v>
      </c>
      <c r="F535">
        <v>385905142</v>
      </c>
      <c r="G535">
        <v>164660900000</v>
      </c>
      <c r="H535">
        <v>16.46</v>
      </c>
    </row>
    <row r="536" spans="1:8" x14ac:dyDescent="0.35">
      <c r="A536" s="2">
        <v>43522</v>
      </c>
      <c r="B536">
        <v>10775.3</v>
      </c>
      <c r="C536">
        <v>10888.75</v>
      </c>
      <c r="D536">
        <v>10729.3</v>
      </c>
      <c r="E536">
        <v>10835.3</v>
      </c>
      <c r="F536">
        <v>414954476</v>
      </c>
      <c r="G536">
        <v>191867500000</v>
      </c>
      <c r="H536">
        <v>18</v>
      </c>
    </row>
    <row r="537" spans="1:8" x14ac:dyDescent="0.35">
      <c r="A537" s="2">
        <v>43523</v>
      </c>
      <c r="B537">
        <v>10881.2</v>
      </c>
      <c r="C537">
        <v>10939.7</v>
      </c>
      <c r="D537">
        <v>10751.2</v>
      </c>
      <c r="E537">
        <v>10806.65</v>
      </c>
      <c r="F537">
        <v>381080073</v>
      </c>
      <c r="G537">
        <v>183138500000</v>
      </c>
      <c r="H537">
        <v>18.467500000000001</v>
      </c>
    </row>
    <row r="538" spans="1:8" x14ac:dyDescent="0.35">
      <c r="A538" s="2">
        <v>43524</v>
      </c>
      <c r="B538">
        <v>10865.7</v>
      </c>
      <c r="C538">
        <v>10865.7</v>
      </c>
      <c r="D538">
        <v>10784.85</v>
      </c>
      <c r="E538">
        <v>10792.5</v>
      </c>
      <c r="F538">
        <v>644159018</v>
      </c>
      <c r="G538">
        <v>271233400000</v>
      </c>
      <c r="H538">
        <v>17.055</v>
      </c>
    </row>
    <row r="539" spans="1:8" x14ac:dyDescent="0.35">
      <c r="A539" s="2">
        <v>43525</v>
      </c>
      <c r="B539">
        <v>10842.65</v>
      </c>
      <c r="C539">
        <v>10877.9</v>
      </c>
      <c r="D539">
        <v>10823.1</v>
      </c>
      <c r="E539">
        <v>10863.5</v>
      </c>
      <c r="F539">
        <v>308526309</v>
      </c>
      <c r="G539">
        <v>150100600000</v>
      </c>
      <c r="H539">
        <v>16.052499999999998</v>
      </c>
    </row>
    <row r="540" spans="1:8" x14ac:dyDescent="0.35">
      <c r="A540" s="2">
        <v>43529</v>
      </c>
      <c r="B540">
        <v>10864.85</v>
      </c>
      <c r="C540">
        <v>10994.9</v>
      </c>
      <c r="D540">
        <v>10817</v>
      </c>
      <c r="E540">
        <v>10987.45</v>
      </c>
      <c r="F540">
        <v>373220239</v>
      </c>
      <c r="G540">
        <v>179600300000</v>
      </c>
      <c r="H540">
        <v>15.45</v>
      </c>
    </row>
    <row r="541" spans="1:8" x14ac:dyDescent="0.35">
      <c r="A541" s="2">
        <v>43530</v>
      </c>
      <c r="B541">
        <v>11024.85</v>
      </c>
      <c r="C541">
        <v>11062.3</v>
      </c>
      <c r="D541">
        <v>10998.85</v>
      </c>
      <c r="E541">
        <v>11053</v>
      </c>
      <c r="F541">
        <v>372550850</v>
      </c>
      <c r="G541">
        <v>178509300000</v>
      </c>
    </row>
    <row r="542" spans="1:8" x14ac:dyDescent="0.35">
      <c r="A542" s="2">
        <v>43531</v>
      </c>
      <c r="B542">
        <v>11077.95</v>
      </c>
      <c r="C542">
        <v>11089.05</v>
      </c>
      <c r="D542">
        <v>11027.1</v>
      </c>
      <c r="E542">
        <v>11058.2</v>
      </c>
      <c r="F542">
        <v>321208766</v>
      </c>
      <c r="G542">
        <v>153216800000</v>
      </c>
      <c r="H542">
        <v>15.3575</v>
      </c>
    </row>
    <row r="543" spans="1:8" x14ac:dyDescent="0.35">
      <c r="A543" s="2">
        <v>43532</v>
      </c>
      <c r="B543">
        <v>11038.85</v>
      </c>
      <c r="C543">
        <v>11049</v>
      </c>
      <c r="D543">
        <v>11008.95</v>
      </c>
      <c r="E543">
        <v>11035.4</v>
      </c>
      <c r="F543">
        <v>326569833</v>
      </c>
      <c r="G543">
        <v>143697700000</v>
      </c>
      <c r="H543">
        <v>17.114999999999998</v>
      </c>
    </row>
    <row r="544" spans="1:8" x14ac:dyDescent="0.35">
      <c r="A544" s="2">
        <v>43535</v>
      </c>
      <c r="B544">
        <v>11068.75</v>
      </c>
      <c r="C544">
        <v>11180.9</v>
      </c>
      <c r="D544">
        <v>11059.85</v>
      </c>
      <c r="E544">
        <v>11168.05</v>
      </c>
      <c r="F544">
        <v>352242287</v>
      </c>
      <c r="G544">
        <v>173499500000</v>
      </c>
      <c r="H544">
        <v>18.897500000000001</v>
      </c>
    </row>
    <row r="545" spans="1:8" x14ac:dyDescent="0.35">
      <c r="A545" s="2">
        <v>43536</v>
      </c>
      <c r="B545">
        <v>11231.35</v>
      </c>
      <c r="C545">
        <v>11320.4</v>
      </c>
      <c r="D545">
        <v>11227</v>
      </c>
      <c r="E545">
        <v>11301.2</v>
      </c>
      <c r="F545">
        <v>391310519</v>
      </c>
      <c r="G545">
        <v>208613500000</v>
      </c>
      <c r="H545">
        <v>18.2775</v>
      </c>
    </row>
    <row r="546" spans="1:8" x14ac:dyDescent="0.35">
      <c r="A546" s="2">
        <v>43537</v>
      </c>
      <c r="B546">
        <v>11326.2</v>
      </c>
      <c r="C546">
        <v>11352.3</v>
      </c>
      <c r="D546">
        <v>11276.6</v>
      </c>
      <c r="E546">
        <v>11341.7</v>
      </c>
      <c r="F546">
        <v>382996187</v>
      </c>
      <c r="G546">
        <v>208516700000</v>
      </c>
      <c r="H546">
        <v>16.274999999999999</v>
      </c>
    </row>
    <row r="547" spans="1:8" x14ac:dyDescent="0.35">
      <c r="A547" s="2">
        <v>43538</v>
      </c>
      <c r="B547">
        <v>11382.5</v>
      </c>
      <c r="C547">
        <v>11383.45</v>
      </c>
      <c r="D547">
        <v>11313.75</v>
      </c>
      <c r="E547">
        <v>11343.25</v>
      </c>
      <c r="F547">
        <v>294480678</v>
      </c>
      <c r="G547">
        <v>156610500000</v>
      </c>
      <c r="H547">
        <v>15.657500000000001</v>
      </c>
    </row>
    <row r="548" spans="1:8" x14ac:dyDescent="0.35">
      <c r="A548" s="2">
        <v>43539</v>
      </c>
      <c r="B548">
        <v>11376.85</v>
      </c>
      <c r="C548">
        <v>11487</v>
      </c>
      <c r="D548">
        <v>11370.8</v>
      </c>
      <c r="E548">
        <v>11426.85</v>
      </c>
      <c r="F548">
        <v>463704896</v>
      </c>
      <c r="G548">
        <v>251432600000</v>
      </c>
      <c r="H548">
        <v>15.61</v>
      </c>
    </row>
    <row r="549" spans="1:8" x14ac:dyDescent="0.35">
      <c r="A549" s="2">
        <v>43542</v>
      </c>
      <c r="B549">
        <v>11473.85</v>
      </c>
      <c r="C549">
        <v>11530.15</v>
      </c>
      <c r="D549">
        <v>11412.5</v>
      </c>
      <c r="E549">
        <v>11462.2</v>
      </c>
      <c r="F549">
        <v>320250041</v>
      </c>
      <c r="G549">
        <v>169422200000</v>
      </c>
      <c r="H549">
        <v>15.2925</v>
      </c>
    </row>
    <row r="550" spans="1:8" x14ac:dyDescent="0.35">
      <c r="A550" s="2">
        <v>43543</v>
      </c>
      <c r="B550">
        <v>11500.3</v>
      </c>
      <c r="C550">
        <v>11543.85</v>
      </c>
      <c r="D550">
        <v>11451.25</v>
      </c>
      <c r="E550">
        <v>11532.4</v>
      </c>
      <c r="F550">
        <v>326099667</v>
      </c>
      <c r="G550">
        <v>161799200000</v>
      </c>
      <c r="H550">
        <v>14.94</v>
      </c>
    </row>
    <row r="551" spans="1:8" x14ac:dyDescent="0.35">
      <c r="A551" s="2">
        <v>43544</v>
      </c>
      <c r="B551">
        <v>11553.35</v>
      </c>
      <c r="C551">
        <v>11556.1</v>
      </c>
      <c r="D551">
        <v>11503.1</v>
      </c>
      <c r="E551">
        <v>11521.05</v>
      </c>
      <c r="F551">
        <v>366298049</v>
      </c>
      <c r="G551">
        <v>183114400000</v>
      </c>
      <c r="H551">
        <v>14.895</v>
      </c>
    </row>
    <row r="552" spans="1:8" x14ac:dyDescent="0.35">
      <c r="A552" s="2">
        <v>43546</v>
      </c>
      <c r="B552">
        <v>11549.2</v>
      </c>
      <c r="C552">
        <v>11572.8</v>
      </c>
      <c r="D552">
        <v>11434.55</v>
      </c>
      <c r="E552">
        <v>11456.9</v>
      </c>
      <c r="F552">
        <v>386193935</v>
      </c>
      <c r="G552">
        <v>197557400000</v>
      </c>
      <c r="H552">
        <v>15.0975</v>
      </c>
    </row>
    <row r="553" spans="1:8" x14ac:dyDescent="0.35">
      <c r="A553" s="2">
        <v>43549</v>
      </c>
      <c r="B553">
        <v>11395.65</v>
      </c>
      <c r="C553">
        <v>11395.65</v>
      </c>
      <c r="D553">
        <v>11311.6</v>
      </c>
      <c r="E553">
        <v>11354.25</v>
      </c>
      <c r="F553">
        <v>294459196</v>
      </c>
      <c r="G553">
        <v>141011400000</v>
      </c>
      <c r="H553">
        <v>15.2775</v>
      </c>
    </row>
    <row r="554" spans="1:8" x14ac:dyDescent="0.35">
      <c r="A554" s="2">
        <v>43550</v>
      </c>
      <c r="B554">
        <v>11375.2</v>
      </c>
      <c r="C554">
        <v>11496.75</v>
      </c>
      <c r="D554">
        <v>11352.45</v>
      </c>
      <c r="E554">
        <v>11483.25</v>
      </c>
      <c r="F554">
        <v>282575496</v>
      </c>
      <c r="G554">
        <v>146116800000</v>
      </c>
      <c r="H554">
        <v>15.15</v>
      </c>
    </row>
    <row r="555" spans="1:8" x14ac:dyDescent="0.35">
      <c r="A555" s="2">
        <v>43551</v>
      </c>
      <c r="B555">
        <v>11531.45</v>
      </c>
      <c r="C555">
        <v>11546.2</v>
      </c>
      <c r="D555">
        <v>11413</v>
      </c>
      <c r="E555">
        <v>11445.05</v>
      </c>
      <c r="F555">
        <v>350446089</v>
      </c>
      <c r="G555">
        <v>183565200000</v>
      </c>
      <c r="H555">
        <v>15.865</v>
      </c>
    </row>
    <row r="556" spans="1:8" x14ac:dyDescent="0.35">
      <c r="A556" s="2">
        <v>43552</v>
      </c>
      <c r="B556">
        <v>11463.65</v>
      </c>
      <c r="C556">
        <v>11588.5</v>
      </c>
      <c r="D556">
        <v>11452.45</v>
      </c>
      <c r="E556">
        <v>11570</v>
      </c>
      <c r="F556">
        <v>527678809</v>
      </c>
      <c r="G556">
        <v>257196500000</v>
      </c>
      <c r="H556">
        <v>16.899999999999999</v>
      </c>
    </row>
    <row r="557" spans="1:8" x14ac:dyDescent="0.35">
      <c r="A557" s="2">
        <v>43553</v>
      </c>
      <c r="B557">
        <v>11625.45</v>
      </c>
      <c r="C557">
        <v>11630.35</v>
      </c>
      <c r="D557">
        <v>11570.15</v>
      </c>
      <c r="E557">
        <v>11623.9</v>
      </c>
      <c r="F557">
        <v>416276981</v>
      </c>
      <c r="G557">
        <v>205152500000</v>
      </c>
      <c r="H557">
        <v>16.4925</v>
      </c>
    </row>
    <row r="558" spans="1:8" x14ac:dyDescent="0.35">
      <c r="A558" s="2">
        <v>43556</v>
      </c>
      <c r="B558">
        <v>11665.2</v>
      </c>
      <c r="C558">
        <v>11738.1</v>
      </c>
      <c r="D558">
        <v>11644.75</v>
      </c>
      <c r="E558">
        <v>11669.15</v>
      </c>
      <c r="F558">
        <v>379572660</v>
      </c>
      <c r="G558">
        <v>189779900000</v>
      </c>
      <c r="H558">
        <v>16.032499999999999</v>
      </c>
    </row>
    <row r="559" spans="1:8" x14ac:dyDescent="0.35">
      <c r="A559" s="2">
        <v>43557</v>
      </c>
      <c r="B559">
        <v>11711.55</v>
      </c>
      <c r="C559">
        <v>11729.35</v>
      </c>
      <c r="D559">
        <v>11655.85</v>
      </c>
      <c r="E559">
        <v>11713.2</v>
      </c>
      <c r="F559">
        <v>386131413</v>
      </c>
      <c r="G559">
        <v>186737000000</v>
      </c>
      <c r="H559">
        <v>16.274999999999999</v>
      </c>
    </row>
    <row r="560" spans="1:8" x14ac:dyDescent="0.35">
      <c r="A560" s="2">
        <v>43558</v>
      </c>
      <c r="B560">
        <v>11735.3</v>
      </c>
      <c r="C560">
        <v>11761</v>
      </c>
      <c r="D560">
        <v>11629.15</v>
      </c>
      <c r="E560">
        <v>11643.95</v>
      </c>
      <c r="F560">
        <v>365760070</v>
      </c>
      <c r="G560">
        <v>190509500000</v>
      </c>
      <c r="H560">
        <v>16.672499999999999</v>
      </c>
    </row>
    <row r="561" spans="1:8" x14ac:dyDescent="0.35">
      <c r="A561" s="2">
        <v>43559</v>
      </c>
      <c r="B561">
        <v>11660.2</v>
      </c>
      <c r="C561">
        <v>11662.55</v>
      </c>
      <c r="D561">
        <v>11559.2</v>
      </c>
      <c r="E561">
        <v>11598</v>
      </c>
      <c r="F561">
        <v>349029830</v>
      </c>
      <c r="G561">
        <v>197130100000</v>
      </c>
      <c r="H561">
        <v>16.484999999999999</v>
      </c>
    </row>
    <row r="562" spans="1:8" x14ac:dyDescent="0.35">
      <c r="A562" s="2">
        <v>43560</v>
      </c>
      <c r="B562">
        <v>11638.4</v>
      </c>
      <c r="C562">
        <v>11689.65</v>
      </c>
      <c r="D562">
        <v>11609.5</v>
      </c>
      <c r="E562">
        <v>11665.95</v>
      </c>
      <c r="F562">
        <v>266665797</v>
      </c>
      <c r="G562">
        <v>150003500000</v>
      </c>
      <c r="H562">
        <v>17.047499999999999</v>
      </c>
    </row>
    <row r="563" spans="1:8" x14ac:dyDescent="0.35">
      <c r="A563" s="2">
        <v>43563</v>
      </c>
      <c r="B563">
        <v>11704.35</v>
      </c>
      <c r="C563">
        <v>11710.3</v>
      </c>
      <c r="D563">
        <v>11549.1</v>
      </c>
      <c r="E563">
        <v>11604.5</v>
      </c>
      <c r="F563">
        <v>260932608</v>
      </c>
      <c r="G563">
        <v>142039600000</v>
      </c>
      <c r="H563">
        <v>16.6525</v>
      </c>
    </row>
    <row r="564" spans="1:8" x14ac:dyDescent="0.35">
      <c r="A564" s="2">
        <v>43564</v>
      </c>
      <c r="B564">
        <v>11612.05</v>
      </c>
      <c r="C564">
        <v>11683.9</v>
      </c>
      <c r="D564">
        <v>11569.7</v>
      </c>
      <c r="E564">
        <v>11671.95</v>
      </c>
      <c r="F564">
        <v>300467538</v>
      </c>
      <c r="G564">
        <v>159843900000</v>
      </c>
      <c r="H564">
        <v>17.184999999999999</v>
      </c>
    </row>
    <row r="565" spans="1:8" x14ac:dyDescent="0.35">
      <c r="A565" s="2">
        <v>43565</v>
      </c>
      <c r="B565">
        <v>11646.85</v>
      </c>
      <c r="C565">
        <v>11680.05</v>
      </c>
      <c r="D565">
        <v>11571.75</v>
      </c>
      <c r="E565">
        <v>11584.3</v>
      </c>
      <c r="F565">
        <v>359941110</v>
      </c>
      <c r="G565">
        <v>222584600000</v>
      </c>
      <c r="H565">
        <v>18.004999999999999</v>
      </c>
    </row>
    <row r="566" spans="1:8" x14ac:dyDescent="0.35">
      <c r="A566" s="2">
        <v>43566</v>
      </c>
      <c r="B566">
        <v>11592.55</v>
      </c>
      <c r="C566">
        <v>11606.7</v>
      </c>
      <c r="D566">
        <v>11550.55</v>
      </c>
      <c r="E566">
        <v>11596.7</v>
      </c>
      <c r="F566">
        <v>279775726</v>
      </c>
      <c r="G566">
        <v>143322000000</v>
      </c>
      <c r="H566">
        <v>18.0825</v>
      </c>
    </row>
    <row r="567" spans="1:8" x14ac:dyDescent="0.35">
      <c r="A567" s="2">
        <v>43567</v>
      </c>
      <c r="B567">
        <v>11612.85</v>
      </c>
      <c r="C567">
        <v>11657.35</v>
      </c>
      <c r="D567">
        <v>11578.8</v>
      </c>
      <c r="E567">
        <v>11643.45</v>
      </c>
      <c r="F567">
        <v>246006184</v>
      </c>
      <c r="G567">
        <v>135986100000</v>
      </c>
      <c r="H567">
        <v>18.782499999999999</v>
      </c>
    </row>
    <row r="568" spans="1:8" x14ac:dyDescent="0.35">
      <c r="A568" s="2">
        <v>43570</v>
      </c>
      <c r="B568">
        <v>11667</v>
      </c>
      <c r="C568">
        <v>11704.6</v>
      </c>
      <c r="D568">
        <v>11648.25</v>
      </c>
      <c r="E568">
        <v>11690.35</v>
      </c>
      <c r="F568">
        <v>289996075</v>
      </c>
      <c r="G568">
        <v>156357900000</v>
      </c>
      <c r="H568">
        <v>18.649999999999999</v>
      </c>
    </row>
    <row r="569" spans="1:8" x14ac:dyDescent="0.35">
      <c r="A569" s="2">
        <v>43571</v>
      </c>
      <c r="B569">
        <v>11736.2</v>
      </c>
      <c r="C569">
        <v>11810.95</v>
      </c>
      <c r="D569">
        <v>11731.55</v>
      </c>
      <c r="E569">
        <v>11787.15</v>
      </c>
      <c r="F569">
        <v>354315040</v>
      </c>
      <c r="G569">
        <v>175854800000</v>
      </c>
      <c r="H569">
        <v>18.392499999999998</v>
      </c>
    </row>
    <row r="570" spans="1:8" x14ac:dyDescent="0.35">
      <c r="A570" s="2">
        <v>43573</v>
      </c>
      <c r="B570">
        <v>11856.15</v>
      </c>
      <c r="C570">
        <v>11856.15</v>
      </c>
      <c r="D570">
        <v>11738.5</v>
      </c>
      <c r="E570">
        <v>11752.8</v>
      </c>
      <c r="F570">
        <v>339653709</v>
      </c>
      <c r="G570">
        <v>182712700000</v>
      </c>
      <c r="H570">
        <v>20.1525</v>
      </c>
    </row>
    <row r="571" spans="1:8" x14ac:dyDescent="0.35">
      <c r="A571" s="2">
        <v>43577</v>
      </c>
      <c r="B571">
        <v>11727.05</v>
      </c>
      <c r="C571">
        <v>11727.05</v>
      </c>
      <c r="D571">
        <v>11583.95</v>
      </c>
      <c r="E571">
        <v>11594.45</v>
      </c>
      <c r="F571">
        <v>260356055</v>
      </c>
      <c r="G571">
        <v>137541200000</v>
      </c>
      <c r="H571">
        <v>20.28</v>
      </c>
    </row>
    <row r="572" spans="1:8" x14ac:dyDescent="0.35">
      <c r="A572" s="2">
        <v>43578</v>
      </c>
      <c r="B572">
        <v>11612.95</v>
      </c>
      <c r="C572">
        <v>11645.95</v>
      </c>
      <c r="D572">
        <v>11564.8</v>
      </c>
      <c r="E572">
        <v>11575.95</v>
      </c>
      <c r="F572">
        <v>272544486</v>
      </c>
      <c r="G572">
        <v>145005300000</v>
      </c>
      <c r="H572">
        <v>21.13</v>
      </c>
    </row>
    <row r="573" spans="1:8" x14ac:dyDescent="0.35">
      <c r="A573" s="2">
        <v>43579</v>
      </c>
      <c r="B573">
        <v>11601.5</v>
      </c>
      <c r="C573">
        <v>11740.85</v>
      </c>
      <c r="D573">
        <v>11578.85</v>
      </c>
      <c r="E573">
        <v>11726.15</v>
      </c>
      <c r="F573">
        <v>335196513</v>
      </c>
      <c r="G573">
        <v>170466600000</v>
      </c>
      <c r="H573">
        <v>20.9575</v>
      </c>
    </row>
    <row r="574" spans="1:8" x14ac:dyDescent="0.35">
      <c r="A574" s="2">
        <v>43580</v>
      </c>
      <c r="B574">
        <v>11735.7</v>
      </c>
      <c r="C574">
        <v>11796.75</v>
      </c>
      <c r="D574">
        <v>11624.3</v>
      </c>
      <c r="E574">
        <v>11641.8</v>
      </c>
      <c r="F574">
        <v>604360395</v>
      </c>
      <c r="G574">
        <v>282543000000</v>
      </c>
      <c r="H574">
        <v>20.997499999999999</v>
      </c>
    </row>
    <row r="575" spans="1:8" x14ac:dyDescent="0.35">
      <c r="A575" s="2">
        <v>43581</v>
      </c>
      <c r="B575">
        <v>11683.75</v>
      </c>
      <c r="C575">
        <v>11762.9</v>
      </c>
      <c r="D575">
        <v>11661.75</v>
      </c>
      <c r="E575">
        <v>11754.65</v>
      </c>
      <c r="F575">
        <v>333483764</v>
      </c>
      <c r="G575">
        <v>180988300000</v>
      </c>
      <c r="H575">
        <v>21.387499999999999</v>
      </c>
    </row>
    <row r="576" spans="1:8" x14ac:dyDescent="0.35">
      <c r="A576" s="2">
        <v>43585</v>
      </c>
      <c r="B576">
        <v>11748.75</v>
      </c>
      <c r="C576">
        <v>11756.25</v>
      </c>
      <c r="D576">
        <v>11655.9</v>
      </c>
      <c r="E576">
        <v>11748.15</v>
      </c>
      <c r="F576">
        <v>532630874</v>
      </c>
      <c r="G576">
        <v>233249800000</v>
      </c>
      <c r="H576">
        <v>21.692499999999999</v>
      </c>
    </row>
    <row r="577" spans="1:8" x14ac:dyDescent="0.35">
      <c r="A577" s="2">
        <v>43587</v>
      </c>
      <c r="B577">
        <v>11725.55</v>
      </c>
      <c r="C577">
        <v>11789.3</v>
      </c>
      <c r="D577">
        <v>11699.55</v>
      </c>
      <c r="E577">
        <v>11724.75</v>
      </c>
      <c r="F577">
        <v>380278045</v>
      </c>
      <c r="G577">
        <v>177900600000</v>
      </c>
      <c r="H577">
        <v>22.734999999999999</v>
      </c>
    </row>
    <row r="578" spans="1:8" x14ac:dyDescent="0.35">
      <c r="A578" s="2">
        <v>43588</v>
      </c>
      <c r="B578">
        <v>11722.6</v>
      </c>
      <c r="C578">
        <v>11770.9</v>
      </c>
      <c r="D578">
        <v>11699.35</v>
      </c>
      <c r="E578">
        <v>11712.25</v>
      </c>
      <c r="F578">
        <v>305519934</v>
      </c>
      <c r="G578">
        <v>151563200000</v>
      </c>
      <c r="H578">
        <v>24.05</v>
      </c>
    </row>
    <row r="579" spans="1:8" x14ac:dyDescent="0.35">
      <c r="A579" s="2">
        <v>43591</v>
      </c>
      <c r="B579">
        <v>11605.8</v>
      </c>
      <c r="C579">
        <v>11632.55</v>
      </c>
      <c r="D579">
        <v>11571.35</v>
      </c>
      <c r="E579">
        <v>11598.25</v>
      </c>
      <c r="F579">
        <v>299046480</v>
      </c>
      <c r="G579">
        <v>147034200000</v>
      </c>
      <c r="H579">
        <v>24.645</v>
      </c>
    </row>
    <row r="580" spans="1:8" x14ac:dyDescent="0.35">
      <c r="A580" s="2">
        <v>43592</v>
      </c>
      <c r="B580">
        <v>11651.5</v>
      </c>
      <c r="C580">
        <v>11657.05</v>
      </c>
      <c r="D580">
        <v>11484.45</v>
      </c>
      <c r="E580">
        <v>11497.9</v>
      </c>
      <c r="F580">
        <v>337495624</v>
      </c>
      <c r="G580">
        <v>166328400000</v>
      </c>
      <c r="H580">
        <v>23.712499999999999</v>
      </c>
    </row>
    <row r="581" spans="1:8" x14ac:dyDescent="0.35">
      <c r="A581" s="2">
        <v>43593</v>
      </c>
      <c r="B581">
        <v>11478.7</v>
      </c>
      <c r="C581">
        <v>11479.1</v>
      </c>
      <c r="D581">
        <v>11346.95</v>
      </c>
      <c r="E581">
        <v>11359.45</v>
      </c>
      <c r="F581">
        <v>372826025</v>
      </c>
      <c r="G581">
        <v>174400100000</v>
      </c>
      <c r="H581">
        <v>23.232500000000002</v>
      </c>
    </row>
    <row r="582" spans="1:8" x14ac:dyDescent="0.35">
      <c r="A582" s="2">
        <v>43594</v>
      </c>
      <c r="B582">
        <v>11322.4</v>
      </c>
      <c r="C582">
        <v>11357.6</v>
      </c>
      <c r="D582">
        <v>11255.05</v>
      </c>
      <c r="E582">
        <v>11301.8</v>
      </c>
      <c r="F582">
        <v>373028059</v>
      </c>
      <c r="G582">
        <v>176028600000</v>
      </c>
      <c r="H582">
        <v>21.717500000000001</v>
      </c>
    </row>
    <row r="583" spans="1:8" x14ac:dyDescent="0.35">
      <c r="A583" s="2">
        <v>43595</v>
      </c>
      <c r="B583">
        <v>11314.15</v>
      </c>
      <c r="C583">
        <v>11345.8</v>
      </c>
      <c r="D583">
        <v>11251.05</v>
      </c>
      <c r="E583">
        <v>11278.9</v>
      </c>
      <c r="F583">
        <v>387323416</v>
      </c>
      <c r="G583">
        <v>180851900000</v>
      </c>
      <c r="H583">
        <v>21.827500000000001</v>
      </c>
    </row>
    <row r="584" spans="1:8" x14ac:dyDescent="0.35">
      <c r="A584" s="2">
        <v>43598</v>
      </c>
      <c r="B584">
        <v>11258.7</v>
      </c>
      <c r="C584">
        <v>11300.2</v>
      </c>
      <c r="D584">
        <v>11125.6</v>
      </c>
      <c r="E584">
        <v>11148.2</v>
      </c>
      <c r="F584">
        <v>357586433</v>
      </c>
      <c r="G584">
        <v>167229100000</v>
      </c>
      <c r="H584">
        <v>22.982500000000002</v>
      </c>
    </row>
    <row r="585" spans="1:8" x14ac:dyDescent="0.35">
      <c r="A585" s="2">
        <v>43599</v>
      </c>
      <c r="B585">
        <v>11151.65</v>
      </c>
      <c r="C585">
        <v>11294.75</v>
      </c>
      <c r="D585">
        <v>11108.3</v>
      </c>
      <c r="E585">
        <v>11222.05</v>
      </c>
      <c r="F585">
        <v>398122725</v>
      </c>
      <c r="G585">
        <v>199063800000</v>
      </c>
      <c r="H585">
        <v>24.032499999999999</v>
      </c>
    </row>
    <row r="586" spans="1:8" x14ac:dyDescent="0.35">
      <c r="A586" s="2">
        <v>43600</v>
      </c>
      <c r="B586">
        <v>11271.7</v>
      </c>
      <c r="C586">
        <v>11286.8</v>
      </c>
      <c r="D586">
        <v>11136.95</v>
      </c>
      <c r="E586">
        <v>11157</v>
      </c>
      <c r="F586">
        <v>414174258</v>
      </c>
      <c r="G586">
        <v>179317500000</v>
      </c>
      <c r="H586">
        <v>26.432500000000001</v>
      </c>
    </row>
    <row r="587" spans="1:8" x14ac:dyDescent="0.35">
      <c r="A587" s="2">
        <v>43601</v>
      </c>
      <c r="B587">
        <v>11180.35</v>
      </c>
      <c r="C587">
        <v>11281.55</v>
      </c>
      <c r="D587">
        <v>11143.35</v>
      </c>
      <c r="E587">
        <v>11257.1</v>
      </c>
      <c r="F587">
        <v>350734572</v>
      </c>
      <c r="G587">
        <v>156295700000</v>
      </c>
      <c r="H587">
        <v>26.477499999999999</v>
      </c>
    </row>
    <row r="588" spans="1:8" x14ac:dyDescent="0.35">
      <c r="A588" s="2">
        <v>43602</v>
      </c>
      <c r="B588">
        <v>11261.9</v>
      </c>
      <c r="C588">
        <v>11426.15</v>
      </c>
      <c r="D588">
        <v>11259.85</v>
      </c>
      <c r="E588">
        <v>11407.15</v>
      </c>
      <c r="F588">
        <v>412109200</v>
      </c>
      <c r="G588">
        <v>201776300000</v>
      </c>
      <c r="H588">
        <v>26.364999999999998</v>
      </c>
    </row>
    <row r="589" spans="1:8" x14ac:dyDescent="0.35">
      <c r="A589" s="2">
        <v>43605</v>
      </c>
      <c r="B589">
        <v>11651.9</v>
      </c>
      <c r="C589">
        <v>11845.2</v>
      </c>
      <c r="D589">
        <v>11591.7</v>
      </c>
      <c r="E589">
        <v>11828.25</v>
      </c>
      <c r="F589">
        <v>452096261</v>
      </c>
      <c r="G589">
        <v>252237800000</v>
      </c>
      <c r="H589">
        <v>25.484999999999999</v>
      </c>
    </row>
    <row r="590" spans="1:8" x14ac:dyDescent="0.35">
      <c r="A590" s="2">
        <v>43606</v>
      </c>
      <c r="B590">
        <v>11863.65</v>
      </c>
      <c r="C590">
        <v>11883.55</v>
      </c>
      <c r="D590">
        <v>11682.8</v>
      </c>
      <c r="E590">
        <v>11709.1</v>
      </c>
      <c r="F590">
        <v>381038129</v>
      </c>
      <c r="G590">
        <v>203246700000</v>
      </c>
      <c r="H590">
        <v>26.335000000000001</v>
      </c>
    </row>
    <row r="591" spans="1:8" x14ac:dyDescent="0.35">
      <c r="A591" s="2">
        <v>43607</v>
      </c>
      <c r="B591">
        <v>11727.95</v>
      </c>
      <c r="C591">
        <v>11784.8</v>
      </c>
      <c r="D591">
        <v>11682.4</v>
      </c>
      <c r="E591">
        <v>11737.9</v>
      </c>
      <c r="F591">
        <v>355870667</v>
      </c>
      <c r="G591">
        <v>195824100000</v>
      </c>
      <c r="H591">
        <v>27.3825</v>
      </c>
    </row>
    <row r="592" spans="1:8" x14ac:dyDescent="0.35">
      <c r="A592" s="2">
        <v>43608</v>
      </c>
      <c r="B592">
        <v>11901.3</v>
      </c>
      <c r="C592">
        <v>12041.15</v>
      </c>
      <c r="D592">
        <v>11614.5</v>
      </c>
      <c r="E592">
        <v>11657.05</v>
      </c>
      <c r="F592">
        <v>569030654</v>
      </c>
      <c r="G592">
        <v>311800800000</v>
      </c>
      <c r="H592">
        <v>27.1325</v>
      </c>
    </row>
    <row r="593" spans="1:8" x14ac:dyDescent="0.35">
      <c r="A593" s="2">
        <v>43609</v>
      </c>
      <c r="B593">
        <v>11748</v>
      </c>
      <c r="C593">
        <v>11859</v>
      </c>
      <c r="D593">
        <v>11658.1</v>
      </c>
      <c r="E593">
        <v>11844.1</v>
      </c>
      <c r="F593">
        <v>374637415</v>
      </c>
      <c r="G593">
        <v>200284900000</v>
      </c>
      <c r="H593">
        <v>28.657499999999999</v>
      </c>
    </row>
    <row r="594" spans="1:8" x14ac:dyDescent="0.35">
      <c r="A594" s="2">
        <v>43612</v>
      </c>
      <c r="B594">
        <v>11855.5</v>
      </c>
      <c r="C594">
        <v>11957.15</v>
      </c>
      <c r="D594">
        <v>11812.4</v>
      </c>
      <c r="E594">
        <v>11924.75</v>
      </c>
      <c r="F594">
        <v>348356214</v>
      </c>
      <c r="G594">
        <v>177353600000</v>
      </c>
      <c r="H594">
        <v>28.37</v>
      </c>
    </row>
    <row r="595" spans="1:8" x14ac:dyDescent="0.35">
      <c r="A595" s="2">
        <v>43613</v>
      </c>
      <c r="B595">
        <v>11958.35</v>
      </c>
      <c r="C595">
        <v>11958.55</v>
      </c>
      <c r="D595">
        <v>11864.9</v>
      </c>
      <c r="E595">
        <v>11928.75</v>
      </c>
      <c r="F595">
        <v>598308334</v>
      </c>
      <c r="G595">
        <v>288335400000</v>
      </c>
      <c r="H595">
        <v>28.074999999999999</v>
      </c>
    </row>
    <row r="596" spans="1:8" x14ac:dyDescent="0.35">
      <c r="A596" s="2">
        <v>43614</v>
      </c>
      <c r="B596">
        <v>11905.8</v>
      </c>
      <c r="C596">
        <v>11931.9</v>
      </c>
      <c r="D596">
        <v>11836.8</v>
      </c>
      <c r="E596">
        <v>11861.1</v>
      </c>
      <c r="F596">
        <v>318068673</v>
      </c>
      <c r="G596">
        <v>159859200000</v>
      </c>
      <c r="H596">
        <v>23.675000000000001</v>
      </c>
    </row>
    <row r="597" spans="1:8" x14ac:dyDescent="0.35">
      <c r="A597" s="2">
        <v>43615</v>
      </c>
      <c r="B597">
        <v>11865.3</v>
      </c>
      <c r="C597">
        <v>11968.55</v>
      </c>
      <c r="D597">
        <v>11859.4</v>
      </c>
      <c r="E597">
        <v>11945.9</v>
      </c>
      <c r="F597">
        <v>421199867</v>
      </c>
      <c r="G597">
        <v>202618500000</v>
      </c>
      <c r="H597">
        <v>25.6525</v>
      </c>
    </row>
    <row r="598" spans="1:8" x14ac:dyDescent="0.35">
      <c r="A598" s="2">
        <v>43616</v>
      </c>
      <c r="B598">
        <v>11999.8</v>
      </c>
      <c r="C598">
        <v>12039.25</v>
      </c>
      <c r="D598">
        <v>11829.45</v>
      </c>
      <c r="E598">
        <v>11922.8</v>
      </c>
      <c r="F598">
        <v>438879129</v>
      </c>
      <c r="G598">
        <v>227890000000</v>
      </c>
      <c r="H598">
        <v>27.6325</v>
      </c>
    </row>
    <row r="599" spans="1:8" x14ac:dyDescent="0.35">
      <c r="A599" s="2">
        <v>43619</v>
      </c>
      <c r="B599">
        <v>11953.75</v>
      </c>
      <c r="C599">
        <v>12103.05</v>
      </c>
      <c r="D599">
        <v>11920.1</v>
      </c>
      <c r="E599">
        <v>12088.55</v>
      </c>
      <c r="F599">
        <v>315296955</v>
      </c>
      <c r="G599">
        <v>174513600000</v>
      </c>
      <c r="H599">
        <v>19.405000000000001</v>
      </c>
    </row>
    <row r="600" spans="1:8" x14ac:dyDescent="0.35">
      <c r="A600" s="2">
        <v>43620</v>
      </c>
      <c r="B600">
        <v>12052.65</v>
      </c>
      <c r="C600">
        <v>12095.2</v>
      </c>
      <c r="D600">
        <v>12005.85</v>
      </c>
      <c r="E600">
        <v>12021.65</v>
      </c>
      <c r="F600">
        <v>289221904</v>
      </c>
      <c r="G600">
        <v>153082800000</v>
      </c>
      <c r="H600">
        <v>16.467500000000001</v>
      </c>
    </row>
    <row r="601" spans="1:8" x14ac:dyDescent="0.35">
      <c r="A601" s="2">
        <v>43622</v>
      </c>
      <c r="B601">
        <v>12039.8</v>
      </c>
      <c r="C601">
        <v>12039.8</v>
      </c>
      <c r="D601">
        <v>11830.25</v>
      </c>
      <c r="E601">
        <v>11843.75</v>
      </c>
      <c r="F601">
        <v>415206942</v>
      </c>
      <c r="G601">
        <v>211447700000</v>
      </c>
      <c r="H601">
        <v>16.190000000000001</v>
      </c>
    </row>
    <row r="602" spans="1:8" x14ac:dyDescent="0.35">
      <c r="A602" s="2">
        <v>43623</v>
      </c>
      <c r="B602">
        <v>11865.2</v>
      </c>
      <c r="C602">
        <v>11897.5</v>
      </c>
      <c r="D602">
        <v>11769.5</v>
      </c>
      <c r="E602">
        <v>11870.65</v>
      </c>
      <c r="F602">
        <v>302455910</v>
      </c>
      <c r="G602">
        <v>149394000000</v>
      </c>
      <c r="H602">
        <v>15.922499999999999</v>
      </c>
    </row>
    <row r="603" spans="1:8" x14ac:dyDescent="0.35">
      <c r="A603" s="2">
        <v>43626</v>
      </c>
      <c r="B603">
        <v>11934.9</v>
      </c>
      <c r="C603">
        <v>11975.05</v>
      </c>
      <c r="D603">
        <v>11871.75</v>
      </c>
      <c r="E603">
        <v>11922.7</v>
      </c>
      <c r="F603">
        <v>303329445</v>
      </c>
      <c r="G603">
        <v>131254100000</v>
      </c>
      <c r="H603">
        <v>16.407499999999999</v>
      </c>
    </row>
    <row r="604" spans="1:8" x14ac:dyDescent="0.35">
      <c r="A604" s="2">
        <v>43627</v>
      </c>
      <c r="B604">
        <v>11959.85</v>
      </c>
      <c r="C604">
        <v>12000.35</v>
      </c>
      <c r="D604">
        <v>11904.35</v>
      </c>
      <c r="E604">
        <v>11965.6</v>
      </c>
      <c r="F604">
        <v>332181958</v>
      </c>
      <c r="G604">
        <v>153922800000</v>
      </c>
      <c r="H604">
        <v>15.61</v>
      </c>
    </row>
    <row r="605" spans="1:8" x14ac:dyDescent="0.35">
      <c r="A605" s="2">
        <v>43628</v>
      </c>
      <c r="B605">
        <v>11962.45</v>
      </c>
      <c r="C605">
        <v>11962.45</v>
      </c>
      <c r="D605">
        <v>11866.35</v>
      </c>
      <c r="E605">
        <v>11906.2</v>
      </c>
      <c r="F605">
        <v>283718253</v>
      </c>
      <c r="G605">
        <v>141201700000</v>
      </c>
      <c r="H605">
        <v>16.067499999999999</v>
      </c>
    </row>
    <row r="606" spans="1:8" x14ac:dyDescent="0.35">
      <c r="A606" s="2">
        <v>43629</v>
      </c>
      <c r="B606">
        <v>11873.9</v>
      </c>
      <c r="C606">
        <v>11931.35</v>
      </c>
      <c r="D606">
        <v>11817.05</v>
      </c>
      <c r="E606">
        <v>11914.05</v>
      </c>
      <c r="F606">
        <v>447901993</v>
      </c>
      <c r="G606">
        <v>186809100000</v>
      </c>
      <c r="H606">
        <v>15.967499999999999</v>
      </c>
    </row>
    <row r="607" spans="1:8" x14ac:dyDescent="0.35">
      <c r="A607" s="2">
        <v>43630</v>
      </c>
      <c r="B607">
        <v>11910.1</v>
      </c>
      <c r="C607">
        <v>11911.85</v>
      </c>
      <c r="D607">
        <v>11797.7</v>
      </c>
      <c r="E607">
        <v>11823.3</v>
      </c>
      <c r="F607">
        <v>390294634</v>
      </c>
      <c r="G607">
        <v>162265700000</v>
      </c>
      <c r="H607">
        <v>15.6275</v>
      </c>
    </row>
    <row r="608" spans="1:8" x14ac:dyDescent="0.35">
      <c r="A608" s="2">
        <v>43633</v>
      </c>
      <c r="B608">
        <v>11844</v>
      </c>
      <c r="C608">
        <v>11844.05</v>
      </c>
      <c r="D608">
        <v>11657.75</v>
      </c>
      <c r="E608">
        <v>11672.15</v>
      </c>
      <c r="F608">
        <v>295528399</v>
      </c>
      <c r="G608">
        <v>138516700000</v>
      </c>
      <c r="H608">
        <v>15.525</v>
      </c>
    </row>
    <row r="609" spans="1:8" x14ac:dyDescent="0.35">
      <c r="A609" s="2">
        <v>43634</v>
      </c>
      <c r="B609">
        <v>11677.05</v>
      </c>
      <c r="C609">
        <v>11727.2</v>
      </c>
      <c r="D609">
        <v>11641.15</v>
      </c>
      <c r="E609">
        <v>11691.5</v>
      </c>
      <c r="F609">
        <v>365525622</v>
      </c>
      <c r="G609">
        <v>161206900000</v>
      </c>
      <c r="H609">
        <v>14.8575</v>
      </c>
    </row>
    <row r="610" spans="1:8" x14ac:dyDescent="0.35">
      <c r="A610" s="2">
        <v>43635</v>
      </c>
      <c r="B610">
        <v>11744.45</v>
      </c>
      <c r="C610">
        <v>11802.5</v>
      </c>
      <c r="D610">
        <v>11625.1</v>
      </c>
      <c r="E610">
        <v>11691.45</v>
      </c>
      <c r="F610">
        <v>446933027</v>
      </c>
      <c r="G610">
        <v>187227100000</v>
      </c>
      <c r="H610">
        <v>14.975</v>
      </c>
    </row>
    <row r="611" spans="1:8" x14ac:dyDescent="0.35">
      <c r="A611" s="2">
        <v>43636</v>
      </c>
      <c r="B611">
        <v>11653.65</v>
      </c>
      <c r="C611">
        <v>11843.5</v>
      </c>
      <c r="D611">
        <v>11635.05</v>
      </c>
      <c r="E611">
        <v>11831.75</v>
      </c>
      <c r="F611">
        <v>442016954</v>
      </c>
      <c r="G611">
        <v>188391100000</v>
      </c>
      <c r="H611">
        <v>14.49</v>
      </c>
    </row>
    <row r="612" spans="1:8" x14ac:dyDescent="0.35">
      <c r="A612" s="2">
        <v>43637</v>
      </c>
      <c r="B612">
        <v>11827.6</v>
      </c>
      <c r="C612">
        <v>11827.95</v>
      </c>
      <c r="D612">
        <v>11705.1</v>
      </c>
      <c r="E612">
        <v>11724.1</v>
      </c>
      <c r="F612">
        <v>468430388</v>
      </c>
      <c r="G612">
        <v>233461300000</v>
      </c>
      <c r="H612">
        <v>14.1225</v>
      </c>
    </row>
    <row r="613" spans="1:8" x14ac:dyDescent="0.35">
      <c r="A613" s="2">
        <v>43640</v>
      </c>
      <c r="B613">
        <v>11725.8</v>
      </c>
      <c r="C613">
        <v>11754</v>
      </c>
      <c r="D613">
        <v>11670.2</v>
      </c>
      <c r="E613">
        <v>11699.65</v>
      </c>
      <c r="F613">
        <v>277620788</v>
      </c>
      <c r="G613">
        <v>126313800000</v>
      </c>
      <c r="H613">
        <v>13.66</v>
      </c>
    </row>
    <row r="614" spans="1:8" x14ac:dyDescent="0.35">
      <c r="A614" s="2">
        <v>43641</v>
      </c>
      <c r="B614">
        <v>11681</v>
      </c>
      <c r="C614">
        <v>11814.4</v>
      </c>
      <c r="D614">
        <v>11651</v>
      </c>
      <c r="E614">
        <v>11796.45</v>
      </c>
      <c r="F614">
        <v>300476353</v>
      </c>
      <c r="G614">
        <v>138228300000</v>
      </c>
      <c r="H614">
        <v>13.895</v>
      </c>
    </row>
    <row r="615" spans="1:8" x14ac:dyDescent="0.35">
      <c r="A615" s="2">
        <v>43642</v>
      </c>
      <c r="B615">
        <v>11768.15</v>
      </c>
      <c r="C615">
        <v>11871.85</v>
      </c>
      <c r="D615">
        <v>11757.55</v>
      </c>
      <c r="E615">
        <v>11847.55</v>
      </c>
      <c r="F615">
        <v>327885018</v>
      </c>
      <c r="G615">
        <v>146508900000</v>
      </c>
      <c r="H615">
        <v>14.65</v>
      </c>
    </row>
    <row r="616" spans="1:8" x14ac:dyDescent="0.35">
      <c r="A616" s="2">
        <v>43643</v>
      </c>
      <c r="B616">
        <v>11860.85</v>
      </c>
      <c r="C616">
        <v>11911.15</v>
      </c>
      <c r="D616">
        <v>11821.05</v>
      </c>
      <c r="E616">
        <v>11841.55</v>
      </c>
      <c r="F616">
        <v>480169350</v>
      </c>
      <c r="G616">
        <v>233003000000</v>
      </c>
      <c r="H616">
        <v>14.6</v>
      </c>
    </row>
    <row r="617" spans="1:8" x14ac:dyDescent="0.35">
      <c r="A617" s="2">
        <v>43644</v>
      </c>
      <c r="B617">
        <v>11861.15</v>
      </c>
      <c r="C617">
        <v>11871.7</v>
      </c>
      <c r="D617">
        <v>11775.5</v>
      </c>
      <c r="E617">
        <v>11788.85</v>
      </c>
      <c r="F617">
        <v>303888701</v>
      </c>
      <c r="G617">
        <v>151919000000</v>
      </c>
      <c r="H617">
        <v>14.73</v>
      </c>
    </row>
    <row r="618" spans="1:8" x14ac:dyDescent="0.35">
      <c r="A618" s="2">
        <v>43647</v>
      </c>
      <c r="B618">
        <v>11839.9</v>
      </c>
      <c r="C618">
        <v>11884.65</v>
      </c>
      <c r="D618">
        <v>11830.8</v>
      </c>
      <c r="E618">
        <v>11865.6</v>
      </c>
      <c r="F618">
        <v>278415889</v>
      </c>
      <c r="G618">
        <v>128749600000</v>
      </c>
      <c r="H618">
        <v>14</v>
      </c>
    </row>
    <row r="619" spans="1:8" x14ac:dyDescent="0.35">
      <c r="A619" s="2">
        <v>43648</v>
      </c>
      <c r="B619">
        <v>11890.3</v>
      </c>
      <c r="C619">
        <v>11917.45</v>
      </c>
      <c r="D619">
        <v>11814.7</v>
      </c>
      <c r="E619">
        <v>11910.3</v>
      </c>
      <c r="F619">
        <v>363197036</v>
      </c>
      <c r="G619">
        <v>136159400000</v>
      </c>
      <c r="H619">
        <v>14.61</v>
      </c>
    </row>
    <row r="620" spans="1:8" x14ac:dyDescent="0.35">
      <c r="A620" s="2">
        <v>43649</v>
      </c>
      <c r="B620">
        <v>11932.15</v>
      </c>
      <c r="C620">
        <v>11945.2</v>
      </c>
      <c r="D620">
        <v>11887.05</v>
      </c>
      <c r="E620">
        <v>11916.75</v>
      </c>
      <c r="F620">
        <v>340527508</v>
      </c>
      <c r="G620">
        <v>142903300000</v>
      </c>
      <c r="H620">
        <v>15.2225</v>
      </c>
    </row>
    <row r="621" spans="1:8" x14ac:dyDescent="0.35">
      <c r="A621" s="2">
        <v>43650</v>
      </c>
      <c r="B621">
        <v>11928.8</v>
      </c>
      <c r="C621">
        <v>11969.25</v>
      </c>
      <c r="D621">
        <v>11923.65</v>
      </c>
      <c r="E621">
        <v>11946.75</v>
      </c>
      <c r="F621">
        <v>333595172</v>
      </c>
      <c r="G621">
        <v>147588700000</v>
      </c>
      <c r="H621">
        <v>15.01</v>
      </c>
    </row>
    <row r="622" spans="1:8" x14ac:dyDescent="0.35">
      <c r="A622" s="2">
        <v>43651</v>
      </c>
      <c r="B622">
        <v>11964.75</v>
      </c>
      <c r="C622">
        <v>11981.75</v>
      </c>
      <c r="D622">
        <v>11797.9</v>
      </c>
      <c r="E622">
        <v>11811.15</v>
      </c>
      <c r="F622">
        <v>530720039</v>
      </c>
      <c r="G622">
        <v>188719900000</v>
      </c>
      <c r="H622">
        <v>14.75</v>
      </c>
    </row>
    <row r="623" spans="1:8" x14ac:dyDescent="0.35">
      <c r="A623" s="2">
        <v>43654</v>
      </c>
      <c r="B623">
        <v>11770.4</v>
      </c>
      <c r="C623">
        <v>11771.9</v>
      </c>
      <c r="D623">
        <v>11523.3</v>
      </c>
      <c r="E623">
        <v>11558.6</v>
      </c>
      <c r="F623">
        <v>464029444</v>
      </c>
      <c r="G623">
        <v>191462500000</v>
      </c>
      <c r="H623">
        <v>14.645</v>
      </c>
    </row>
    <row r="624" spans="1:8" x14ac:dyDescent="0.35">
      <c r="A624" s="2">
        <v>43655</v>
      </c>
      <c r="B624">
        <v>11531.6</v>
      </c>
      <c r="C624">
        <v>11582.55</v>
      </c>
      <c r="D624">
        <v>11461</v>
      </c>
      <c r="E624">
        <v>11555.9</v>
      </c>
      <c r="F624">
        <v>442520253</v>
      </c>
      <c r="G624">
        <v>215779500000</v>
      </c>
      <c r="H624">
        <v>14.952500000000001</v>
      </c>
    </row>
    <row r="625" spans="1:8" x14ac:dyDescent="0.35">
      <c r="A625" s="2">
        <v>43656</v>
      </c>
      <c r="B625">
        <v>11536.15</v>
      </c>
      <c r="C625">
        <v>11593.7</v>
      </c>
      <c r="D625">
        <v>11475.65</v>
      </c>
      <c r="E625">
        <v>11498.9</v>
      </c>
      <c r="F625">
        <v>337571014</v>
      </c>
      <c r="G625">
        <v>160985300000</v>
      </c>
      <c r="H625">
        <v>14.602499999999999</v>
      </c>
    </row>
    <row r="626" spans="1:8" x14ac:dyDescent="0.35">
      <c r="A626" s="2">
        <v>43657</v>
      </c>
      <c r="B626">
        <v>11561.45</v>
      </c>
      <c r="C626">
        <v>11599</v>
      </c>
      <c r="D626">
        <v>11519.5</v>
      </c>
      <c r="E626">
        <v>11582.9</v>
      </c>
      <c r="F626">
        <v>317257578</v>
      </c>
      <c r="G626">
        <v>145862000000</v>
      </c>
      <c r="H626">
        <v>14.25</v>
      </c>
    </row>
    <row r="627" spans="1:8" x14ac:dyDescent="0.35">
      <c r="A627" s="2">
        <v>43658</v>
      </c>
      <c r="B627">
        <v>11601.15</v>
      </c>
      <c r="C627">
        <v>11639.55</v>
      </c>
      <c r="D627">
        <v>11538.6</v>
      </c>
      <c r="E627">
        <v>11552.5</v>
      </c>
      <c r="F627">
        <v>359421182</v>
      </c>
      <c r="G627">
        <v>169475700000</v>
      </c>
      <c r="H627">
        <v>13.695</v>
      </c>
    </row>
    <row r="628" spans="1:8" x14ac:dyDescent="0.35">
      <c r="A628" s="2">
        <v>43661</v>
      </c>
      <c r="B628">
        <v>11614.75</v>
      </c>
      <c r="C628">
        <v>11618.4</v>
      </c>
      <c r="D628">
        <v>11532.3</v>
      </c>
      <c r="E628">
        <v>11588.35</v>
      </c>
      <c r="F628">
        <v>368788782</v>
      </c>
      <c r="G628">
        <v>158359900000</v>
      </c>
      <c r="H628">
        <v>13.53</v>
      </c>
    </row>
    <row r="629" spans="1:8" x14ac:dyDescent="0.35">
      <c r="A629" s="2">
        <v>43662</v>
      </c>
      <c r="B629">
        <v>11596.65</v>
      </c>
      <c r="C629">
        <v>11670.05</v>
      </c>
      <c r="D629">
        <v>11573.95</v>
      </c>
      <c r="E629">
        <v>11662.6</v>
      </c>
      <c r="F629">
        <v>480156167</v>
      </c>
      <c r="G629">
        <v>159679100000</v>
      </c>
    </row>
    <row r="630" spans="1:8" x14ac:dyDescent="0.35">
      <c r="A630" s="2">
        <v>43663</v>
      </c>
      <c r="B630">
        <v>11670.75</v>
      </c>
      <c r="C630">
        <v>11706.65</v>
      </c>
      <c r="D630">
        <v>11651.15</v>
      </c>
      <c r="E630">
        <v>11687.5</v>
      </c>
      <c r="F630">
        <v>464827734</v>
      </c>
      <c r="G630">
        <v>152505000000</v>
      </c>
      <c r="H630">
        <v>13.065</v>
      </c>
    </row>
    <row r="631" spans="1:8" x14ac:dyDescent="0.35">
      <c r="A631" s="2">
        <v>43664</v>
      </c>
      <c r="B631">
        <v>11675.6</v>
      </c>
      <c r="C631">
        <v>11677.15</v>
      </c>
      <c r="D631">
        <v>11582.4</v>
      </c>
      <c r="E631">
        <v>11596.9</v>
      </c>
      <c r="F631">
        <v>498258158</v>
      </c>
      <c r="G631">
        <v>166840300000</v>
      </c>
      <c r="H631">
        <v>13.852499999999999</v>
      </c>
    </row>
    <row r="632" spans="1:8" x14ac:dyDescent="0.35">
      <c r="A632" s="2">
        <v>43665</v>
      </c>
      <c r="B632">
        <v>11627.95</v>
      </c>
      <c r="C632">
        <v>11640.35</v>
      </c>
      <c r="D632">
        <v>11399.3</v>
      </c>
      <c r="E632">
        <v>11419.25</v>
      </c>
      <c r="F632">
        <v>446049198</v>
      </c>
      <c r="G632">
        <v>173264000000</v>
      </c>
      <c r="H632">
        <v>13.6875</v>
      </c>
    </row>
    <row r="633" spans="1:8" x14ac:dyDescent="0.35">
      <c r="A633" s="2">
        <v>43668</v>
      </c>
      <c r="B633">
        <v>11392.85</v>
      </c>
      <c r="C633">
        <v>11398.15</v>
      </c>
      <c r="D633">
        <v>11301.25</v>
      </c>
      <c r="E633">
        <v>11346.2</v>
      </c>
      <c r="F633">
        <v>516044335</v>
      </c>
      <c r="G633">
        <v>193042300000</v>
      </c>
      <c r="H633">
        <v>13.635</v>
      </c>
    </row>
    <row r="634" spans="1:8" x14ac:dyDescent="0.35">
      <c r="A634" s="2">
        <v>43669</v>
      </c>
      <c r="B634">
        <v>11372.25</v>
      </c>
      <c r="C634">
        <v>11398.15</v>
      </c>
      <c r="D634">
        <v>11302.8</v>
      </c>
      <c r="E634">
        <v>11331.05</v>
      </c>
      <c r="F634">
        <v>458931191</v>
      </c>
      <c r="G634">
        <v>191993200000</v>
      </c>
      <c r="H634">
        <v>12.47</v>
      </c>
    </row>
    <row r="635" spans="1:8" x14ac:dyDescent="0.35">
      <c r="A635" s="2">
        <v>43670</v>
      </c>
      <c r="B635">
        <v>11322.45</v>
      </c>
      <c r="C635">
        <v>11359.75</v>
      </c>
      <c r="D635">
        <v>11229.8</v>
      </c>
      <c r="E635">
        <v>11271.3</v>
      </c>
      <c r="F635">
        <v>413202832</v>
      </c>
      <c r="G635">
        <v>183531300000</v>
      </c>
      <c r="H635">
        <v>11.9975</v>
      </c>
    </row>
    <row r="636" spans="1:8" x14ac:dyDescent="0.35">
      <c r="A636" s="2">
        <v>43671</v>
      </c>
      <c r="B636">
        <v>11290.4</v>
      </c>
      <c r="C636">
        <v>11361.4</v>
      </c>
      <c r="D636">
        <v>11239.35</v>
      </c>
      <c r="E636">
        <v>11252.15</v>
      </c>
      <c r="F636">
        <v>553676897</v>
      </c>
      <c r="G636">
        <v>243292100000</v>
      </c>
      <c r="H636">
        <v>12.02</v>
      </c>
    </row>
    <row r="637" spans="1:8" x14ac:dyDescent="0.35">
      <c r="A637" s="2">
        <v>43672</v>
      </c>
      <c r="B637">
        <v>11247.45</v>
      </c>
      <c r="C637">
        <v>11307.6</v>
      </c>
      <c r="D637">
        <v>11210.05</v>
      </c>
      <c r="E637">
        <v>11284.3</v>
      </c>
      <c r="F637">
        <v>522670420</v>
      </c>
      <c r="G637">
        <v>203503800000</v>
      </c>
      <c r="H637">
        <v>11.56</v>
      </c>
    </row>
    <row r="638" spans="1:8" x14ac:dyDescent="0.35">
      <c r="A638" s="2">
        <v>43675</v>
      </c>
      <c r="B638">
        <v>11307.5</v>
      </c>
      <c r="C638">
        <v>11310.95</v>
      </c>
      <c r="D638">
        <v>11152.4</v>
      </c>
      <c r="E638">
        <v>11189.2</v>
      </c>
      <c r="F638">
        <v>482862376</v>
      </c>
      <c r="G638">
        <v>187059200000</v>
      </c>
      <c r="H638">
        <v>11.8</v>
      </c>
    </row>
    <row r="639" spans="1:8" x14ac:dyDescent="0.35">
      <c r="A639" s="2">
        <v>43676</v>
      </c>
      <c r="B639">
        <v>11213.7</v>
      </c>
      <c r="C639">
        <v>11267.45</v>
      </c>
      <c r="D639">
        <v>11072.65</v>
      </c>
      <c r="E639">
        <v>11085.4</v>
      </c>
      <c r="F639">
        <v>479059399</v>
      </c>
      <c r="G639">
        <v>205457100000</v>
      </c>
      <c r="H639">
        <v>11.75</v>
      </c>
    </row>
    <row r="640" spans="1:8" x14ac:dyDescent="0.35">
      <c r="A640" s="2">
        <v>43677</v>
      </c>
      <c r="B640">
        <v>11034.05</v>
      </c>
      <c r="C640">
        <v>11145.3</v>
      </c>
      <c r="D640">
        <v>10999.4</v>
      </c>
      <c r="E640">
        <v>11118</v>
      </c>
      <c r="F640">
        <v>536694278</v>
      </c>
      <c r="G640">
        <v>236812200000</v>
      </c>
      <c r="H640">
        <v>12.515000000000001</v>
      </c>
    </row>
    <row r="641" spans="1:8" x14ac:dyDescent="0.35">
      <c r="A641" s="2">
        <v>43678</v>
      </c>
      <c r="B641">
        <v>11060.2</v>
      </c>
      <c r="C641">
        <v>11076.75</v>
      </c>
      <c r="D641">
        <v>10881</v>
      </c>
      <c r="E641">
        <v>10980</v>
      </c>
      <c r="F641">
        <v>499918953</v>
      </c>
      <c r="G641">
        <v>210483200000</v>
      </c>
      <c r="H641">
        <v>13.01</v>
      </c>
    </row>
    <row r="642" spans="1:8" x14ac:dyDescent="0.35">
      <c r="A642" s="2">
        <v>43679</v>
      </c>
      <c r="B642">
        <v>10930.3</v>
      </c>
      <c r="C642">
        <v>11080.15</v>
      </c>
      <c r="D642">
        <v>10848.95</v>
      </c>
      <c r="E642">
        <v>10997.35</v>
      </c>
      <c r="F642">
        <v>547416246</v>
      </c>
      <c r="G642">
        <v>239720400000</v>
      </c>
      <c r="H642">
        <v>13.4275</v>
      </c>
    </row>
    <row r="643" spans="1:8" x14ac:dyDescent="0.35">
      <c r="A643" s="2">
        <v>43682</v>
      </c>
      <c r="B643">
        <v>10895.8</v>
      </c>
      <c r="C643">
        <v>10895.8</v>
      </c>
      <c r="D643">
        <v>10782.6</v>
      </c>
      <c r="E643">
        <v>10862.6</v>
      </c>
      <c r="F643">
        <v>506556609</v>
      </c>
      <c r="G643">
        <v>208241000000</v>
      </c>
      <c r="H643">
        <v>12.76</v>
      </c>
    </row>
    <row r="644" spans="1:8" x14ac:dyDescent="0.35">
      <c r="A644" s="2">
        <v>43683</v>
      </c>
      <c r="B644">
        <v>10815.4</v>
      </c>
      <c r="C644">
        <v>11018.55</v>
      </c>
      <c r="D644">
        <v>10813.8</v>
      </c>
      <c r="E644">
        <v>10948.25</v>
      </c>
      <c r="F644">
        <v>517891491</v>
      </c>
      <c r="G644">
        <v>216764000000</v>
      </c>
      <c r="H644">
        <v>12.635</v>
      </c>
    </row>
    <row r="645" spans="1:8" x14ac:dyDescent="0.35">
      <c r="A645" s="2">
        <v>43684</v>
      </c>
      <c r="B645">
        <v>10958.1</v>
      </c>
      <c r="C645">
        <v>10975.65</v>
      </c>
      <c r="D645">
        <v>10835.9</v>
      </c>
      <c r="E645">
        <v>10855.5</v>
      </c>
      <c r="F645">
        <v>548465787</v>
      </c>
      <c r="G645">
        <v>212282800000</v>
      </c>
      <c r="H645">
        <v>12.1325</v>
      </c>
    </row>
    <row r="646" spans="1:8" x14ac:dyDescent="0.35">
      <c r="A646" s="2">
        <v>43685</v>
      </c>
      <c r="B646">
        <v>10899.2</v>
      </c>
      <c r="C646">
        <v>11058.05</v>
      </c>
      <c r="D646">
        <v>10842.95</v>
      </c>
      <c r="E646">
        <v>11032.45</v>
      </c>
      <c r="F646">
        <v>482471622</v>
      </c>
      <c r="G646">
        <v>206676000000</v>
      </c>
      <c r="H646">
        <v>13.0625</v>
      </c>
    </row>
    <row r="647" spans="1:8" x14ac:dyDescent="0.35">
      <c r="A647" s="2">
        <v>43686</v>
      </c>
      <c r="B647">
        <v>11087.9</v>
      </c>
      <c r="C647">
        <v>11181.45</v>
      </c>
      <c r="D647">
        <v>11062.8</v>
      </c>
      <c r="E647">
        <v>11109.65</v>
      </c>
      <c r="F647">
        <v>538063563</v>
      </c>
      <c r="G647">
        <v>210920500000</v>
      </c>
      <c r="H647">
        <v>13.612500000000001</v>
      </c>
    </row>
    <row r="648" spans="1:8" x14ac:dyDescent="0.35">
      <c r="A648" s="2">
        <v>43690</v>
      </c>
      <c r="B648">
        <v>11139.4</v>
      </c>
      <c r="C648">
        <v>11145.9</v>
      </c>
      <c r="D648">
        <v>10901.6</v>
      </c>
      <c r="E648">
        <v>10925.85</v>
      </c>
      <c r="F648">
        <v>624634647</v>
      </c>
      <c r="G648">
        <v>247906700000</v>
      </c>
      <c r="H648">
        <v>13.59</v>
      </c>
    </row>
    <row r="649" spans="1:8" x14ac:dyDescent="0.35">
      <c r="A649" s="2">
        <v>43691</v>
      </c>
      <c r="B649">
        <v>11003.25</v>
      </c>
      <c r="C649">
        <v>11078.15</v>
      </c>
      <c r="D649">
        <v>10935.6</v>
      </c>
      <c r="E649">
        <v>11029.4</v>
      </c>
      <c r="F649">
        <v>511541716</v>
      </c>
      <c r="G649">
        <v>197128100000</v>
      </c>
      <c r="H649">
        <v>14.557499999999999</v>
      </c>
    </row>
    <row r="650" spans="1:8" x14ac:dyDescent="0.35">
      <c r="A650" s="2">
        <v>43693</v>
      </c>
      <c r="B650">
        <v>11043.65</v>
      </c>
      <c r="C650">
        <v>11068.65</v>
      </c>
      <c r="D650">
        <v>10924.3</v>
      </c>
      <c r="E650">
        <v>11047.8</v>
      </c>
      <c r="F650">
        <v>470909918</v>
      </c>
      <c r="G650">
        <v>192819100000</v>
      </c>
      <c r="H650">
        <v>15.1875</v>
      </c>
    </row>
    <row r="651" spans="1:8" x14ac:dyDescent="0.35">
      <c r="A651" s="2">
        <v>43696</v>
      </c>
      <c r="B651">
        <v>11094.8</v>
      </c>
      <c r="C651">
        <v>11146.9</v>
      </c>
      <c r="D651">
        <v>11037.85</v>
      </c>
      <c r="E651">
        <v>11053.9</v>
      </c>
      <c r="F651">
        <v>369493161</v>
      </c>
      <c r="G651">
        <v>141203500000</v>
      </c>
      <c r="H651">
        <v>16.585000000000001</v>
      </c>
    </row>
    <row r="652" spans="1:8" x14ac:dyDescent="0.35">
      <c r="A652" s="2">
        <v>43697</v>
      </c>
      <c r="B652">
        <v>11063.9</v>
      </c>
      <c r="C652">
        <v>11076.3</v>
      </c>
      <c r="D652">
        <v>10985.3</v>
      </c>
      <c r="E652">
        <v>11017</v>
      </c>
      <c r="F652">
        <v>444715679</v>
      </c>
      <c r="G652">
        <v>169159600000</v>
      </c>
      <c r="H652">
        <v>16.12</v>
      </c>
    </row>
    <row r="653" spans="1:8" x14ac:dyDescent="0.35">
      <c r="A653" s="2">
        <v>43698</v>
      </c>
      <c r="B653">
        <v>11018.15</v>
      </c>
      <c r="C653">
        <v>11034.2</v>
      </c>
      <c r="D653">
        <v>10906.65</v>
      </c>
      <c r="E653">
        <v>10918.7</v>
      </c>
      <c r="F653">
        <v>557867906</v>
      </c>
      <c r="G653">
        <v>167479900000</v>
      </c>
      <c r="H653">
        <v>16.739999999999998</v>
      </c>
    </row>
    <row r="654" spans="1:8" x14ac:dyDescent="0.35">
      <c r="A654" s="2">
        <v>43699</v>
      </c>
      <c r="B654">
        <v>10905.3</v>
      </c>
      <c r="C654">
        <v>10908.25</v>
      </c>
      <c r="D654">
        <v>10718.3</v>
      </c>
      <c r="E654">
        <v>10741.35</v>
      </c>
      <c r="F654">
        <v>668193449</v>
      </c>
      <c r="G654">
        <v>187643800000</v>
      </c>
      <c r="H654">
        <v>16.092500000000001</v>
      </c>
    </row>
    <row r="655" spans="1:8" x14ac:dyDescent="0.35">
      <c r="A655" s="2">
        <v>43700</v>
      </c>
      <c r="B655">
        <v>10699.6</v>
      </c>
      <c r="C655">
        <v>10862.55</v>
      </c>
      <c r="D655">
        <v>10637.15</v>
      </c>
      <c r="E655">
        <v>10829.35</v>
      </c>
      <c r="F655">
        <v>667079625</v>
      </c>
      <c r="G655">
        <v>209837500000</v>
      </c>
      <c r="H655">
        <v>15.845000000000001</v>
      </c>
    </row>
    <row r="656" spans="1:8" x14ac:dyDescent="0.35">
      <c r="A656" s="2">
        <v>43703</v>
      </c>
      <c r="B656">
        <v>11000.3</v>
      </c>
      <c r="C656">
        <v>11070.3</v>
      </c>
      <c r="D656">
        <v>10756.55</v>
      </c>
      <c r="E656">
        <v>11057.85</v>
      </c>
      <c r="F656">
        <v>684141923</v>
      </c>
      <c r="G656">
        <v>223759900000</v>
      </c>
      <c r="H656">
        <v>17.7775</v>
      </c>
    </row>
    <row r="657" spans="1:8" x14ac:dyDescent="0.35">
      <c r="A657" s="2">
        <v>43704</v>
      </c>
      <c r="B657">
        <v>11106.55</v>
      </c>
      <c r="C657">
        <v>11141.75</v>
      </c>
      <c r="D657">
        <v>11049.5</v>
      </c>
      <c r="E657">
        <v>11105.35</v>
      </c>
      <c r="F657">
        <v>685551267</v>
      </c>
      <c r="G657">
        <v>274131600000</v>
      </c>
      <c r="H657">
        <v>16.357500000000002</v>
      </c>
    </row>
    <row r="658" spans="1:8" x14ac:dyDescent="0.35">
      <c r="A658" s="2">
        <v>43705</v>
      </c>
      <c r="B658">
        <v>11101.3</v>
      </c>
      <c r="C658">
        <v>11129.65</v>
      </c>
      <c r="D658">
        <v>10987.65</v>
      </c>
      <c r="E658">
        <v>11046.1</v>
      </c>
      <c r="F658">
        <v>549954696</v>
      </c>
      <c r="G658">
        <v>167394300000</v>
      </c>
      <c r="H658">
        <v>16.647500000000001</v>
      </c>
    </row>
    <row r="659" spans="1:8" x14ac:dyDescent="0.35">
      <c r="A659" s="2">
        <v>43706</v>
      </c>
      <c r="B659">
        <v>10996.05</v>
      </c>
      <c r="C659">
        <v>11021.1</v>
      </c>
      <c r="D659">
        <v>10922.4</v>
      </c>
      <c r="E659">
        <v>10948.3</v>
      </c>
      <c r="F659">
        <v>649876160</v>
      </c>
      <c r="G659">
        <v>201277700000</v>
      </c>
      <c r="H659">
        <v>16.747499999999999</v>
      </c>
    </row>
    <row r="660" spans="1:8" x14ac:dyDescent="0.35">
      <c r="A660" s="2">
        <v>43707</v>
      </c>
      <c r="B660">
        <v>10987.8</v>
      </c>
      <c r="C660">
        <v>11042.6</v>
      </c>
      <c r="D660">
        <v>10874.8</v>
      </c>
      <c r="E660">
        <v>11023.25</v>
      </c>
      <c r="F660">
        <v>628154431</v>
      </c>
      <c r="G660">
        <v>210573100000</v>
      </c>
      <c r="H660">
        <v>16.6325</v>
      </c>
    </row>
    <row r="661" spans="1:8" x14ac:dyDescent="0.35">
      <c r="A661" s="2">
        <v>43711</v>
      </c>
      <c r="B661">
        <v>10960.95</v>
      </c>
      <c r="C661">
        <v>10967.5</v>
      </c>
      <c r="D661">
        <v>10772.7</v>
      </c>
      <c r="E661">
        <v>10797.9</v>
      </c>
      <c r="F661">
        <v>483038985</v>
      </c>
      <c r="G661">
        <v>165956000000</v>
      </c>
      <c r="H661">
        <v>17.022500000000001</v>
      </c>
    </row>
    <row r="662" spans="1:8" x14ac:dyDescent="0.35">
      <c r="A662" s="2">
        <v>43712</v>
      </c>
      <c r="B662">
        <v>10790.4</v>
      </c>
      <c r="C662">
        <v>10858.75</v>
      </c>
      <c r="D662">
        <v>10746.35</v>
      </c>
      <c r="E662">
        <v>10844.65</v>
      </c>
      <c r="F662">
        <v>508784352</v>
      </c>
      <c r="G662">
        <v>191951000000</v>
      </c>
      <c r="H662">
        <v>17.852499999999999</v>
      </c>
    </row>
    <row r="663" spans="1:8" x14ac:dyDescent="0.35">
      <c r="A663" s="2">
        <v>43713</v>
      </c>
      <c r="B663">
        <v>10860.95</v>
      </c>
      <c r="C663">
        <v>10920.1</v>
      </c>
      <c r="D663">
        <v>10816</v>
      </c>
      <c r="E663">
        <v>10847.9</v>
      </c>
      <c r="F663">
        <v>595699267</v>
      </c>
      <c r="G663">
        <v>182798800000</v>
      </c>
      <c r="H663">
        <v>17.3475</v>
      </c>
    </row>
    <row r="664" spans="1:8" x14ac:dyDescent="0.35">
      <c r="A664" s="2">
        <v>43714</v>
      </c>
      <c r="B664">
        <v>10883.8</v>
      </c>
      <c r="C664">
        <v>10957.05</v>
      </c>
      <c r="D664">
        <v>10867.45</v>
      </c>
      <c r="E664">
        <v>10946.2</v>
      </c>
      <c r="F664">
        <v>497214445</v>
      </c>
      <c r="G664">
        <v>181677800000</v>
      </c>
      <c r="H664">
        <v>16.655000000000001</v>
      </c>
    </row>
    <row r="665" spans="1:8" x14ac:dyDescent="0.35">
      <c r="A665" s="2">
        <v>43717</v>
      </c>
      <c r="B665">
        <v>10936.7</v>
      </c>
      <c r="C665">
        <v>11028.85</v>
      </c>
      <c r="D665">
        <v>10889.8</v>
      </c>
      <c r="E665">
        <v>11003.05</v>
      </c>
      <c r="F665">
        <v>412471067</v>
      </c>
      <c r="G665">
        <v>147620700000</v>
      </c>
      <c r="H665">
        <v>16.010000000000002</v>
      </c>
    </row>
    <row r="666" spans="1:8" x14ac:dyDescent="0.35">
      <c r="A666" s="2">
        <v>43719</v>
      </c>
      <c r="B666">
        <v>11028.5</v>
      </c>
      <c r="C666">
        <v>11054.8</v>
      </c>
      <c r="D666">
        <v>11011.65</v>
      </c>
      <c r="E666">
        <v>11035.7</v>
      </c>
      <c r="F666">
        <v>687140326</v>
      </c>
      <c r="G666">
        <v>195505900000</v>
      </c>
      <c r="H666">
        <v>16.835000000000001</v>
      </c>
    </row>
    <row r="667" spans="1:8" x14ac:dyDescent="0.35">
      <c r="A667" s="2">
        <v>43720</v>
      </c>
      <c r="B667">
        <v>11058.3</v>
      </c>
      <c r="C667">
        <v>11081.75</v>
      </c>
      <c r="D667">
        <v>10964.95</v>
      </c>
      <c r="E667">
        <v>10982.8</v>
      </c>
      <c r="F667">
        <v>551436050</v>
      </c>
      <c r="G667">
        <v>175101700000</v>
      </c>
      <c r="H667">
        <v>16.425000000000001</v>
      </c>
    </row>
    <row r="668" spans="1:8" x14ac:dyDescent="0.35">
      <c r="A668" s="2">
        <v>43721</v>
      </c>
      <c r="B668">
        <v>10986.8</v>
      </c>
      <c r="C668">
        <v>11084.45</v>
      </c>
      <c r="D668">
        <v>10945.75</v>
      </c>
      <c r="E668">
        <v>11075.9</v>
      </c>
      <c r="F668">
        <v>624305151</v>
      </c>
      <c r="G668">
        <v>180127600000</v>
      </c>
      <c r="H668">
        <v>16.282499999999999</v>
      </c>
    </row>
    <row r="669" spans="1:8" x14ac:dyDescent="0.35">
      <c r="A669" s="2">
        <v>43724</v>
      </c>
      <c r="B669">
        <v>10994.85</v>
      </c>
      <c r="C669">
        <v>11052.7</v>
      </c>
      <c r="D669">
        <v>10968.2</v>
      </c>
      <c r="E669">
        <v>11003.5</v>
      </c>
      <c r="F669">
        <v>434449776</v>
      </c>
      <c r="G669">
        <v>157861700000</v>
      </c>
      <c r="H669">
        <v>18.055</v>
      </c>
    </row>
    <row r="670" spans="1:8" x14ac:dyDescent="0.35">
      <c r="A670" s="2">
        <v>43725</v>
      </c>
      <c r="B670">
        <v>11000.1</v>
      </c>
      <c r="C670">
        <v>11000.1</v>
      </c>
      <c r="D670">
        <v>10796.5</v>
      </c>
      <c r="E670">
        <v>10817.6</v>
      </c>
      <c r="F670">
        <v>482013044</v>
      </c>
      <c r="G670">
        <v>177219300000</v>
      </c>
      <c r="H670">
        <v>17.234999999999999</v>
      </c>
    </row>
    <row r="671" spans="1:8" x14ac:dyDescent="0.35">
      <c r="A671" s="2">
        <v>43726</v>
      </c>
      <c r="B671">
        <v>10872.8</v>
      </c>
      <c r="C671">
        <v>10885.15</v>
      </c>
      <c r="D671">
        <v>10804.85</v>
      </c>
      <c r="E671">
        <v>10840.65</v>
      </c>
      <c r="F671">
        <v>519155072</v>
      </c>
      <c r="G671">
        <v>167844300000</v>
      </c>
      <c r="H671">
        <v>17.272500000000001</v>
      </c>
    </row>
    <row r="672" spans="1:8" x14ac:dyDescent="0.35">
      <c r="A672" s="2">
        <v>43727</v>
      </c>
      <c r="B672">
        <v>10845.2</v>
      </c>
      <c r="C672">
        <v>10845.2</v>
      </c>
      <c r="D672">
        <v>10670.25</v>
      </c>
      <c r="E672">
        <v>10704.8</v>
      </c>
      <c r="F672">
        <v>642599183</v>
      </c>
      <c r="G672">
        <v>166428300000</v>
      </c>
      <c r="H672">
        <v>16.274999999999999</v>
      </c>
    </row>
    <row r="673" spans="1:8" x14ac:dyDescent="0.35">
      <c r="A673" s="2">
        <v>43728</v>
      </c>
      <c r="B673">
        <v>10746.8</v>
      </c>
      <c r="C673">
        <v>11381.9</v>
      </c>
      <c r="D673">
        <v>10691</v>
      </c>
      <c r="E673">
        <v>11274.2</v>
      </c>
      <c r="F673">
        <v>1356767450</v>
      </c>
      <c r="G673">
        <v>540815300000</v>
      </c>
      <c r="H673">
        <v>15.852499999999999</v>
      </c>
    </row>
    <row r="674" spans="1:8" x14ac:dyDescent="0.35">
      <c r="A674" s="2">
        <v>43731</v>
      </c>
      <c r="B674">
        <v>11542.7</v>
      </c>
      <c r="C674">
        <v>11694.85</v>
      </c>
      <c r="D674">
        <v>11471.35</v>
      </c>
      <c r="E674">
        <v>11600.2</v>
      </c>
      <c r="F674">
        <v>882826741</v>
      </c>
      <c r="G674">
        <v>400050100000</v>
      </c>
      <c r="H674">
        <v>15.3725</v>
      </c>
    </row>
    <row r="675" spans="1:8" x14ac:dyDescent="0.35">
      <c r="A675" s="2">
        <v>43732</v>
      </c>
      <c r="B675">
        <v>11590.7</v>
      </c>
      <c r="C675">
        <v>11655.05</v>
      </c>
      <c r="D675">
        <v>11539.2</v>
      </c>
      <c r="E675">
        <v>11588.2</v>
      </c>
      <c r="F675">
        <v>651722255</v>
      </c>
      <c r="G675">
        <v>269300700000</v>
      </c>
      <c r="H675">
        <v>14.9</v>
      </c>
    </row>
    <row r="676" spans="1:8" x14ac:dyDescent="0.35">
      <c r="A676" s="2">
        <v>43733</v>
      </c>
      <c r="B676">
        <v>11564.85</v>
      </c>
      <c r="C676">
        <v>11564.95</v>
      </c>
      <c r="D676">
        <v>11416.1</v>
      </c>
      <c r="E676">
        <v>11440.2</v>
      </c>
      <c r="F676">
        <v>629054640</v>
      </c>
      <c r="G676">
        <v>252662400000</v>
      </c>
      <c r="H676">
        <v>14.12</v>
      </c>
    </row>
    <row r="677" spans="1:8" x14ac:dyDescent="0.35">
      <c r="A677" s="2">
        <v>43734</v>
      </c>
      <c r="B677">
        <v>11469.85</v>
      </c>
      <c r="C677">
        <v>11610.85</v>
      </c>
      <c r="D677">
        <v>11466.35</v>
      </c>
      <c r="E677">
        <v>11571.2</v>
      </c>
      <c r="F677">
        <v>844465614</v>
      </c>
      <c r="G677">
        <v>307078400000</v>
      </c>
      <c r="H677">
        <v>14.952500000000001</v>
      </c>
    </row>
    <row r="678" spans="1:8" x14ac:dyDescent="0.35">
      <c r="A678" s="2">
        <v>43735</v>
      </c>
      <c r="B678">
        <v>11556.35</v>
      </c>
      <c r="C678">
        <v>11593.6</v>
      </c>
      <c r="D678">
        <v>11499.75</v>
      </c>
      <c r="E678">
        <v>11512.4</v>
      </c>
      <c r="F678">
        <v>650017280</v>
      </c>
      <c r="G678">
        <v>190369400000</v>
      </c>
      <c r="H678">
        <v>16.017499999999998</v>
      </c>
    </row>
    <row r="679" spans="1:8" x14ac:dyDescent="0.35">
      <c r="A679" s="2">
        <v>43738</v>
      </c>
      <c r="B679">
        <v>11491.15</v>
      </c>
      <c r="C679">
        <v>11508.25</v>
      </c>
      <c r="D679">
        <v>11390.8</v>
      </c>
      <c r="E679">
        <v>11474.45</v>
      </c>
      <c r="F679">
        <v>756848686</v>
      </c>
      <c r="G679">
        <v>237480700000</v>
      </c>
      <c r="H679">
        <v>15.352499999999999</v>
      </c>
    </row>
    <row r="680" spans="1:8" x14ac:dyDescent="0.35">
      <c r="A680" s="2">
        <v>43739</v>
      </c>
      <c r="B680">
        <v>11515.4</v>
      </c>
      <c r="C680">
        <v>11554.2</v>
      </c>
      <c r="D680">
        <v>11247.9</v>
      </c>
      <c r="E680">
        <v>11359.9</v>
      </c>
      <c r="F680">
        <v>1305415159</v>
      </c>
      <c r="G680">
        <v>289727200000</v>
      </c>
      <c r="H680">
        <v>15.55</v>
      </c>
    </row>
    <row r="681" spans="1:8" x14ac:dyDescent="0.35">
      <c r="A681" s="2">
        <v>43741</v>
      </c>
      <c r="B681">
        <v>11322.25</v>
      </c>
      <c r="C681">
        <v>11370.4</v>
      </c>
      <c r="D681">
        <v>11257.35</v>
      </c>
      <c r="E681">
        <v>11314</v>
      </c>
      <c r="F681">
        <v>1017479514</v>
      </c>
      <c r="G681">
        <v>216583800000</v>
      </c>
      <c r="H681">
        <v>15.4</v>
      </c>
    </row>
    <row r="682" spans="1:8" x14ac:dyDescent="0.35">
      <c r="A682" s="2">
        <v>43742</v>
      </c>
      <c r="B682">
        <v>11388.45</v>
      </c>
      <c r="C682">
        <v>11400.3</v>
      </c>
      <c r="D682">
        <v>11158.35</v>
      </c>
      <c r="E682">
        <v>11174.75</v>
      </c>
      <c r="F682">
        <v>928524450</v>
      </c>
      <c r="G682">
        <v>224707600000</v>
      </c>
      <c r="H682">
        <v>16.7925</v>
      </c>
    </row>
    <row r="683" spans="1:8" x14ac:dyDescent="0.35">
      <c r="A683" s="2">
        <v>43745</v>
      </c>
      <c r="B683">
        <v>11196.2</v>
      </c>
      <c r="C683">
        <v>11233.85</v>
      </c>
      <c r="D683">
        <v>11112.65</v>
      </c>
      <c r="E683">
        <v>11126.4</v>
      </c>
      <c r="F683">
        <v>733198763</v>
      </c>
      <c r="G683">
        <v>186413700000</v>
      </c>
      <c r="H683">
        <v>16.732500000000002</v>
      </c>
    </row>
    <row r="684" spans="1:8" x14ac:dyDescent="0.35">
      <c r="A684" s="2">
        <v>43747</v>
      </c>
      <c r="B684">
        <v>11152.95</v>
      </c>
      <c r="C684">
        <v>11321.6</v>
      </c>
      <c r="D684">
        <v>11090.15</v>
      </c>
      <c r="E684">
        <v>11313.3</v>
      </c>
      <c r="F684">
        <v>741148639</v>
      </c>
      <c r="G684">
        <v>209615400000</v>
      </c>
      <c r="H684">
        <v>16.170000000000002</v>
      </c>
    </row>
    <row r="685" spans="1:8" x14ac:dyDescent="0.35">
      <c r="A685" s="2">
        <v>43748</v>
      </c>
      <c r="B685">
        <v>11280.5</v>
      </c>
      <c r="C685">
        <v>11293.35</v>
      </c>
      <c r="D685">
        <v>11208.55</v>
      </c>
      <c r="E685">
        <v>11234.55</v>
      </c>
      <c r="F685">
        <v>562017945</v>
      </c>
      <c r="G685">
        <v>192343100000</v>
      </c>
      <c r="H685">
        <v>16.342500000000001</v>
      </c>
    </row>
    <row r="686" spans="1:8" x14ac:dyDescent="0.35">
      <c r="A686" s="2">
        <v>43749</v>
      </c>
      <c r="B686">
        <v>11257.7</v>
      </c>
      <c r="C686">
        <v>11362.9</v>
      </c>
      <c r="D686">
        <v>11189.4</v>
      </c>
      <c r="E686">
        <v>11305.05</v>
      </c>
      <c r="F686">
        <v>737795150</v>
      </c>
      <c r="G686">
        <v>225113900000</v>
      </c>
      <c r="H686">
        <v>16.114999999999998</v>
      </c>
    </row>
    <row r="687" spans="1:8" x14ac:dyDescent="0.35">
      <c r="A687" s="2">
        <v>43752</v>
      </c>
      <c r="B687">
        <v>11335.9</v>
      </c>
      <c r="C687">
        <v>11420.45</v>
      </c>
      <c r="D687">
        <v>11290.05</v>
      </c>
      <c r="E687">
        <v>11341.15</v>
      </c>
      <c r="F687">
        <v>587579191</v>
      </c>
      <c r="G687">
        <v>174994800000</v>
      </c>
      <c r="H687">
        <v>15.8725</v>
      </c>
    </row>
    <row r="688" spans="1:8" x14ac:dyDescent="0.35">
      <c r="A688" s="2">
        <v>43753</v>
      </c>
      <c r="B688">
        <v>11360.85</v>
      </c>
      <c r="C688">
        <v>11462.35</v>
      </c>
      <c r="D688">
        <v>11342.1</v>
      </c>
      <c r="E688">
        <v>11428.3</v>
      </c>
      <c r="F688">
        <v>527396180</v>
      </c>
      <c r="G688">
        <v>170415500000</v>
      </c>
      <c r="H688">
        <v>16.7575</v>
      </c>
    </row>
    <row r="689" spans="1:8" x14ac:dyDescent="0.35">
      <c r="A689" s="2">
        <v>43754</v>
      </c>
      <c r="B689">
        <v>11464.95</v>
      </c>
      <c r="C689">
        <v>11481.05</v>
      </c>
      <c r="D689">
        <v>11411.1</v>
      </c>
      <c r="E689">
        <v>11464</v>
      </c>
      <c r="F689">
        <v>533468525</v>
      </c>
      <c r="G689">
        <v>182660600000</v>
      </c>
      <c r="H689">
        <v>17.702500000000001</v>
      </c>
    </row>
    <row r="690" spans="1:8" x14ac:dyDescent="0.35">
      <c r="A690" s="2">
        <v>43755</v>
      </c>
      <c r="B690">
        <v>11466.3</v>
      </c>
      <c r="C690">
        <v>11599.1</v>
      </c>
      <c r="D690">
        <v>11439.65</v>
      </c>
      <c r="E690">
        <v>11586.35</v>
      </c>
      <c r="F690">
        <v>797572398</v>
      </c>
      <c r="G690">
        <v>208392000000</v>
      </c>
      <c r="H690">
        <v>17.579999999999998</v>
      </c>
    </row>
    <row r="691" spans="1:8" x14ac:dyDescent="0.35">
      <c r="A691" s="2">
        <v>43756</v>
      </c>
      <c r="B691">
        <v>11580.3</v>
      </c>
      <c r="C691">
        <v>11684.7</v>
      </c>
      <c r="D691">
        <v>11553.15</v>
      </c>
      <c r="E691">
        <v>11661.85</v>
      </c>
      <c r="F691">
        <v>853440208</v>
      </c>
      <c r="G691">
        <v>223159900000</v>
      </c>
      <c r="H691">
        <v>17.829999999999998</v>
      </c>
    </row>
    <row r="692" spans="1:8" x14ac:dyDescent="0.35">
      <c r="A692" s="2">
        <v>43760</v>
      </c>
      <c r="B692">
        <v>11657.15</v>
      </c>
      <c r="C692">
        <v>11714.35</v>
      </c>
      <c r="D692">
        <v>11573.65</v>
      </c>
      <c r="E692">
        <v>11588.35</v>
      </c>
      <c r="F692">
        <v>867601307</v>
      </c>
      <c r="G692">
        <v>297262700000</v>
      </c>
      <c r="H692">
        <v>17.155000000000001</v>
      </c>
    </row>
    <row r="693" spans="1:8" x14ac:dyDescent="0.35">
      <c r="A693" s="2">
        <v>43761</v>
      </c>
      <c r="B693">
        <v>11596.2</v>
      </c>
      <c r="C693">
        <v>11651.6</v>
      </c>
      <c r="D693">
        <v>11554.4</v>
      </c>
      <c r="E693">
        <v>11604.1</v>
      </c>
      <c r="F693">
        <v>664159887</v>
      </c>
      <c r="G693">
        <v>233976900000</v>
      </c>
      <c r="H693">
        <v>17.227499999999999</v>
      </c>
    </row>
    <row r="694" spans="1:8" x14ac:dyDescent="0.35">
      <c r="A694" s="2">
        <v>43762</v>
      </c>
      <c r="B694">
        <v>11661.65</v>
      </c>
      <c r="C694">
        <v>11679.6</v>
      </c>
      <c r="D694">
        <v>11534.65</v>
      </c>
      <c r="E694">
        <v>11582.6</v>
      </c>
      <c r="F694">
        <v>700481662</v>
      </c>
      <c r="G694">
        <v>251774600000</v>
      </c>
      <c r="H694">
        <v>17.14</v>
      </c>
    </row>
    <row r="695" spans="1:8" x14ac:dyDescent="0.35">
      <c r="A695" s="2">
        <v>43763</v>
      </c>
      <c r="B695">
        <v>11646.15</v>
      </c>
      <c r="C695">
        <v>11646.9</v>
      </c>
      <c r="D695">
        <v>11490.75</v>
      </c>
      <c r="E695">
        <v>11583.9</v>
      </c>
      <c r="F695">
        <v>812027840</v>
      </c>
      <c r="G695">
        <v>236115100000</v>
      </c>
      <c r="H695">
        <v>17.43</v>
      </c>
    </row>
    <row r="696" spans="1:8" x14ac:dyDescent="0.35">
      <c r="A696" s="2">
        <v>43765</v>
      </c>
      <c r="B696">
        <v>11662.25</v>
      </c>
      <c r="C696">
        <v>11672.4</v>
      </c>
      <c r="D696">
        <v>11604.6</v>
      </c>
      <c r="E696">
        <v>11627.15</v>
      </c>
      <c r="F696">
        <v>161779004</v>
      </c>
      <c r="G696">
        <v>35482100000</v>
      </c>
      <c r="H696">
        <v>16.850000000000001</v>
      </c>
    </row>
    <row r="697" spans="1:8" x14ac:dyDescent="0.35">
      <c r="A697" s="2">
        <v>43767</v>
      </c>
      <c r="B697">
        <v>11643.95</v>
      </c>
      <c r="C697">
        <v>11809.4</v>
      </c>
      <c r="D697">
        <v>11627.35</v>
      </c>
      <c r="E697">
        <v>11786.85</v>
      </c>
      <c r="F697">
        <v>951722529</v>
      </c>
      <c r="G697">
        <v>270548700000</v>
      </c>
      <c r="H697">
        <v>16.36</v>
      </c>
    </row>
    <row r="698" spans="1:8" x14ac:dyDescent="0.35">
      <c r="A698" s="2">
        <v>43768</v>
      </c>
      <c r="B698">
        <v>11883.9</v>
      </c>
      <c r="C698">
        <v>11883.95</v>
      </c>
      <c r="D698">
        <v>11784.45</v>
      </c>
      <c r="E698">
        <v>11844.1</v>
      </c>
      <c r="F698">
        <v>725219760</v>
      </c>
      <c r="G698">
        <v>226721800000</v>
      </c>
      <c r="H698">
        <v>15.8775</v>
      </c>
    </row>
    <row r="699" spans="1:8" x14ac:dyDescent="0.35">
      <c r="A699" s="2">
        <v>43769</v>
      </c>
      <c r="B699">
        <v>11890.45</v>
      </c>
      <c r="C699">
        <v>11945</v>
      </c>
      <c r="D699">
        <v>11855.1</v>
      </c>
      <c r="E699">
        <v>11877.45</v>
      </c>
      <c r="F699">
        <v>1414837250</v>
      </c>
      <c r="G699">
        <v>313047300000</v>
      </c>
      <c r="H699">
        <v>15.9275</v>
      </c>
    </row>
    <row r="700" spans="1:8" x14ac:dyDescent="0.35">
      <c r="A700" s="2">
        <v>43770</v>
      </c>
      <c r="B700">
        <v>11886.6</v>
      </c>
      <c r="C700">
        <v>11918.3</v>
      </c>
      <c r="D700">
        <v>11843.35</v>
      </c>
      <c r="E700">
        <v>11890.6</v>
      </c>
      <c r="F700">
        <v>855338495</v>
      </c>
      <c r="G700">
        <v>249335500000</v>
      </c>
      <c r="H700">
        <v>16.809999999999999</v>
      </c>
    </row>
    <row r="701" spans="1:8" x14ac:dyDescent="0.35">
      <c r="A701" s="2">
        <v>43773</v>
      </c>
      <c r="B701">
        <v>11928.9</v>
      </c>
      <c r="C701">
        <v>11989.15</v>
      </c>
      <c r="D701">
        <v>11905.35</v>
      </c>
      <c r="E701">
        <v>11941.3</v>
      </c>
      <c r="F701">
        <v>823050457</v>
      </c>
      <c r="G701">
        <v>232038800000</v>
      </c>
      <c r="H701">
        <v>16.535</v>
      </c>
    </row>
    <row r="702" spans="1:8" x14ac:dyDescent="0.35">
      <c r="A702" s="2">
        <v>43774</v>
      </c>
      <c r="B702">
        <v>11974.6</v>
      </c>
      <c r="C702">
        <v>11978.95</v>
      </c>
      <c r="D702">
        <v>11861.9</v>
      </c>
      <c r="E702">
        <v>11917.2</v>
      </c>
      <c r="F702">
        <v>631952071</v>
      </c>
      <c r="G702">
        <v>209958800000</v>
      </c>
      <c r="H702">
        <v>16.239999999999998</v>
      </c>
    </row>
    <row r="703" spans="1:8" x14ac:dyDescent="0.35">
      <c r="A703" s="2">
        <v>43775</v>
      </c>
      <c r="B703">
        <v>11911.5</v>
      </c>
      <c r="C703">
        <v>12002.9</v>
      </c>
      <c r="D703">
        <v>11850.25</v>
      </c>
      <c r="E703">
        <v>11966.05</v>
      </c>
      <c r="F703">
        <v>603351290</v>
      </c>
      <c r="G703">
        <v>233249700000</v>
      </c>
      <c r="H703">
        <v>16.239999999999998</v>
      </c>
    </row>
    <row r="704" spans="1:8" x14ac:dyDescent="0.35">
      <c r="A704" s="2">
        <v>43776</v>
      </c>
      <c r="B704">
        <v>12021.1</v>
      </c>
      <c r="C704">
        <v>12021.4</v>
      </c>
      <c r="D704">
        <v>11946.85</v>
      </c>
      <c r="E704">
        <v>12012.05</v>
      </c>
      <c r="F704">
        <v>562963817</v>
      </c>
      <c r="G704">
        <v>208982400000</v>
      </c>
      <c r="H704">
        <v>15.585000000000001</v>
      </c>
    </row>
    <row r="705" spans="1:8" x14ac:dyDescent="0.35">
      <c r="A705" s="2">
        <v>43777</v>
      </c>
      <c r="B705">
        <v>11987.15</v>
      </c>
      <c r="C705">
        <v>12034.15</v>
      </c>
      <c r="D705">
        <v>11888.75</v>
      </c>
      <c r="E705">
        <v>11908.15</v>
      </c>
      <c r="F705">
        <v>789254360</v>
      </c>
      <c r="G705">
        <v>229315200000</v>
      </c>
      <c r="H705">
        <v>16.420000000000002</v>
      </c>
    </row>
    <row r="706" spans="1:8" x14ac:dyDescent="0.35">
      <c r="A706" s="2">
        <v>43780</v>
      </c>
      <c r="B706">
        <v>11879.2</v>
      </c>
      <c r="C706">
        <v>11932.65</v>
      </c>
      <c r="D706">
        <v>11853.95</v>
      </c>
      <c r="E706">
        <v>11913.45</v>
      </c>
      <c r="F706">
        <v>548979515</v>
      </c>
      <c r="G706">
        <v>165484700000</v>
      </c>
      <c r="H706">
        <v>16.657499999999999</v>
      </c>
    </row>
    <row r="707" spans="1:8" x14ac:dyDescent="0.35">
      <c r="A707" s="2">
        <v>43782</v>
      </c>
      <c r="B707">
        <v>11908.3</v>
      </c>
      <c r="C707">
        <v>11946.8</v>
      </c>
      <c r="D707">
        <v>11823.2</v>
      </c>
      <c r="E707">
        <v>11840.45</v>
      </c>
      <c r="F707">
        <v>659035969</v>
      </c>
      <c r="G707">
        <v>204015000000</v>
      </c>
      <c r="H707">
        <v>16.28</v>
      </c>
    </row>
    <row r="708" spans="1:8" x14ac:dyDescent="0.35">
      <c r="A708" s="2">
        <v>43783</v>
      </c>
      <c r="B708">
        <v>11858.75</v>
      </c>
      <c r="C708">
        <v>11895.65</v>
      </c>
      <c r="D708">
        <v>11802.65</v>
      </c>
      <c r="E708">
        <v>11872.1</v>
      </c>
      <c r="F708">
        <v>559494025</v>
      </c>
      <c r="G708">
        <v>191148600000</v>
      </c>
      <c r="H708">
        <v>15.7325</v>
      </c>
    </row>
    <row r="709" spans="1:8" x14ac:dyDescent="0.35">
      <c r="A709" s="2">
        <v>43784</v>
      </c>
      <c r="B709">
        <v>11904.2</v>
      </c>
      <c r="C709">
        <v>11973.65</v>
      </c>
      <c r="D709">
        <v>11879.25</v>
      </c>
      <c r="E709">
        <v>11895.45</v>
      </c>
      <c r="F709">
        <v>580154179</v>
      </c>
      <c r="G709">
        <v>223506300000</v>
      </c>
      <c r="H709">
        <v>15.925000000000001</v>
      </c>
    </row>
    <row r="710" spans="1:8" x14ac:dyDescent="0.35">
      <c r="A710" s="2">
        <v>43787</v>
      </c>
      <c r="B710">
        <v>11915.15</v>
      </c>
      <c r="C710">
        <v>11946.2</v>
      </c>
      <c r="D710">
        <v>11867.6</v>
      </c>
      <c r="E710">
        <v>11884.5</v>
      </c>
      <c r="F710">
        <v>514352437</v>
      </c>
      <c r="G710">
        <v>179914100000</v>
      </c>
      <c r="H710">
        <v>15.9175</v>
      </c>
    </row>
    <row r="711" spans="1:8" x14ac:dyDescent="0.35">
      <c r="A711" s="2">
        <v>43788</v>
      </c>
      <c r="B711">
        <v>11919.45</v>
      </c>
      <c r="C711">
        <v>11958.85</v>
      </c>
      <c r="D711">
        <v>11881.75</v>
      </c>
      <c r="E711">
        <v>11940.1</v>
      </c>
      <c r="F711">
        <v>613909679</v>
      </c>
      <c r="G711">
        <v>215748400000</v>
      </c>
      <c r="H711">
        <v>15.775</v>
      </c>
    </row>
    <row r="712" spans="1:8" x14ac:dyDescent="0.35">
      <c r="A712" s="2">
        <v>43789</v>
      </c>
      <c r="B712">
        <v>12004.75</v>
      </c>
      <c r="C712">
        <v>12038.6</v>
      </c>
      <c r="D712">
        <v>11966.05</v>
      </c>
      <c r="E712">
        <v>11999.1</v>
      </c>
      <c r="F712">
        <v>646661147</v>
      </c>
      <c r="G712">
        <v>243411400000</v>
      </c>
      <c r="H712">
        <v>15.2075</v>
      </c>
    </row>
    <row r="713" spans="1:8" x14ac:dyDescent="0.35">
      <c r="A713" s="2">
        <v>43790</v>
      </c>
      <c r="B713">
        <v>12025.65</v>
      </c>
      <c r="C713">
        <v>12028.2</v>
      </c>
      <c r="D713">
        <v>11956.9</v>
      </c>
      <c r="E713">
        <v>11968.4</v>
      </c>
      <c r="F713">
        <v>557685781</v>
      </c>
      <c r="G713">
        <v>216099900000</v>
      </c>
      <c r="H713">
        <v>15.855</v>
      </c>
    </row>
    <row r="714" spans="1:8" x14ac:dyDescent="0.35">
      <c r="A714" s="2">
        <v>43791</v>
      </c>
      <c r="B714">
        <v>11967.3</v>
      </c>
      <c r="C714">
        <v>11968.1</v>
      </c>
      <c r="D714">
        <v>11883.5</v>
      </c>
      <c r="E714">
        <v>11914.4</v>
      </c>
      <c r="F714">
        <v>486815185</v>
      </c>
      <c r="G714">
        <v>192435700000</v>
      </c>
      <c r="H714">
        <v>16.25</v>
      </c>
    </row>
    <row r="715" spans="1:8" x14ac:dyDescent="0.35">
      <c r="A715" s="2">
        <v>43794</v>
      </c>
      <c r="B715">
        <v>11922.45</v>
      </c>
      <c r="C715">
        <v>12084.5</v>
      </c>
      <c r="D715">
        <v>11919.75</v>
      </c>
      <c r="E715">
        <v>12073.75</v>
      </c>
      <c r="F715">
        <v>534289467</v>
      </c>
      <c r="G715">
        <v>199904400000</v>
      </c>
      <c r="H715">
        <v>16.462499999999999</v>
      </c>
    </row>
    <row r="716" spans="1:8" x14ac:dyDescent="0.35">
      <c r="A716" s="2">
        <v>43795</v>
      </c>
      <c r="B716">
        <v>12110.2</v>
      </c>
      <c r="C716">
        <v>12132.45</v>
      </c>
      <c r="D716">
        <v>12006.35</v>
      </c>
      <c r="E716">
        <v>12037.7</v>
      </c>
      <c r="F716">
        <v>1201335831</v>
      </c>
      <c r="G716">
        <v>460306200000</v>
      </c>
    </row>
    <row r="717" spans="1:8" x14ac:dyDescent="0.35">
      <c r="A717" s="2">
        <v>43796</v>
      </c>
      <c r="B717">
        <v>12068.5</v>
      </c>
      <c r="C717">
        <v>12114.9</v>
      </c>
      <c r="D717">
        <v>12055.15</v>
      </c>
      <c r="E717">
        <v>12100.7</v>
      </c>
      <c r="F717">
        <v>584226618</v>
      </c>
      <c r="G717">
        <v>199374000000</v>
      </c>
      <c r="H717">
        <v>15.65</v>
      </c>
    </row>
    <row r="718" spans="1:8" x14ac:dyDescent="0.35">
      <c r="A718" s="2">
        <v>43797</v>
      </c>
      <c r="B718">
        <v>12132.1</v>
      </c>
      <c r="C718">
        <v>12158.8</v>
      </c>
      <c r="D718">
        <v>12099.95</v>
      </c>
      <c r="E718">
        <v>12151.15</v>
      </c>
      <c r="F718">
        <v>620479403</v>
      </c>
      <c r="G718">
        <v>212295800000</v>
      </c>
      <c r="H718">
        <v>15.03</v>
      </c>
    </row>
    <row r="719" spans="1:8" x14ac:dyDescent="0.35">
      <c r="A719" s="2">
        <v>43798</v>
      </c>
      <c r="B719">
        <v>12146.2</v>
      </c>
      <c r="C719">
        <v>12147.4</v>
      </c>
      <c r="D719">
        <v>12017.4</v>
      </c>
      <c r="E719">
        <v>12056.05</v>
      </c>
      <c r="F719">
        <v>804430391</v>
      </c>
      <c r="G719">
        <v>218380400000</v>
      </c>
      <c r="H719">
        <v>15.755000000000001</v>
      </c>
    </row>
    <row r="720" spans="1:8" x14ac:dyDescent="0.35">
      <c r="A720" s="2">
        <v>43801</v>
      </c>
      <c r="B720">
        <v>12137.05</v>
      </c>
      <c r="C720">
        <v>12137.15</v>
      </c>
      <c r="D720">
        <v>12023.7</v>
      </c>
      <c r="E720">
        <v>12048.2</v>
      </c>
      <c r="F720">
        <v>720945335</v>
      </c>
      <c r="G720">
        <v>231131800000</v>
      </c>
      <c r="H720">
        <v>15.4125</v>
      </c>
    </row>
    <row r="721" spans="1:8" x14ac:dyDescent="0.35">
      <c r="A721" s="2">
        <v>43802</v>
      </c>
      <c r="B721">
        <v>12067.65</v>
      </c>
      <c r="C721">
        <v>12068.6</v>
      </c>
      <c r="D721">
        <v>11956.4</v>
      </c>
      <c r="E721">
        <v>11994.2</v>
      </c>
      <c r="F721">
        <v>605789334</v>
      </c>
      <c r="G721">
        <v>182037600000</v>
      </c>
      <c r="H721">
        <v>15.16</v>
      </c>
    </row>
    <row r="722" spans="1:8" x14ac:dyDescent="0.35">
      <c r="A722" s="2">
        <v>43803</v>
      </c>
      <c r="B722">
        <v>11969.95</v>
      </c>
      <c r="C722">
        <v>12054.7</v>
      </c>
      <c r="D722">
        <v>11935.3</v>
      </c>
      <c r="E722">
        <v>12043.2</v>
      </c>
      <c r="F722">
        <v>747193818</v>
      </c>
      <c r="G722">
        <v>221328300000</v>
      </c>
      <c r="H722">
        <v>14.975</v>
      </c>
    </row>
    <row r="723" spans="1:8" x14ac:dyDescent="0.35">
      <c r="A723" s="2">
        <v>43804</v>
      </c>
      <c r="B723">
        <v>12071.25</v>
      </c>
      <c r="C723">
        <v>12081.2</v>
      </c>
      <c r="D723">
        <v>11998.75</v>
      </c>
      <c r="E723">
        <v>12018.4</v>
      </c>
      <c r="F723">
        <v>562228745</v>
      </c>
      <c r="G723">
        <v>195898100000</v>
      </c>
      <c r="H723">
        <v>14.8725</v>
      </c>
    </row>
    <row r="724" spans="1:8" x14ac:dyDescent="0.35">
      <c r="A724" s="2">
        <v>43805</v>
      </c>
      <c r="B724">
        <v>12047.35</v>
      </c>
      <c r="C724">
        <v>12057.05</v>
      </c>
      <c r="D724">
        <v>11888.85</v>
      </c>
      <c r="E724">
        <v>11921.5</v>
      </c>
      <c r="F724">
        <v>609221205</v>
      </c>
      <c r="G724">
        <v>182454900000</v>
      </c>
      <c r="H724">
        <v>15.0025</v>
      </c>
    </row>
    <row r="725" spans="1:8" x14ac:dyDescent="0.35">
      <c r="A725" s="2">
        <v>43808</v>
      </c>
      <c r="B725">
        <v>11939.1</v>
      </c>
      <c r="C725">
        <v>11981.95</v>
      </c>
      <c r="D725">
        <v>11888.05</v>
      </c>
      <c r="E725">
        <v>11937.5</v>
      </c>
      <c r="F725">
        <v>599115748</v>
      </c>
      <c r="G725">
        <v>166728700000</v>
      </c>
      <c r="H725">
        <v>14.8375</v>
      </c>
    </row>
    <row r="726" spans="1:8" x14ac:dyDescent="0.35">
      <c r="A726" s="2">
        <v>43809</v>
      </c>
      <c r="B726">
        <v>11950.5</v>
      </c>
      <c r="C726">
        <v>11953.2</v>
      </c>
      <c r="D726">
        <v>11844.7</v>
      </c>
      <c r="E726">
        <v>11856.8</v>
      </c>
      <c r="F726">
        <v>650219487</v>
      </c>
      <c r="G726">
        <v>165146300000</v>
      </c>
      <c r="H726">
        <v>14.6175</v>
      </c>
    </row>
    <row r="727" spans="1:8" x14ac:dyDescent="0.35">
      <c r="A727" s="2">
        <v>43810</v>
      </c>
      <c r="B727">
        <v>11867.35</v>
      </c>
      <c r="C727">
        <v>11923.2</v>
      </c>
      <c r="D727">
        <v>11832.3</v>
      </c>
      <c r="E727">
        <v>11910.15</v>
      </c>
      <c r="F727">
        <v>997655048</v>
      </c>
      <c r="G727">
        <v>187605700000</v>
      </c>
      <c r="H727">
        <v>13.987500000000001</v>
      </c>
    </row>
    <row r="728" spans="1:8" x14ac:dyDescent="0.35">
      <c r="A728" s="2">
        <v>43811</v>
      </c>
      <c r="B728">
        <v>11944.3</v>
      </c>
      <c r="C728">
        <v>12005.5</v>
      </c>
      <c r="D728">
        <v>11934</v>
      </c>
      <c r="E728">
        <v>11971.8</v>
      </c>
      <c r="F728">
        <v>752617138</v>
      </c>
      <c r="G728">
        <v>184012200000</v>
      </c>
      <c r="H728">
        <v>13.897500000000001</v>
      </c>
    </row>
    <row r="729" spans="1:8" x14ac:dyDescent="0.35">
      <c r="A729" s="2">
        <v>43812</v>
      </c>
      <c r="B729">
        <v>12026.4</v>
      </c>
      <c r="C729">
        <v>12098.85</v>
      </c>
      <c r="D729">
        <v>12023.6</v>
      </c>
      <c r="E729">
        <v>12086.7</v>
      </c>
      <c r="F729">
        <v>597712516</v>
      </c>
      <c r="G729">
        <v>206268000000</v>
      </c>
      <c r="H729">
        <v>14.202500000000001</v>
      </c>
    </row>
    <row r="730" spans="1:8" x14ac:dyDescent="0.35">
      <c r="A730" s="2">
        <v>43815</v>
      </c>
      <c r="B730">
        <v>12131.35</v>
      </c>
      <c r="C730">
        <v>12134.65</v>
      </c>
      <c r="D730">
        <v>12046.3</v>
      </c>
      <c r="E730">
        <v>12053.95</v>
      </c>
      <c r="F730">
        <v>437703921</v>
      </c>
      <c r="G730">
        <v>161103400000</v>
      </c>
      <c r="H730">
        <v>14.5625</v>
      </c>
    </row>
    <row r="731" spans="1:8" x14ac:dyDescent="0.35">
      <c r="A731" s="2">
        <v>43816</v>
      </c>
      <c r="B731">
        <v>12082.45</v>
      </c>
      <c r="C731">
        <v>12182.75</v>
      </c>
      <c r="D731">
        <v>12070.35</v>
      </c>
      <c r="E731">
        <v>12165</v>
      </c>
      <c r="F731">
        <v>499585789</v>
      </c>
      <c r="G731">
        <v>209687900000</v>
      </c>
      <c r="H731">
        <v>13.3225</v>
      </c>
    </row>
    <row r="732" spans="1:8" x14ac:dyDescent="0.35">
      <c r="A732" s="2">
        <v>43817</v>
      </c>
      <c r="B732">
        <v>12197</v>
      </c>
      <c r="C732">
        <v>12237.7</v>
      </c>
      <c r="D732">
        <v>12163.45</v>
      </c>
      <c r="E732">
        <v>12221.65</v>
      </c>
      <c r="F732">
        <v>518854651</v>
      </c>
      <c r="G732">
        <v>223410600000</v>
      </c>
      <c r="H732">
        <v>14.305</v>
      </c>
    </row>
    <row r="733" spans="1:8" x14ac:dyDescent="0.35">
      <c r="A733" s="2">
        <v>43818</v>
      </c>
      <c r="B733">
        <v>12223.4</v>
      </c>
      <c r="C733">
        <v>12268.35</v>
      </c>
      <c r="D733">
        <v>12191.15</v>
      </c>
      <c r="E733">
        <v>12259.7</v>
      </c>
      <c r="F733">
        <v>623049839</v>
      </c>
      <c r="G733">
        <v>197619000000</v>
      </c>
      <c r="H733">
        <v>13.64</v>
      </c>
    </row>
    <row r="734" spans="1:8" x14ac:dyDescent="0.35">
      <c r="A734" s="2">
        <v>43819</v>
      </c>
      <c r="B734">
        <v>12266.45</v>
      </c>
      <c r="C734">
        <v>12293.9</v>
      </c>
      <c r="D734">
        <v>12252.75</v>
      </c>
      <c r="E734">
        <v>12271.8</v>
      </c>
      <c r="F734">
        <v>810676090</v>
      </c>
      <c r="G734">
        <v>257502400000</v>
      </c>
      <c r="H734">
        <v>14.5975</v>
      </c>
    </row>
    <row r="735" spans="1:8" x14ac:dyDescent="0.35">
      <c r="A735" s="2">
        <v>43822</v>
      </c>
      <c r="B735">
        <v>12235.45</v>
      </c>
      <c r="C735">
        <v>12287.15</v>
      </c>
      <c r="D735">
        <v>12213.25</v>
      </c>
      <c r="E735">
        <v>12262.75</v>
      </c>
      <c r="F735">
        <v>604782354</v>
      </c>
      <c r="G735">
        <v>180782300000</v>
      </c>
      <c r="H735">
        <v>14.29</v>
      </c>
    </row>
    <row r="736" spans="1:8" x14ac:dyDescent="0.35">
      <c r="A736" s="2">
        <v>43823</v>
      </c>
      <c r="B736">
        <v>12269.25</v>
      </c>
      <c r="C736">
        <v>12283.7</v>
      </c>
      <c r="D736">
        <v>12202.1</v>
      </c>
      <c r="E736">
        <v>12214.55</v>
      </c>
      <c r="F736">
        <v>470290298</v>
      </c>
      <c r="G736">
        <v>138645600000</v>
      </c>
      <c r="H736">
        <v>13.3775</v>
      </c>
    </row>
    <row r="737" spans="1:8" x14ac:dyDescent="0.35">
      <c r="A737" s="2">
        <v>43825</v>
      </c>
      <c r="B737">
        <v>12211.85</v>
      </c>
      <c r="C737">
        <v>12221.55</v>
      </c>
      <c r="D737">
        <v>12118.85</v>
      </c>
      <c r="E737">
        <v>12126.55</v>
      </c>
      <c r="F737">
        <v>520326632</v>
      </c>
      <c r="G737">
        <v>163623100000</v>
      </c>
      <c r="H737">
        <v>13.3475</v>
      </c>
    </row>
    <row r="738" spans="1:8" x14ac:dyDescent="0.35">
      <c r="A738" s="2">
        <v>43826</v>
      </c>
      <c r="B738">
        <v>12172.9</v>
      </c>
      <c r="C738">
        <v>12258.45</v>
      </c>
      <c r="D738">
        <v>12157.9</v>
      </c>
      <c r="E738">
        <v>12245.8</v>
      </c>
      <c r="F738">
        <v>383788556</v>
      </c>
      <c r="G738">
        <v>136762000000</v>
      </c>
      <c r="H738">
        <v>13.3</v>
      </c>
    </row>
    <row r="739" spans="1:8" x14ac:dyDescent="0.35">
      <c r="A739" s="2">
        <v>43829</v>
      </c>
      <c r="B739">
        <v>12274.9</v>
      </c>
      <c r="C739">
        <v>12286.45</v>
      </c>
      <c r="D739">
        <v>12213.8</v>
      </c>
      <c r="E739">
        <v>12255.85</v>
      </c>
      <c r="F739">
        <v>411084614</v>
      </c>
      <c r="G739">
        <v>145567300000</v>
      </c>
      <c r="H739">
        <v>13.414999999999999</v>
      </c>
    </row>
    <row r="740" spans="1:8" x14ac:dyDescent="0.35">
      <c r="A740" s="2">
        <v>43830</v>
      </c>
      <c r="B740">
        <v>12247.1</v>
      </c>
      <c r="C740">
        <v>12247.1</v>
      </c>
      <c r="D740">
        <v>12151.8</v>
      </c>
      <c r="E740">
        <v>12168.45</v>
      </c>
      <c r="F740">
        <v>426931711</v>
      </c>
      <c r="G740">
        <v>148128900000</v>
      </c>
      <c r="H740">
        <v>12.5175</v>
      </c>
    </row>
    <row r="741" spans="1:8" x14ac:dyDescent="0.35">
      <c r="A741" s="2">
        <v>43831</v>
      </c>
      <c r="B741">
        <v>12202.15</v>
      </c>
      <c r="C741">
        <v>12222.2</v>
      </c>
      <c r="D741">
        <v>12165.3</v>
      </c>
      <c r="E741">
        <v>12182.5</v>
      </c>
      <c r="F741">
        <v>304078039</v>
      </c>
      <c r="G741">
        <v>104456800000</v>
      </c>
      <c r="H741">
        <v>12.3375</v>
      </c>
    </row>
    <row r="742" spans="1:8" x14ac:dyDescent="0.35">
      <c r="A742" s="2">
        <v>43832</v>
      </c>
      <c r="B742">
        <v>12198.55</v>
      </c>
      <c r="C742">
        <v>12289.9</v>
      </c>
      <c r="D742">
        <v>12195.25</v>
      </c>
      <c r="E742">
        <v>12282.2</v>
      </c>
      <c r="F742">
        <v>407697594</v>
      </c>
      <c r="G742">
        <v>152565500000</v>
      </c>
      <c r="H742">
        <v>12.1225</v>
      </c>
    </row>
    <row r="743" spans="1:8" x14ac:dyDescent="0.35">
      <c r="A743" s="2">
        <v>43833</v>
      </c>
      <c r="B743">
        <v>12261.1</v>
      </c>
      <c r="C743">
        <v>12265.6</v>
      </c>
      <c r="D743">
        <v>12191.35</v>
      </c>
      <c r="E743">
        <v>12226.65</v>
      </c>
      <c r="F743">
        <v>428770054</v>
      </c>
      <c r="G743">
        <v>168272700000</v>
      </c>
      <c r="H743">
        <v>12.324999999999999</v>
      </c>
    </row>
    <row r="744" spans="1:8" x14ac:dyDescent="0.35">
      <c r="A744" s="2">
        <v>43836</v>
      </c>
      <c r="B744">
        <v>12170.6</v>
      </c>
      <c r="C744">
        <v>12179.1</v>
      </c>
      <c r="D744">
        <v>11974.2</v>
      </c>
      <c r="E744">
        <v>11993.05</v>
      </c>
      <c r="F744">
        <v>396501419</v>
      </c>
      <c r="G744">
        <v>168692200000</v>
      </c>
      <c r="H744">
        <v>11.9575</v>
      </c>
    </row>
    <row r="745" spans="1:8" x14ac:dyDescent="0.35">
      <c r="A745" s="2">
        <v>43837</v>
      </c>
      <c r="B745">
        <v>12079.1</v>
      </c>
      <c r="C745">
        <v>12152.15</v>
      </c>
      <c r="D745">
        <v>12005.35</v>
      </c>
      <c r="E745">
        <v>12052.95</v>
      </c>
      <c r="F745">
        <v>447818617</v>
      </c>
      <c r="G745">
        <v>177976800000</v>
      </c>
      <c r="H745">
        <v>11.625</v>
      </c>
    </row>
    <row r="746" spans="1:8" x14ac:dyDescent="0.35">
      <c r="A746" s="2">
        <v>43838</v>
      </c>
      <c r="B746">
        <v>11939.1</v>
      </c>
      <c r="C746">
        <v>12044.95</v>
      </c>
      <c r="D746">
        <v>11929.6</v>
      </c>
      <c r="E746">
        <v>12025.35</v>
      </c>
      <c r="F746">
        <v>445991640</v>
      </c>
      <c r="G746">
        <v>182811500000</v>
      </c>
      <c r="H746">
        <v>11.1225</v>
      </c>
    </row>
    <row r="747" spans="1:8" x14ac:dyDescent="0.35">
      <c r="A747" s="2">
        <v>43839</v>
      </c>
      <c r="B747">
        <v>12153.15</v>
      </c>
      <c r="C747">
        <v>12224.05</v>
      </c>
      <c r="D747">
        <v>12132.55</v>
      </c>
      <c r="E747">
        <v>12215.9</v>
      </c>
      <c r="F747">
        <v>477469878</v>
      </c>
      <c r="G747">
        <v>184566400000</v>
      </c>
      <c r="H747">
        <v>10.525</v>
      </c>
    </row>
    <row r="748" spans="1:8" x14ac:dyDescent="0.35">
      <c r="A748" s="2">
        <v>43840</v>
      </c>
      <c r="B748">
        <v>12271</v>
      </c>
      <c r="C748">
        <v>12311.2</v>
      </c>
      <c r="D748">
        <v>12213.2</v>
      </c>
      <c r="E748">
        <v>12256.8</v>
      </c>
      <c r="F748">
        <v>660627930</v>
      </c>
      <c r="G748">
        <v>188186200000</v>
      </c>
      <c r="H748">
        <v>11.0075</v>
      </c>
    </row>
    <row r="749" spans="1:8" x14ac:dyDescent="0.35">
      <c r="A749" s="2">
        <v>43843</v>
      </c>
      <c r="B749">
        <v>12296.7</v>
      </c>
      <c r="C749">
        <v>12337.75</v>
      </c>
      <c r="D749">
        <v>12285.8</v>
      </c>
      <c r="E749">
        <v>12329.55</v>
      </c>
      <c r="F749">
        <v>500968242</v>
      </c>
      <c r="G749">
        <v>175221300000</v>
      </c>
      <c r="H749">
        <v>11.6675</v>
      </c>
    </row>
    <row r="750" spans="1:8" x14ac:dyDescent="0.35">
      <c r="A750" s="2">
        <v>43844</v>
      </c>
      <c r="B750">
        <v>12333.1</v>
      </c>
      <c r="C750">
        <v>12374.25</v>
      </c>
      <c r="D750">
        <v>12308.7</v>
      </c>
      <c r="E750">
        <v>12362.3</v>
      </c>
      <c r="F750">
        <v>616260555</v>
      </c>
      <c r="G750">
        <v>179489200000</v>
      </c>
      <c r="H750">
        <v>11.5975</v>
      </c>
    </row>
    <row r="751" spans="1:8" x14ac:dyDescent="0.35">
      <c r="A751" s="2">
        <v>43845</v>
      </c>
      <c r="B751">
        <v>12349.4</v>
      </c>
      <c r="C751">
        <v>12355.15</v>
      </c>
      <c r="D751">
        <v>12278.75</v>
      </c>
      <c r="E751">
        <v>12343.3</v>
      </c>
      <c r="F751">
        <v>684352965</v>
      </c>
      <c r="G751">
        <v>178825100000</v>
      </c>
      <c r="H751">
        <v>11.49</v>
      </c>
    </row>
    <row r="752" spans="1:8" x14ac:dyDescent="0.35">
      <c r="A752" s="2">
        <v>43846</v>
      </c>
      <c r="B752">
        <v>12347.1</v>
      </c>
      <c r="C752">
        <v>12389.05</v>
      </c>
      <c r="D752">
        <v>12315.8</v>
      </c>
      <c r="E752">
        <v>12355.5</v>
      </c>
      <c r="F752">
        <v>395670245</v>
      </c>
      <c r="G752">
        <v>160040600000</v>
      </c>
      <c r="H752">
        <v>12.695</v>
      </c>
    </row>
    <row r="753" spans="1:8" x14ac:dyDescent="0.35">
      <c r="A753" s="2">
        <v>43847</v>
      </c>
      <c r="B753">
        <v>12328.4</v>
      </c>
      <c r="C753">
        <v>12385.45</v>
      </c>
      <c r="D753">
        <v>12321.4</v>
      </c>
      <c r="E753">
        <v>12352.35</v>
      </c>
      <c r="F753">
        <v>502060615</v>
      </c>
      <c r="G753">
        <v>213976300000</v>
      </c>
      <c r="H753">
        <v>14.7775</v>
      </c>
    </row>
    <row r="754" spans="1:8" x14ac:dyDescent="0.35">
      <c r="A754" s="2">
        <v>43850</v>
      </c>
      <c r="B754">
        <v>12430.5</v>
      </c>
      <c r="C754">
        <v>12430.5</v>
      </c>
      <c r="D754">
        <v>12216.9</v>
      </c>
      <c r="E754">
        <v>12224.55</v>
      </c>
      <c r="F754">
        <v>491609317</v>
      </c>
      <c r="G754">
        <v>214154300000</v>
      </c>
      <c r="H754">
        <v>14.61</v>
      </c>
    </row>
    <row r="755" spans="1:8" x14ac:dyDescent="0.35">
      <c r="A755" s="2">
        <v>43851</v>
      </c>
      <c r="B755">
        <v>12195.3</v>
      </c>
      <c r="C755">
        <v>12230.05</v>
      </c>
      <c r="D755">
        <v>12162.3</v>
      </c>
      <c r="E755">
        <v>12169.85</v>
      </c>
      <c r="F755">
        <v>443976442</v>
      </c>
      <c r="G755">
        <v>186826500000</v>
      </c>
      <c r="H755">
        <v>15.64</v>
      </c>
    </row>
    <row r="756" spans="1:8" x14ac:dyDescent="0.35">
      <c r="A756" s="2">
        <v>43852</v>
      </c>
      <c r="B756">
        <v>12218.35</v>
      </c>
      <c r="C756">
        <v>12225.05</v>
      </c>
      <c r="D756">
        <v>12087.9</v>
      </c>
      <c r="E756">
        <v>12106.9</v>
      </c>
      <c r="F756">
        <v>526294513</v>
      </c>
      <c r="G756">
        <v>197586800000</v>
      </c>
      <c r="H756">
        <v>13.9975</v>
      </c>
    </row>
    <row r="757" spans="1:8" x14ac:dyDescent="0.35">
      <c r="A757" s="2">
        <v>43853</v>
      </c>
      <c r="B757">
        <v>12123.75</v>
      </c>
      <c r="C757">
        <v>12189</v>
      </c>
      <c r="D757">
        <v>12094.1</v>
      </c>
      <c r="E757">
        <v>12180.35</v>
      </c>
      <c r="F757">
        <v>867653663</v>
      </c>
      <c r="G757">
        <v>238293900000</v>
      </c>
      <c r="H757">
        <v>14.077500000000001</v>
      </c>
    </row>
    <row r="758" spans="1:8" x14ac:dyDescent="0.35">
      <c r="A758" s="2">
        <v>43854</v>
      </c>
      <c r="B758">
        <v>12174.55</v>
      </c>
      <c r="C758">
        <v>12272.15</v>
      </c>
      <c r="D758">
        <v>12149.65</v>
      </c>
      <c r="E758">
        <v>12248.25</v>
      </c>
      <c r="F758">
        <v>593237908</v>
      </c>
      <c r="G758">
        <v>180322700000</v>
      </c>
      <c r="H758">
        <v>14.275</v>
      </c>
    </row>
    <row r="759" spans="1:8" x14ac:dyDescent="0.35">
      <c r="A759" s="2">
        <v>43857</v>
      </c>
      <c r="B759">
        <v>12197.1</v>
      </c>
      <c r="C759">
        <v>12216.6</v>
      </c>
      <c r="D759">
        <v>12107</v>
      </c>
      <c r="E759">
        <v>12119</v>
      </c>
      <c r="F759">
        <v>441158138</v>
      </c>
      <c r="G759">
        <v>179886100000</v>
      </c>
      <c r="H759">
        <v>13.9125</v>
      </c>
    </row>
    <row r="760" spans="1:8" x14ac:dyDescent="0.35">
      <c r="A760" s="2">
        <v>43858</v>
      </c>
      <c r="B760">
        <v>12148.1</v>
      </c>
      <c r="C760">
        <v>12163.55</v>
      </c>
      <c r="D760">
        <v>12024.5</v>
      </c>
      <c r="E760">
        <v>12055.8</v>
      </c>
      <c r="F760">
        <v>478484057</v>
      </c>
      <c r="G760">
        <v>209176200000</v>
      </c>
      <c r="H760">
        <v>14.12</v>
      </c>
    </row>
    <row r="761" spans="1:8" x14ac:dyDescent="0.35">
      <c r="A761" s="2">
        <v>43859</v>
      </c>
      <c r="B761">
        <v>12114.9</v>
      </c>
      <c r="C761">
        <v>12169.6</v>
      </c>
      <c r="D761">
        <v>12103.8</v>
      </c>
      <c r="E761">
        <v>12129.5</v>
      </c>
      <c r="F761">
        <v>514362340</v>
      </c>
      <c r="G761">
        <v>206461800000</v>
      </c>
      <c r="H761">
        <v>14.182499999999999</v>
      </c>
    </row>
    <row r="762" spans="1:8" x14ac:dyDescent="0.35">
      <c r="A762" s="2">
        <v>43860</v>
      </c>
      <c r="B762">
        <v>12147.75</v>
      </c>
      <c r="C762">
        <v>12150.3</v>
      </c>
      <c r="D762">
        <v>12010.6</v>
      </c>
      <c r="E762">
        <v>12035.8</v>
      </c>
      <c r="F762">
        <v>538138743</v>
      </c>
      <c r="G762">
        <v>193726700000</v>
      </c>
      <c r="H762">
        <v>14.1275</v>
      </c>
    </row>
    <row r="763" spans="1:8" x14ac:dyDescent="0.35">
      <c r="A763" s="2">
        <v>43861</v>
      </c>
      <c r="B763">
        <v>12100.4</v>
      </c>
      <c r="C763">
        <v>12103.55</v>
      </c>
      <c r="D763">
        <v>11945.85</v>
      </c>
      <c r="E763">
        <v>11962.1</v>
      </c>
      <c r="F763">
        <v>771278258</v>
      </c>
      <c r="G763">
        <v>260449100000</v>
      </c>
      <c r="H763">
        <v>15.41</v>
      </c>
    </row>
    <row r="764" spans="1:8" x14ac:dyDescent="0.35">
      <c r="A764" s="2">
        <v>43862</v>
      </c>
      <c r="B764">
        <v>11939</v>
      </c>
      <c r="C764">
        <v>12017.35</v>
      </c>
      <c r="D764">
        <v>11633.3</v>
      </c>
      <c r="E764">
        <v>11661.85</v>
      </c>
      <c r="F764">
        <v>537634767</v>
      </c>
      <c r="G764">
        <v>205981200000</v>
      </c>
      <c r="H764">
        <v>15.862500000000001</v>
      </c>
    </row>
    <row r="765" spans="1:8" x14ac:dyDescent="0.35">
      <c r="A765" s="2">
        <v>43864</v>
      </c>
      <c r="B765">
        <v>11627.45</v>
      </c>
      <c r="C765">
        <v>11749.85</v>
      </c>
      <c r="D765">
        <v>11614.5</v>
      </c>
      <c r="E765">
        <v>11707.9</v>
      </c>
      <c r="F765">
        <v>669815788</v>
      </c>
      <c r="G765">
        <v>254152600000</v>
      </c>
      <c r="H765">
        <v>16.36</v>
      </c>
    </row>
    <row r="766" spans="1:8" x14ac:dyDescent="0.35">
      <c r="A766" s="2">
        <v>43865</v>
      </c>
      <c r="B766">
        <v>11786.25</v>
      </c>
      <c r="C766">
        <v>11986.15</v>
      </c>
      <c r="D766">
        <v>11783.4</v>
      </c>
      <c r="E766">
        <v>11979.65</v>
      </c>
      <c r="F766">
        <v>560430291</v>
      </c>
      <c r="G766">
        <v>223385000000</v>
      </c>
      <c r="H766">
        <v>15.855</v>
      </c>
    </row>
    <row r="767" spans="1:8" x14ac:dyDescent="0.35">
      <c r="A767" s="2">
        <v>43866</v>
      </c>
      <c r="B767">
        <v>12005.85</v>
      </c>
      <c r="C767">
        <v>12098.15</v>
      </c>
      <c r="D767">
        <v>11953.35</v>
      </c>
      <c r="E767">
        <v>12089.15</v>
      </c>
      <c r="F767">
        <v>758032580</v>
      </c>
      <c r="G767">
        <v>229980500000</v>
      </c>
      <c r="H767">
        <v>15.56</v>
      </c>
    </row>
    <row r="768" spans="1:8" x14ac:dyDescent="0.35">
      <c r="A768" s="2">
        <v>43867</v>
      </c>
      <c r="B768">
        <v>12120</v>
      </c>
      <c r="C768">
        <v>12160.6</v>
      </c>
      <c r="D768">
        <v>12084.65</v>
      </c>
      <c r="E768">
        <v>12137.95</v>
      </c>
      <c r="F768">
        <v>565116236</v>
      </c>
      <c r="G768">
        <v>217359200000</v>
      </c>
      <c r="H768">
        <v>17.175000000000001</v>
      </c>
    </row>
    <row r="769" spans="1:8" x14ac:dyDescent="0.35">
      <c r="A769" s="2">
        <v>43868</v>
      </c>
      <c r="B769">
        <v>12151.15</v>
      </c>
      <c r="C769">
        <v>12154.7</v>
      </c>
      <c r="D769">
        <v>12073.95</v>
      </c>
      <c r="E769">
        <v>12098.35</v>
      </c>
      <c r="F769">
        <v>473475144</v>
      </c>
      <c r="G769">
        <v>163396100000</v>
      </c>
      <c r="H769">
        <v>17.297499999999999</v>
      </c>
    </row>
    <row r="770" spans="1:8" x14ac:dyDescent="0.35">
      <c r="A770" s="2">
        <v>43871</v>
      </c>
      <c r="B770">
        <v>12102.35</v>
      </c>
      <c r="C770">
        <v>12103.55</v>
      </c>
      <c r="D770">
        <v>11990.75</v>
      </c>
      <c r="E770">
        <v>12031.5</v>
      </c>
      <c r="F770">
        <v>525674715</v>
      </c>
      <c r="G770">
        <v>171851400000</v>
      </c>
      <c r="H770">
        <v>16.497499999999999</v>
      </c>
    </row>
    <row r="771" spans="1:8" x14ac:dyDescent="0.35">
      <c r="A771" s="2">
        <v>43872</v>
      </c>
      <c r="B771">
        <v>12108.4</v>
      </c>
      <c r="C771">
        <v>12172.3</v>
      </c>
      <c r="D771">
        <v>12099</v>
      </c>
      <c r="E771">
        <v>12107.9</v>
      </c>
      <c r="F771">
        <v>480491557</v>
      </c>
      <c r="G771">
        <v>162095200000</v>
      </c>
      <c r="H771">
        <v>16.797499999999999</v>
      </c>
    </row>
    <row r="772" spans="1:8" x14ac:dyDescent="0.35">
      <c r="A772" s="2">
        <v>43873</v>
      </c>
      <c r="B772">
        <v>12151</v>
      </c>
      <c r="C772">
        <v>12231.75</v>
      </c>
      <c r="D772">
        <v>12144.3</v>
      </c>
      <c r="E772">
        <v>12201.2</v>
      </c>
      <c r="F772">
        <v>412399174</v>
      </c>
      <c r="G772">
        <v>165983300000</v>
      </c>
      <c r="H772">
        <v>17.3675</v>
      </c>
    </row>
    <row r="773" spans="1:8" x14ac:dyDescent="0.35">
      <c r="A773" s="2">
        <v>43874</v>
      </c>
      <c r="B773">
        <v>12219.55</v>
      </c>
      <c r="C773">
        <v>12225.65</v>
      </c>
      <c r="D773">
        <v>12139.8</v>
      </c>
      <c r="E773">
        <v>12174.65</v>
      </c>
      <c r="F773">
        <v>501510138</v>
      </c>
      <c r="G773">
        <v>163152700000</v>
      </c>
      <c r="H773">
        <v>16.835000000000001</v>
      </c>
    </row>
    <row r="774" spans="1:8" x14ac:dyDescent="0.35">
      <c r="A774" s="2">
        <v>43875</v>
      </c>
      <c r="B774">
        <v>12190.15</v>
      </c>
      <c r="C774">
        <v>12246.7</v>
      </c>
      <c r="D774">
        <v>12091.2</v>
      </c>
      <c r="E774">
        <v>12113.45</v>
      </c>
      <c r="F774">
        <v>623053270</v>
      </c>
      <c r="G774">
        <v>207595100000</v>
      </c>
      <c r="H774">
        <v>15.782500000000001</v>
      </c>
    </row>
    <row r="775" spans="1:8" x14ac:dyDescent="0.35">
      <c r="A775" s="2">
        <v>43878</v>
      </c>
      <c r="B775">
        <v>12131.8</v>
      </c>
      <c r="C775">
        <v>12159.6</v>
      </c>
      <c r="D775">
        <v>12037</v>
      </c>
      <c r="E775">
        <v>12045.8</v>
      </c>
      <c r="F775">
        <v>455412408</v>
      </c>
      <c r="G775">
        <v>154395500000</v>
      </c>
      <c r="H775">
        <v>14.38</v>
      </c>
    </row>
    <row r="776" spans="1:8" x14ac:dyDescent="0.35">
      <c r="A776" s="2">
        <v>43879</v>
      </c>
      <c r="B776">
        <v>12028.25</v>
      </c>
      <c r="C776">
        <v>12030.75</v>
      </c>
      <c r="D776">
        <v>11908.05</v>
      </c>
      <c r="E776">
        <v>11992.5</v>
      </c>
      <c r="F776">
        <v>677307424</v>
      </c>
      <c r="G776">
        <v>188530000000</v>
      </c>
      <c r="H776">
        <v>14.172499999999999</v>
      </c>
    </row>
    <row r="777" spans="1:8" x14ac:dyDescent="0.35">
      <c r="A777" s="2">
        <v>43880</v>
      </c>
      <c r="B777">
        <v>12090.6</v>
      </c>
      <c r="C777">
        <v>12134.7</v>
      </c>
      <c r="D777">
        <v>12042.1</v>
      </c>
      <c r="E777">
        <v>12125.9</v>
      </c>
      <c r="F777">
        <v>514030605</v>
      </c>
      <c r="G777">
        <v>176108900000</v>
      </c>
      <c r="H777">
        <v>13.78</v>
      </c>
    </row>
    <row r="778" spans="1:8" x14ac:dyDescent="0.35">
      <c r="A778" s="2">
        <v>43881</v>
      </c>
      <c r="B778">
        <v>12119</v>
      </c>
      <c r="C778">
        <v>12152</v>
      </c>
      <c r="D778">
        <v>12071.45</v>
      </c>
      <c r="E778">
        <v>12080.85</v>
      </c>
      <c r="F778">
        <v>502875583</v>
      </c>
      <c r="G778">
        <v>188315100000</v>
      </c>
      <c r="H778">
        <v>13.7475</v>
      </c>
    </row>
    <row r="779" spans="1:8" x14ac:dyDescent="0.35">
      <c r="A779" s="2">
        <v>43885</v>
      </c>
      <c r="B779">
        <v>12012.55</v>
      </c>
      <c r="C779">
        <v>12012.55</v>
      </c>
      <c r="D779">
        <v>11813.4</v>
      </c>
      <c r="E779">
        <v>11829.4</v>
      </c>
      <c r="F779">
        <v>491224913</v>
      </c>
      <c r="G779">
        <v>194210400000</v>
      </c>
      <c r="H779">
        <v>14.21</v>
      </c>
    </row>
    <row r="780" spans="1:8" x14ac:dyDescent="0.35">
      <c r="A780" s="2">
        <v>43886</v>
      </c>
      <c r="B780">
        <v>11877.5</v>
      </c>
      <c r="C780">
        <v>11883.05</v>
      </c>
      <c r="D780">
        <v>11779.9</v>
      </c>
      <c r="E780">
        <v>11797.9</v>
      </c>
      <c r="F780">
        <v>461349973</v>
      </c>
      <c r="G780">
        <v>185108200000</v>
      </c>
      <c r="H780">
        <v>13.88</v>
      </c>
    </row>
    <row r="781" spans="1:8" x14ac:dyDescent="0.35">
      <c r="A781" s="2">
        <v>43887</v>
      </c>
      <c r="B781">
        <v>11738.55</v>
      </c>
      <c r="C781">
        <v>11783.25</v>
      </c>
      <c r="D781">
        <v>11639.6</v>
      </c>
      <c r="E781">
        <v>11678.5</v>
      </c>
      <c r="F781">
        <v>567990976</v>
      </c>
      <c r="G781">
        <v>218870700000</v>
      </c>
      <c r="H781">
        <v>13.6225</v>
      </c>
    </row>
    <row r="782" spans="1:8" x14ac:dyDescent="0.35">
      <c r="A782" s="2">
        <v>43888</v>
      </c>
      <c r="B782">
        <v>11661.25</v>
      </c>
      <c r="C782">
        <v>11663.85</v>
      </c>
      <c r="D782">
        <v>11536.7</v>
      </c>
      <c r="E782">
        <v>11633.3</v>
      </c>
      <c r="F782">
        <v>609266324</v>
      </c>
      <c r="G782">
        <v>216234700000</v>
      </c>
      <c r="H782">
        <v>13.37</v>
      </c>
    </row>
    <row r="783" spans="1:8" x14ac:dyDescent="0.35">
      <c r="A783" s="2">
        <v>43889</v>
      </c>
      <c r="B783">
        <v>11382</v>
      </c>
      <c r="C783">
        <v>11384.8</v>
      </c>
      <c r="D783">
        <v>11175.05</v>
      </c>
      <c r="E783">
        <v>11201.75</v>
      </c>
      <c r="F783">
        <v>810523106</v>
      </c>
      <c r="G783">
        <v>322971500000</v>
      </c>
      <c r="H783">
        <v>13.615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EC0BF-6525-417C-AA68-2793D2CE0CAD}">
  <dimension ref="A1:H759"/>
  <sheetViews>
    <sheetView workbookViewId="0"/>
  </sheetViews>
  <sheetFormatPr defaultRowHeight="14.5" x14ac:dyDescent="0.35"/>
  <cols>
    <col min="1" max="1" width="11.08984375" customWidth="1"/>
  </cols>
  <sheetData>
    <row r="1" spans="1:8" x14ac:dyDescent="0.35">
      <c r="A1" s="1" t="s">
        <v>9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33</v>
      </c>
      <c r="G1" s="1" t="s">
        <v>34</v>
      </c>
      <c r="H1" s="1" t="s">
        <v>35</v>
      </c>
    </row>
    <row r="2" spans="1:8" x14ac:dyDescent="0.35">
      <c r="A2" s="2">
        <v>42737</v>
      </c>
      <c r="B2">
        <v>15.465</v>
      </c>
      <c r="C2">
        <v>16.375</v>
      </c>
      <c r="D2">
        <v>14.64</v>
      </c>
      <c r="E2">
        <v>15.83</v>
      </c>
      <c r="F2">
        <v>15.465</v>
      </c>
      <c r="G2">
        <v>0.37</v>
      </c>
      <c r="H2">
        <v>2.3599999999999999E-2</v>
      </c>
    </row>
    <row r="3" spans="1:8" x14ac:dyDescent="0.35">
      <c r="A3" s="2">
        <v>42738</v>
      </c>
      <c r="B3">
        <v>15.83</v>
      </c>
      <c r="C3">
        <v>16.4175</v>
      </c>
      <c r="D3">
        <v>14.9025</v>
      </c>
      <c r="E3">
        <v>15.9575</v>
      </c>
      <c r="F3">
        <v>15.83</v>
      </c>
      <c r="G3">
        <v>0.13</v>
      </c>
      <c r="H3">
        <v>8.1000000000000013E-3</v>
      </c>
    </row>
    <row r="4" spans="1:8" x14ac:dyDescent="0.35">
      <c r="A4" s="2">
        <v>42739</v>
      </c>
      <c r="B4">
        <v>15.9575</v>
      </c>
      <c r="C4">
        <v>16.100000000000001</v>
      </c>
      <c r="D4">
        <v>14.897500000000001</v>
      </c>
      <c r="E4">
        <v>15.89</v>
      </c>
      <c r="F4">
        <v>15.9575</v>
      </c>
      <c r="G4">
        <v>-7.0000000000000007E-2</v>
      </c>
      <c r="H4">
        <v>-4.1999999999999997E-3</v>
      </c>
    </row>
    <row r="5" spans="1:8" x14ac:dyDescent="0.35">
      <c r="A5" s="2">
        <v>42740</v>
      </c>
      <c r="B5">
        <v>15.89</v>
      </c>
      <c r="C5">
        <v>15.89</v>
      </c>
      <c r="D5">
        <v>14.4475</v>
      </c>
      <c r="E5">
        <v>15.05</v>
      </c>
      <c r="F5">
        <v>15.89</v>
      </c>
      <c r="G5">
        <v>-0.84</v>
      </c>
      <c r="H5">
        <v>-5.2900000000000003E-2</v>
      </c>
    </row>
    <row r="6" spans="1:8" x14ac:dyDescent="0.35">
      <c r="A6" s="2">
        <v>42741</v>
      </c>
      <c r="B6">
        <v>15.05</v>
      </c>
      <c r="C6">
        <v>15.0875</v>
      </c>
      <c r="D6">
        <v>13.922499999999999</v>
      </c>
      <c r="E6">
        <v>14.9125</v>
      </c>
      <c r="F6">
        <v>15.05</v>
      </c>
      <c r="G6">
        <v>-0.14000000000000001</v>
      </c>
      <c r="H6">
        <v>-9.1000000000000004E-3</v>
      </c>
    </row>
    <row r="7" spans="1:8" x14ac:dyDescent="0.35">
      <c r="A7" s="2">
        <v>42744</v>
      </c>
      <c r="B7">
        <v>14.9125</v>
      </c>
      <c r="C7">
        <v>15.635</v>
      </c>
      <c r="D7">
        <v>13.82</v>
      </c>
      <c r="E7">
        <v>15.48</v>
      </c>
      <c r="F7">
        <v>14.9125</v>
      </c>
      <c r="G7">
        <v>0.56999999999999995</v>
      </c>
      <c r="H7">
        <v>3.8100000000000002E-2</v>
      </c>
    </row>
    <row r="8" spans="1:8" x14ac:dyDescent="0.35">
      <c r="A8" s="2">
        <v>42745</v>
      </c>
      <c r="B8">
        <v>15.48</v>
      </c>
      <c r="C8">
        <v>15.48</v>
      </c>
      <c r="D8">
        <v>14.025</v>
      </c>
      <c r="E8">
        <v>15.195</v>
      </c>
      <c r="F8">
        <v>15.48</v>
      </c>
      <c r="G8">
        <v>-0.28999999999999998</v>
      </c>
      <c r="H8">
        <v>-1.84E-2</v>
      </c>
    </row>
    <row r="9" spans="1:8" x14ac:dyDescent="0.35">
      <c r="A9" s="2">
        <v>42746</v>
      </c>
      <c r="B9">
        <v>15.195</v>
      </c>
      <c r="C9">
        <v>15.195</v>
      </c>
      <c r="D9">
        <v>13.5375</v>
      </c>
      <c r="E9">
        <v>14.807499999999999</v>
      </c>
      <c r="F9">
        <v>15.195</v>
      </c>
      <c r="G9">
        <v>-0.39</v>
      </c>
      <c r="H9">
        <v>-2.5499999999999998E-2</v>
      </c>
    </row>
    <row r="10" spans="1:8" x14ac:dyDescent="0.35">
      <c r="A10" s="2">
        <v>42747</v>
      </c>
      <c r="B10">
        <v>14.807499999999999</v>
      </c>
      <c r="C10">
        <v>14.865</v>
      </c>
      <c r="D10">
        <v>13.4625</v>
      </c>
      <c r="E10">
        <v>14.612500000000001</v>
      </c>
      <c r="F10">
        <v>14.807499999999999</v>
      </c>
      <c r="G10">
        <v>-0.2</v>
      </c>
      <c r="H10">
        <v>-1.32E-2</v>
      </c>
    </row>
    <row r="11" spans="1:8" x14ac:dyDescent="0.35">
      <c r="A11" s="2">
        <v>42748</v>
      </c>
      <c r="B11">
        <v>14.612500000000001</v>
      </c>
      <c r="C11">
        <v>14.6525</v>
      </c>
      <c r="D11">
        <v>13.375</v>
      </c>
      <c r="E11">
        <v>14.3825</v>
      </c>
      <c r="F11">
        <v>14.612500000000001</v>
      </c>
      <c r="G11">
        <v>-0.23</v>
      </c>
      <c r="H11">
        <v>-1.5699999999999999E-2</v>
      </c>
    </row>
    <row r="12" spans="1:8" x14ac:dyDescent="0.35">
      <c r="A12" s="2">
        <v>42751</v>
      </c>
      <c r="B12">
        <v>14.3825</v>
      </c>
      <c r="C12">
        <v>15.25</v>
      </c>
      <c r="D12">
        <v>13.425000000000001</v>
      </c>
      <c r="E12">
        <v>15.065</v>
      </c>
      <c r="F12">
        <v>14.3825</v>
      </c>
      <c r="G12">
        <v>0.68</v>
      </c>
      <c r="H12">
        <v>4.7500000000000001E-2</v>
      </c>
    </row>
    <row r="13" spans="1:8" x14ac:dyDescent="0.35">
      <c r="A13" s="2">
        <v>42752</v>
      </c>
      <c r="B13">
        <v>15.065</v>
      </c>
      <c r="C13">
        <v>15.62</v>
      </c>
      <c r="D13">
        <v>13.98</v>
      </c>
      <c r="E13">
        <v>15.3925</v>
      </c>
      <c r="F13">
        <v>15.065</v>
      </c>
      <c r="G13">
        <v>0.33</v>
      </c>
      <c r="H13">
        <v>2.1700000000000001E-2</v>
      </c>
    </row>
    <row r="14" spans="1:8" x14ac:dyDescent="0.35">
      <c r="A14" s="2">
        <v>42753</v>
      </c>
      <c r="B14">
        <v>15.3925</v>
      </c>
      <c r="C14">
        <v>15.3925</v>
      </c>
      <c r="D14">
        <v>13.612500000000001</v>
      </c>
      <c r="E14">
        <v>15.182499999999999</v>
      </c>
      <c r="F14">
        <v>15.3925</v>
      </c>
      <c r="G14">
        <v>-0.21</v>
      </c>
      <c r="H14">
        <v>-1.3599999999999999E-2</v>
      </c>
    </row>
    <row r="15" spans="1:8" x14ac:dyDescent="0.35">
      <c r="A15" s="2">
        <v>42754</v>
      </c>
      <c r="B15">
        <v>15.182499999999999</v>
      </c>
      <c r="C15">
        <v>15.2775</v>
      </c>
      <c r="D15">
        <v>14.035</v>
      </c>
      <c r="E15">
        <v>15.02</v>
      </c>
      <c r="F15">
        <v>15.182499999999999</v>
      </c>
      <c r="G15">
        <v>-0.16</v>
      </c>
      <c r="H15">
        <v>-1.0699999999999999E-2</v>
      </c>
    </row>
    <row r="16" spans="1:8" x14ac:dyDescent="0.35">
      <c r="A16" s="2">
        <v>42755</v>
      </c>
      <c r="B16">
        <v>15.02</v>
      </c>
      <c r="C16">
        <v>15.8675</v>
      </c>
      <c r="D16">
        <v>13.852499999999999</v>
      </c>
      <c r="E16">
        <v>15.79</v>
      </c>
      <c r="F16">
        <v>15.02</v>
      </c>
      <c r="G16">
        <v>0.77</v>
      </c>
      <c r="H16">
        <v>5.1299999999999998E-2</v>
      </c>
    </row>
    <row r="17" spans="1:8" x14ac:dyDescent="0.35">
      <c r="A17" s="2">
        <v>42758</v>
      </c>
      <c r="B17">
        <v>15.79</v>
      </c>
      <c r="C17">
        <v>16.372499999999999</v>
      </c>
      <c r="D17">
        <v>15.5025</v>
      </c>
      <c r="E17">
        <v>15.904999999999999</v>
      </c>
      <c r="F17">
        <v>15.79</v>
      </c>
      <c r="G17">
        <v>0.12</v>
      </c>
      <c r="H17">
        <v>7.3000000000000001E-3</v>
      </c>
    </row>
    <row r="18" spans="1:8" x14ac:dyDescent="0.35">
      <c r="A18" s="2">
        <v>42759</v>
      </c>
      <c r="B18">
        <v>15.904999999999999</v>
      </c>
      <c r="C18">
        <v>15.96</v>
      </c>
      <c r="D18">
        <v>14.387499999999999</v>
      </c>
      <c r="E18">
        <v>15.285</v>
      </c>
      <c r="F18">
        <v>15.904999999999999</v>
      </c>
      <c r="G18">
        <v>-0.62</v>
      </c>
      <c r="H18">
        <v>-3.9E-2</v>
      </c>
    </row>
    <row r="19" spans="1:8" x14ac:dyDescent="0.35">
      <c r="A19" s="2">
        <v>42760</v>
      </c>
      <c r="B19">
        <v>15.285</v>
      </c>
      <c r="C19">
        <v>15.425000000000001</v>
      </c>
      <c r="D19">
        <v>14.41</v>
      </c>
      <c r="E19">
        <v>15.17</v>
      </c>
      <c r="F19">
        <v>15.285</v>
      </c>
      <c r="G19">
        <v>-0.12</v>
      </c>
      <c r="H19">
        <v>-7.4999999999999997E-3</v>
      </c>
    </row>
    <row r="20" spans="1:8" x14ac:dyDescent="0.35">
      <c r="A20" s="2">
        <v>42762</v>
      </c>
      <c r="B20">
        <v>15.17</v>
      </c>
      <c r="C20">
        <v>16.125</v>
      </c>
      <c r="D20">
        <v>14.93</v>
      </c>
      <c r="E20">
        <v>16.004999999999999</v>
      </c>
      <c r="F20">
        <v>15.17</v>
      </c>
      <c r="G20">
        <v>0.84</v>
      </c>
      <c r="H20">
        <v>5.5E-2</v>
      </c>
    </row>
    <row r="21" spans="1:8" x14ac:dyDescent="0.35">
      <c r="A21" s="2">
        <v>42765</v>
      </c>
      <c r="B21">
        <v>16.004999999999999</v>
      </c>
      <c r="C21">
        <v>16.857500000000002</v>
      </c>
      <c r="D21">
        <v>15.3925</v>
      </c>
      <c r="E21">
        <v>16.670000000000002</v>
      </c>
      <c r="F21">
        <v>16.004999999999999</v>
      </c>
      <c r="G21">
        <v>0.67</v>
      </c>
      <c r="H21">
        <v>4.1500000000000002E-2</v>
      </c>
    </row>
    <row r="22" spans="1:8" x14ac:dyDescent="0.35">
      <c r="A22" s="2">
        <v>42766</v>
      </c>
      <c r="B22">
        <v>16.670000000000002</v>
      </c>
      <c r="C22">
        <v>17.09</v>
      </c>
      <c r="D22">
        <v>15.7125</v>
      </c>
      <c r="E22">
        <v>16.824999999999999</v>
      </c>
      <c r="F22">
        <v>16.670000000000002</v>
      </c>
      <c r="G22">
        <v>0.16</v>
      </c>
      <c r="H22">
        <v>9.300000000000001E-3</v>
      </c>
    </row>
    <row r="23" spans="1:8" x14ac:dyDescent="0.35">
      <c r="A23" s="2">
        <v>42767</v>
      </c>
      <c r="B23">
        <v>16.824999999999999</v>
      </c>
      <c r="C23">
        <v>17.427499999999998</v>
      </c>
      <c r="D23">
        <v>13.8025</v>
      </c>
      <c r="E23">
        <v>13.97</v>
      </c>
      <c r="F23">
        <v>16.824999999999999</v>
      </c>
      <c r="G23">
        <v>-2.86</v>
      </c>
      <c r="H23">
        <v>-0.16969999999999999</v>
      </c>
    </row>
    <row r="24" spans="1:8" x14ac:dyDescent="0.35">
      <c r="A24" s="2">
        <v>42768</v>
      </c>
      <c r="B24">
        <v>13.97</v>
      </c>
      <c r="C24">
        <v>13.97</v>
      </c>
      <c r="D24">
        <v>12.64</v>
      </c>
      <c r="E24">
        <v>13.52</v>
      </c>
      <c r="F24">
        <v>13.97</v>
      </c>
      <c r="G24">
        <v>-0.45</v>
      </c>
      <c r="H24">
        <v>-3.2199999999999999E-2</v>
      </c>
    </row>
    <row r="25" spans="1:8" x14ac:dyDescent="0.35">
      <c r="A25" s="2">
        <v>42769</v>
      </c>
      <c r="B25">
        <v>13.52</v>
      </c>
      <c r="C25">
        <v>13.595000000000001</v>
      </c>
      <c r="D25">
        <v>11.782500000000001</v>
      </c>
      <c r="E25">
        <v>13.1275</v>
      </c>
      <c r="F25">
        <v>13.52</v>
      </c>
      <c r="G25">
        <v>-0.39</v>
      </c>
      <c r="H25">
        <v>-2.9000000000000001E-2</v>
      </c>
    </row>
    <row r="26" spans="1:8" x14ac:dyDescent="0.35">
      <c r="A26" s="2">
        <v>42772</v>
      </c>
      <c r="B26">
        <v>13.1275</v>
      </c>
      <c r="C26">
        <v>13.612500000000001</v>
      </c>
      <c r="D26">
        <v>11.06</v>
      </c>
      <c r="E26">
        <v>13.397500000000001</v>
      </c>
      <c r="F26">
        <v>13.1275</v>
      </c>
      <c r="G26">
        <v>0.27</v>
      </c>
      <c r="H26">
        <v>2.06E-2</v>
      </c>
    </row>
    <row r="27" spans="1:8" x14ac:dyDescent="0.35">
      <c r="A27" s="2">
        <v>42773</v>
      </c>
      <c r="B27">
        <v>13.397500000000001</v>
      </c>
      <c r="C27">
        <v>13.7225</v>
      </c>
      <c r="D27">
        <v>12.24</v>
      </c>
      <c r="E27">
        <v>13.5075</v>
      </c>
      <c r="F27">
        <v>13.397500000000001</v>
      </c>
      <c r="G27">
        <v>0.11</v>
      </c>
      <c r="H27">
        <v>8.199999999999999E-3</v>
      </c>
    </row>
    <row r="28" spans="1:8" x14ac:dyDescent="0.35">
      <c r="A28" s="2">
        <v>42774</v>
      </c>
      <c r="B28">
        <v>13.5075</v>
      </c>
      <c r="C28">
        <v>13.7575</v>
      </c>
      <c r="D28">
        <v>11.435</v>
      </c>
      <c r="E28">
        <v>13.35</v>
      </c>
      <c r="F28">
        <v>13.5075</v>
      </c>
      <c r="G28">
        <v>-0.16</v>
      </c>
      <c r="H28">
        <v>-1.17E-2</v>
      </c>
    </row>
    <row r="29" spans="1:8" x14ac:dyDescent="0.35">
      <c r="A29" s="2">
        <v>42775</v>
      </c>
      <c r="B29">
        <v>13.35</v>
      </c>
      <c r="C29">
        <v>13.78</v>
      </c>
      <c r="D29">
        <v>11.395</v>
      </c>
      <c r="E29">
        <v>13.234999999999999</v>
      </c>
      <c r="F29">
        <v>13.35</v>
      </c>
      <c r="G29">
        <v>-0.12</v>
      </c>
      <c r="H29">
        <v>-8.6E-3</v>
      </c>
    </row>
    <row r="30" spans="1:8" x14ac:dyDescent="0.35">
      <c r="A30" s="2">
        <v>42776</v>
      </c>
      <c r="B30">
        <v>13.234999999999999</v>
      </c>
      <c r="C30">
        <v>13.3325</v>
      </c>
      <c r="D30">
        <v>11.37</v>
      </c>
      <c r="E30">
        <v>13.1775</v>
      </c>
      <c r="F30">
        <v>13.234999999999999</v>
      </c>
      <c r="G30">
        <v>-0.06</v>
      </c>
      <c r="H30">
        <v>-4.3E-3</v>
      </c>
    </row>
    <row r="31" spans="1:8" x14ac:dyDescent="0.35">
      <c r="A31" s="2">
        <v>42779</v>
      </c>
      <c r="B31">
        <v>13.1775</v>
      </c>
      <c r="C31">
        <v>13.76</v>
      </c>
      <c r="D31">
        <v>11.57</v>
      </c>
      <c r="E31">
        <v>13.692500000000001</v>
      </c>
      <c r="F31">
        <v>13.1775</v>
      </c>
      <c r="G31">
        <v>0.52</v>
      </c>
      <c r="H31">
        <v>3.9100000000000003E-2</v>
      </c>
    </row>
    <row r="32" spans="1:8" x14ac:dyDescent="0.35">
      <c r="A32" s="2">
        <v>42780</v>
      </c>
      <c r="B32">
        <v>13.692500000000001</v>
      </c>
      <c r="C32">
        <v>14.01</v>
      </c>
      <c r="D32">
        <v>12.0975</v>
      </c>
      <c r="E32">
        <v>13.8025</v>
      </c>
      <c r="F32">
        <v>13.692500000000001</v>
      </c>
      <c r="G32">
        <v>0.11</v>
      </c>
      <c r="H32">
        <v>8.0000000000000002E-3</v>
      </c>
    </row>
    <row r="33" spans="1:8" x14ac:dyDescent="0.35">
      <c r="A33" s="2">
        <v>42781</v>
      </c>
      <c r="B33">
        <v>13.8025</v>
      </c>
      <c r="C33">
        <v>14.46</v>
      </c>
      <c r="D33">
        <v>11.727499999999999</v>
      </c>
      <c r="E33">
        <v>14.2125</v>
      </c>
      <c r="F33">
        <v>13.8025</v>
      </c>
      <c r="G33">
        <v>0.41</v>
      </c>
      <c r="H33">
        <v>2.9700000000000001E-2</v>
      </c>
    </row>
    <row r="34" spans="1:8" x14ac:dyDescent="0.35">
      <c r="A34" s="2">
        <v>42782</v>
      </c>
      <c r="B34">
        <v>14.2125</v>
      </c>
      <c r="C34">
        <v>14.2125</v>
      </c>
      <c r="D34">
        <v>11.4375</v>
      </c>
      <c r="E34">
        <v>13.73</v>
      </c>
      <c r="F34">
        <v>14.2125</v>
      </c>
      <c r="G34">
        <v>-0.48</v>
      </c>
      <c r="H34">
        <v>-3.39E-2</v>
      </c>
    </row>
    <row r="35" spans="1:8" x14ac:dyDescent="0.35">
      <c r="A35" s="2">
        <v>42783</v>
      </c>
      <c r="B35">
        <v>13.73</v>
      </c>
      <c r="C35">
        <v>13.772500000000001</v>
      </c>
      <c r="D35">
        <v>12.467499999999999</v>
      </c>
      <c r="E35">
        <v>13.432499999999999</v>
      </c>
      <c r="F35">
        <v>13.73</v>
      </c>
      <c r="G35">
        <v>-0.3</v>
      </c>
      <c r="H35">
        <v>-2.1700000000000001E-2</v>
      </c>
    </row>
    <row r="36" spans="1:8" x14ac:dyDescent="0.35">
      <c r="A36" s="2">
        <v>42786</v>
      </c>
      <c r="B36">
        <v>13.432499999999999</v>
      </c>
      <c r="C36">
        <v>13.8475</v>
      </c>
      <c r="D36">
        <v>12.4125</v>
      </c>
      <c r="E36">
        <v>13.61</v>
      </c>
      <c r="F36">
        <v>13.432499999999999</v>
      </c>
      <c r="G36">
        <v>0.18</v>
      </c>
      <c r="H36">
        <v>1.32E-2</v>
      </c>
    </row>
    <row r="37" spans="1:8" x14ac:dyDescent="0.35">
      <c r="A37" s="2">
        <v>42787</v>
      </c>
      <c r="B37">
        <v>13.61</v>
      </c>
      <c r="C37">
        <v>14.282500000000001</v>
      </c>
      <c r="D37">
        <v>11.8925</v>
      </c>
      <c r="E37">
        <v>13.525</v>
      </c>
      <c r="F37">
        <v>13.61</v>
      </c>
      <c r="G37">
        <v>-0.09</v>
      </c>
      <c r="H37">
        <v>-6.1999999999999998E-3</v>
      </c>
    </row>
    <row r="38" spans="1:8" x14ac:dyDescent="0.35">
      <c r="A38" s="2">
        <v>42788</v>
      </c>
      <c r="B38">
        <v>13.525</v>
      </c>
      <c r="C38">
        <v>14.0425</v>
      </c>
      <c r="D38">
        <v>12.7225</v>
      </c>
      <c r="E38">
        <v>13.7</v>
      </c>
      <c r="F38">
        <v>13.525</v>
      </c>
      <c r="G38">
        <v>0.18</v>
      </c>
      <c r="H38">
        <v>1.29E-2</v>
      </c>
    </row>
    <row r="39" spans="1:8" x14ac:dyDescent="0.35">
      <c r="A39" s="2">
        <v>42789</v>
      </c>
      <c r="B39">
        <v>13.7</v>
      </c>
      <c r="C39">
        <v>13.96</v>
      </c>
      <c r="D39">
        <v>12.914999999999999</v>
      </c>
      <c r="E39">
        <v>13.4</v>
      </c>
      <c r="F39">
        <v>13.7</v>
      </c>
      <c r="G39">
        <v>-0.3</v>
      </c>
      <c r="H39">
        <v>-2.1899999999999999E-2</v>
      </c>
    </row>
    <row r="40" spans="1:8" x14ac:dyDescent="0.35">
      <c r="A40" s="2">
        <v>42793</v>
      </c>
      <c r="B40">
        <v>13.4</v>
      </c>
      <c r="C40">
        <v>14.272500000000001</v>
      </c>
      <c r="D40">
        <v>13.4</v>
      </c>
      <c r="E40">
        <v>13.675000000000001</v>
      </c>
      <c r="F40">
        <v>13.4</v>
      </c>
      <c r="G40">
        <v>0.28000000000000003</v>
      </c>
      <c r="H40">
        <v>2.0500000000000001E-2</v>
      </c>
    </row>
    <row r="41" spans="1:8" x14ac:dyDescent="0.35">
      <c r="A41" s="2">
        <v>42794</v>
      </c>
      <c r="B41">
        <v>13.675000000000001</v>
      </c>
      <c r="C41">
        <v>14.025</v>
      </c>
      <c r="D41">
        <v>13.1675</v>
      </c>
      <c r="E41">
        <v>13.7925</v>
      </c>
      <c r="F41">
        <v>13.675000000000001</v>
      </c>
      <c r="G41">
        <v>0.12</v>
      </c>
      <c r="H41">
        <v>8.6E-3</v>
      </c>
    </row>
    <row r="42" spans="1:8" x14ac:dyDescent="0.35">
      <c r="A42" s="2">
        <v>42795</v>
      </c>
      <c r="B42">
        <v>13.7925</v>
      </c>
      <c r="C42">
        <v>13.797499999999999</v>
      </c>
      <c r="D42">
        <v>13.2075</v>
      </c>
      <c r="E42">
        <v>13.574999999999999</v>
      </c>
      <c r="F42">
        <v>13.7925</v>
      </c>
      <c r="G42">
        <v>-0.22</v>
      </c>
      <c r="H42">
        <v>-1.5800000000000002E-2</v>
      </c>
    </row>
    <row r="43" spans="1:8" x14ac:dyDescent="0.35">
      <c r="A43" s="2">
        <v>42796</v>
      </c>
      <c r="B43">
        <v>13.574999999999999</v>
      </c>
      <c r="C43">
        <v>13.615</v>
      </c>
      <c r="D43">
        <v>13.03</v>
      </c>
      <c r="E43">
        <v>13.362500000000001</v>
      </c>
      <c r="F43">
        <v>13.574999999999999</v>
      </c>
      <c r="G43">
        <v>-0.21</v>
      </c>
      <c r="H43">
        <v>-1.5699999999999999E-2</v>
      </c>
    </row>
    <row r="44" spans="1:8" x14ac:dyDescent="0.35">
      <c r="A44" s="2">
        <v>42797</v>
      </c>
      <c r="B44">
        <v>13.362500000000001</v>
      </c>
      <c r="C44">
        <v>13.602499999999999</v>
      </c>
      <c r="D44">
        <v>12.567500000000001</v>
      </c>
      <c r="E44">
        <v>13.352499999999999</v>
      </c>
      <c r="F44">
        <v>13.362500000000001</v>
      </c>
      <c r="G44">
        <v>-0.01</v>
      </c>
      <c r="H44">
        <v>-7.000000000000001E-4</v>
      </c>
    </row>
    <row r="45" spans="1:8" x14ac:dyDescent="0.35">
      <c r="A45" s="2">
        <v>42800</v>
      </c>
      <c r="B45">
        <v>13.352499999999999</v>
      </c>
      <c r="C45">
        <v>13.725</v>
      </c>
      <c r="D45">
        <v>12.81</v>
      </c>
      <c r="E45">
        <v>13.64</v>
      </c>
      <c r="F45">
        <v>13.352499999999999</v>
      </c>
      <c r="G45">
        <v>0.28999999999999998</v>
      </c>
      <c r="H45">
        <v>2.1499999999999998E-2</v>
      </c>
    </row>
    <row r="46" spans="1:8" x14ac:dyDescent="0.35">
      <c r="A46" s="2">
        <v>42801</v>
      </c>
      <c r="B46">
        <v>13.64</v>
      </c>
      <c r="C46">
        <v>14.0075</v>
      </c>
      <c r="D46">
        <v>13.09</v>
      </c>
      <c r="E46">
        <v>13.875</v>
      </c>
      <c r="F46">
        <v>13.64</v>
      </c>
      <c r="G46">
        <v>0.24</v>
      </c>
      <c r="H46">
        <v>1.72E-2</v>
      </c>
    </row>
    <row r="47" spans="1:8" x14ac:dyDescent="0.35">
      <c r="A47" s="2">
        <v>42802</v>
      </c>
      <c r="B47">
        <v>13.875</v>
      </c>
      <c r="C47">
        <v>14.2875</v>
      </c>
      <c r="D47">
        <v>12.6875</v>
      </c>
      <c r="E47">
        <v>14.074999999999999</v>
      </c>
      <c r="F47">
        <v>13.875</v>
      </c>
      <c r="G47">
        <v>0.2</v>
      </c>
      <c r="H47">
        <v>1.44E-2</v>
      </c>
    </row>
    <row r="48" spans="1:8" x14ac:dyDescent="0.35">
      <c r="A48" s="2">
        <v>42803</v>
      </c>
      <c r="B48">
        <v>14.074999999999999</v>
      </c>
      <c r="C48">
        <v>14.782500000000001</v>
      </c>
      <c r="D48">
        <v>12.602499999999999</v>
      </c>
      <c r="E48">
        <v>14.39</v>
      </c>
      <c r="F48">
        <v>14.074999999999999</v>
      </c>
      <c r="G48">
        <v>0.32</v>
      </c>
      <c r="H48">
        <v>2.24E-2</v>
      </c>
    </row>
    <row r="49" spans="1:8" x14ac:dyDescent="0.35">
      <c r="A49" s="2">
        <v>42804</v>
      </c>
      <c r="B49">
        <v>14.39</v>
      </c>
      <c r="C49">
        <v>14.39</v>
      </c>
      <c r="D49">
        <v>13.574999999999999</v>
      </c>
      <c r="E49">
        <v>13.9575</v>
      </c>
      <c r="F49">
        <v>14.39</v>
      </c>
      <c r="G49">
        <v>-0.43</v>
      </c>
      <c r="H49">
        <v>-3.0099999999999998E-2</v>
      </c>
    </row>
    <row r="50" spans="1:8" x14ac:dyDescent="0.35">
      <c r="A50" s="2">
        <v>42808</v>
      </c>
      <c r="B50">
        <v>13.9575</v>
      </c>
      <c r="C50">
        <v>13.9575</v>
      </c>
      <c r="D50">
        <v>11.085000000000001</v>
      </c>
      <c r="E50">
        <v>12.4</v>
      </c>
      <c r="F50">
        <v>13.9575</v>
      </c>
      <c r="G50">
        <v>-1.56</v>
      </c>
      <c r="H50">
        <v>-0.1116</v>
      </c>
    </row>
    <row r="51" spans="1:8" x14ac:dyDescent="0.35">
      <c r="A51" s="2">
        <v>42809</v>
      </c>
      <c r="B51">
        <v>12.4</v>
      </c>
      <c r="C51">
        <v>12.532500000000001</v>
      </c>
      <c r="D51">
        <v>11.202500000000001</v>
      </c>
      <c r="E51">
        <v>12.422499999999999</v>
      </c>
      <c r="F51">
        <v>12.4</v>
      </c>
      <c r="G51">
        <v>0.02</v>
      </c>
      <c r="H51">
        <v>1.8E-3</v>
      </c>
    </row>
    <row r="52" spans="1:8" x14ac:dyDescent="0.35">
      <c r="A52" s="2">
        <v>42810</v>
      </c>
      <c r="B52">
        <v>12.422499999999999</v>
      </c>
      <c r="C52">
        <v>12.422499999999999</v>
      </c>
      <c r="D52">
        <v>11.342499999999999</v>
      </c>
      <c r="E52">
        <v>11.91</v>
      </c>
      <c r="F52">
        <v>12.422499999999999</v>
      </c>
      <c r="G52">
        <v>-0.51</v>
      </c>
      <c r="H52">
        <v>-4.1300000000000003E-2</v>
      </c>
    </row>
    <row r="53" spans="1:8" x14ac:dyDescent="0.35">
      <c r="A53" s="2">
        <v>42811</v>
      </c>
      <c r="B53">
        <v>11.91</v>
      </c>
      <c r="C53">
        <v>12.112500000000001</v>
      </c>
      <c r="D53">
        <v>10.387499999999999</v>
      </c>
      <c r="E53">
        <v>11.852499999999999</v>
      </c>
      <c r="F53">
        <v>11.91</v>
      </c>
      <c r="G53">
        <v>-0.06</v>
      </c>
      <c r="H53">
        <v>-4.7999999999999996E-3</v>
      </c>
    </row>
    <row r="54" spans="1:8" x14ac:dyDescent="0.35">
      <c r="A54" s="2">
        <v>42814</v>
      </c>
      <c r="B54">
        <v>11.852499999999999</v>
      </c>
      <c r="C54">
        <v>12.31</v>
      </c>
      <c r="D54">
        <v>11.44</v>
      </c>
      <c r="E54">
        <v>12.0175</v>
      </c>
      <c r="F54">
        <v>11.852499999999999</v>
      </c>
      <c r="G54">
        <v>0.17</v>
      </c>
      <c r="H54">
        <v>1.3899999999999999E-2</v>
      </c>
    </row>
    <row r="55" spans="1:8" x14ac:dyDescent="0.35">
      <c r="A55" s="2">
        <v>42815</v>
      </c>
      <c r="B55">
        <v>12.0175</v>
      </c>
      <c r="C55">
        <v>12.154999999999999</v>
      </c>
      <c r="D55">
        <v>11.032500000000001</v>
      </c>
      <c r="E55">
        <v>11.942500000000001</v>
      </c>
      <c r="F55">
        <v>12.0175</v>
      </c>
      <c r="G55">
        <v>-0.08</v>
      </c>
      <c r="H55">
        <v>-6.1999999999999998E-3</v>
      </c>
    </row>
    <row r="56" spans="1:8" x14ac:dyDescent="0.35">
      <c r="A56" s="2">
        <v>42816</v>
      </c>
      <c r="B56">
        <v>11.942500000000001</v>
      </c>
      <c r="C56">
        <v>12.3575</v>
      </c>
      <c r="D56">
        <v>11.5825</v>
      </c>
      <c r="E56">
        <v>12.27</v>
      </c>
      <c r="F56">
        <v>11.942500000000001</v>
      </c>
      <c r="G56">
        <v>0.33</v>
      </c>
      <c r="H56">
        <v>2.7400000000000001E-2</v>
      </c>
    </row>
    <row r="57" spans="1:8" x14ac:dyDescent="0.35">
      <c r="A57" s="2">
        <v>42817</v>
      </c>
      <c r="B57">
        <v>12.27</v>
      </c>
      <c r="C57">
        <v>12.27</v>
      </c>
      <c r="D57">
        <v>11.237500000000001</v>
      </c>
      <c r="E57">
        <v>11.835000000000001</v>
      </c>
      <c r="F57">
        <v>12.27</v>
      </c>
      <c r="G57">
        <v>-0.44</v>
      </c>
      <c r="H57">
        <v>-3.5499999999999997E-2</v>
      </c>
    </row>
    <row r="58" spans="1:8" x14ac:dyDescent="0.35">
      <c r="A58" s="2">
        <v>42818</v>
      </c>
      <c r="B58">
        <v>11.835000000000001</v>
      </c>
      <c r="C58">
        <v>12.102499999999999</v>
      </c>
      <c r="D58">
        <v>10.705</v>
      </c>
      <c r="E58">
        <v>11.977499999999999</v>
      </c>
      <c r="F58">
        <v>11.835000000000001</v>
      </c>
      <c r="G58">
        <v>0.14000000000000001</v>
      </c>
      <c r="H58">
        <v>1.2E-2</v>
      </c>
    </row>
    <row r="59" spans="1:8" x14ac:dyDescent="0.35">
      <c r="A59" s="2">
        <v>42821</v>
      </c>
      <c r="B59">
        <v>11.977499999999999</v>
      </c>
      <c r="C59">
        <v>12.57</v>
      </c>
      <c r="D59">
        <v>11.3375</v>
      </c>
      <c r="E59">
        <v>12.435</v>
      </c>
      <c r="F59">
        <v>11.977499999999999</v>
      </c>
      <c r="G59">
        <v>0.46</v>
      </c>
      <c r="H59">
        <v>3.8199999999999998E-2</v>
      </c>
    </row>
    <row r="60" spans="1:8" x14ac:dyDescent="0.35">
      <c r="A60" s="2">
        <v>42822</v>
      </c>
      <c r="B60">
        <v>12.435</v>
      </c>
      <c r="C60">
        <v>12.435</v>
      </c>
      <c r="D60">
        <v>11.46</v>
      </c>
      <c r="E60">
        <v>12.1175</v>
      </c>
      <c r="F60">
        <v>12.435</v>
      </c>
      <c r="G60">
        <v>-0.32</v>
      </c>
      <c r="H60">
        <v>-2.5499999999999998E-2</v>
      </c>
    </row>
    <row r="61" spans="1:8" x14ac:dyDescent="0.35">
      <c r="A61" s="2">
        <v>42823</v>
      </c>
      <c r="B61">
        <v>12.1175</v>
      </c>
      <c r="C61">
        <v>12.24</v>
      </c>
      <c r="D61">
        <v>11.45</v>
      </c>
      <c r="E61">
        <v>12.0875</v>
      </c>
      <c r="F61">
        <v>12.1175</v>
      </c>
      <c r="G61">
        <v>-0.03</v>
      </c>
      <c r="H61">
        <v>-2.5000000000000001E-3</v>
      </c>
    </row>
    <row r="62" spans="1:8" x14ac:dyDescent="0.35">
      <c r="A62" s="2">
        <v>42824</v>
      </c>
      <c r="B62">
        <v>12.0875</v>
      </c>
      <c r="C62">
        <v>12.45</v>
      </c>
      <c r="D62">
        <v>11.75</v>
      </c>
      <c r="E62">
        <v>12.15</v>
      </c>
      <c r="F62">
        <v>12.0875</v>
      </c>
      <c r="G62">
        <v>0.06</v>
      </c>
      <c r="H62">
        <v>5.2000000000000006E-3</v>
      </c>
    </row>
    <row r="63" spans="1:8" x14ac:dyDescent="0.35">
      <c r="A63" s="2">
        <v>42825</v>
      </c>
      <c r="B63">
        <v>12.15</v>
      </c>
      <c r="C63">
        <v>12.512499999999999</v>
      </c>
      <c r="D63">
        <v>11.487500000000001</v>
      </c>
      <c r="E63">
        <v>12.42</v>
      </c>
      <c r="F63">
        <v>12.15</v>
      </c>
      <c r="G63">
        <v>0.27</v>
      </c>
      <c r="H63">
        <v>2.2200000000000001E-2</v>
      </c>
    </row>
    <row r="64" spans="1:8" x14ac:dyDescent="0.35">
      <c r="A64" s="2">
        <v>42828</v>
      </c>
      <c r="B64">
        <v>12.42</v>
      </c>
      <c r="C64">
        <v>12.7575</v>
      </c>
      <c r="D64">
        <v>11.41</v>
      </c>
      <c r="E64">
        <v>11.4925</v>
      </c>
      <c r="F64">
        <v>12.42</v>
      </c>
      <c r="G64">
        <v>-0.93</v>
      </c>
      <c r="H64">
        <v>-7.4700000000000003E-2</v>
      </c>
    </row>
    <row r="65" spans="1:8" x14ac:dyDescent="0.35">
      <c r="A65" s="2">
        <v>42830</v>
      </c>
      <c r="B65">
        <v>11.4925</v>
      </c>
      <c r="C65">
        <v>11.887499999999999</v>
      </c>
      <c r="D65">
        <v>10.89</v>
      </c>
      <c r="E65">
        <v>11.55</v>
      </c>
      <c r="F65">
        <v>11.4925</v>
      </c>
      <c r="G65">
        <v>0.06</v>
      </c>
      <c r="H65">
        <v>5.0000000000000001E-3</v>
      </c>
    </row>
    <row r="66" spans="1:8" x14ac:dyDescent="0.35">
      <c r="A66" s="2">
        <v>42831</v>
      </c>
      <c r="B66">
        <v>11.55</v>
      </c>
      <c r="C66">
        <v>11.7675</v>
      </c>
      <c r="D66">
        <v>11.032500000000001</v>
      </c>
      <c r="E66">
        <v>11.29</v>
      </c>
      <c r="F66">
        <v>11.55</v>
      </c>
      <c r="G66">
        <v>-0.26</v>
      </c>
      <c r="H66">
        <v>-2.2499999999999999E-2</v>
      </c>
    </row>
    <row r="67" spans="1:8" x14ac:dyDescent="0.35">
      <c r="A67" s="2">
        <v>42832</v>
      </c>
      <c r="B67">
        <v>11.29</v>
      </c>
      <c r="C67">
        <v>11.8125</v>
      </c>
      <c r="D67">
        <v>10.305</v>
      </c>
      <c r="E67">
        <v>11.692500000000001</v>
      </c>
      <c r="F67">
        <v>11.29</v>
      </c>
      <c r="G67">
        <v>0.4</v>
      </c>
      <c r="H67">
        <v>3.5700000000000003E-2</v>
      </c>
    </row>
    <row r="68" spans="1:8" x14ac:dyDescent="0.35">
      <c r="A68" s="2">
        <v>42835</v>
      </c>
      <c r="B68">
        <v>11.692500000000001</v>
      </c>
      <c r="C68">
        <v>11.922499999999999</v>
      </c>
      <c r="D68">
        <v>11.2425</v>
      </c>
      <c r="E68">
        <v>11.62</v>
      </c>
      <c r="F68">
        <v>11.692500000000001</v>
      </c>
      <c r="G68">
        <v>-7.0000000000000007E-2</v>
      </c>
      <c r="H68">
        <v>-6.1999999999999998E-3</v>
      </c>
    </row>
    <row r="69" spans="1:8" x14ac:dyDescent="0.35">
      <c r="A69" s="2">
        <v>42836</v>
      </c>
      <c r="B69">
        <v>11.62</v>
      </c>
      <c r="C69">
        <v>11.8325</v>
      </c>
      <c r="D69">
        <v>10.237500000000001</v>
      </c>
      <c r="E69">
        <v>11.395</v>
      </c>
      <c r="F69">
        <v>11.62</v>
      </c>
      <c r="G69">
        <v>-0.23</v>
      </c>
      <c r="H69">
        <v>-1.9400000000000001E-2</v>
      </c>
    </row>
    <row r="70" spans="1:8" x14ac:dyDescent="0.35">
      <c r="A70" s="2">
        <v>42837</v>
      </c>
      <c r="B70">
        <v>11.395</v>
      </c>
      <c r="C70">
        <v>12.065</v>
      </c>
      <c r="D70">
        <v>10.79</v>
      </c>
      <c r="E70">
        <v>11.6275</v>
      </c>
      <c r="F70">
        <v>11.395</v>
      </c>
      <c r="G70">
        <v>0.23</v>
      </c>
      <c r="H70">
        <v>2.0400000000000001E-2</v>
      </c>
    </row>
    <row r="71" spans="1:8" x14ac:dyDescent="0.35">
      <c r="A71" s="2">
        <v>42838</v>
      </c>
      <c r="B71">
        <v>11.6275</v>
      </c>
      <c r="C71">
        <v>11.782500000000001</v>
      </c>
      <c r="D71">
        <v>10.585000000000001</v>
      </c>
      <c r="E71">
        <v>11.577500000000001</v>
      </c>
      <c r="F71">
        <v>11.6275</v>
      </c>
      <c r="G71">
        <v>-0.05</v>
      </c>
      <c r="H71">
        <v>-4.3E-3</v>
      </c>
    </row>
    <row r="72" spans="1:8" x14ac:dyDescent="0.35">
      <c r="A72" s="2">
        <v>42842</v>
      </c>
      <c r="B72">
        <v>11.577500000000001</v>
      </c>
      <c r="C72">
        <v>12.2125</v>
      </c>
      <c r="D72">
        <v>10.692500000000001</v>
      </c>
      <c r="E72">
        <v>11.8925</v>
      </c>
      <c r="F72">
        <v>11.577500000000001</v>
      </c>
      <c r="G72">
        <v>0.32</v>
      </c>
      <c r="H72">
        <v>2.7199999999999998E-2</v>
      </c>
    </row>
    <row r="73" spans="1:8" x14ac:dyDescent="0.35">
      <c r="A73" s="2">
        <v>42843</v>
      </c>
      <c r="B73">
        <v>11.8925</v>
      </c>
      <c r="C73">
        <v>12.592499999999999</v>
      </c>
      <c r="D73">
        <v>10.76</v>
      </c>
      <c r="E73">
        <v>12.375</v>
      </c>
      <c r="F73">
        <v>11.8925</v>
      </c>
      <c r="G73">
        <v>0.48</v>
      </c>
      <c r="H73">
        <v>4.0599999999999997E-2</v>
      </c>
    </row>
    <row r="74" spans="1:8" x14ac:dyDescent="0.35">
      <c r="A74" s="2">
        <v>42844</v>
      </c>
      <c r="B74">
        <v>12.375</v>
      </c>
      <c r="C74">
        <v>12.515000000000001</v>
      </c>
      <c r="D74">
        <v>10.744999999999999</v>
      </c>
      <c r="E74">
        <v>12.215</v>
      </c>
      <c r="F74">
        <v>12.375</v>
      </c>
      <c r="G74">
        <v>-0.16</v>
      </c>
      <c r="H74">
        <v>-1.29E-2</v>
      </c>
    </row>
    <row r="75" spans="1:8" x14ac:dyDescent="0.35">
      <c r="A75" s="2">
        <v>42845</v>
      </c>
      <c r="B75">
        <v>12.215</v>
      </c>
      <c r="C75">
        <v>12.215</v>
      </c>
      <c r="D75">
        <v>10.855</v>
      </c>
      <c r="E75">
        <v>11.56</v>
      </c>
      <c r="F75">
        <v>12.215</v>
      </c>
      <c r="G75">
        <v>-0.66</v>
      </c>
      <c r="H75">
        <v>-5.3600000000000002E-2</v>
      </c>
    </row>
    <row r="76" spans="1:8" x14ac:dyDescent="0.35">
      <c r="A76" s="2">
        <v>42846</v>
      </c>
      <c r="B76">
        <v>11.56</v>
      </c>
      <c r="C76">
        <v>11.734999999999999</v>
      </c>
      <c r="D76">
        <v>10.555</v>
      </c>
      <c r="E76">
        <v>11.422499999999999</v>
      </c>
      <c r="F76">
        <v>11.56</v>
      </c>
      <c r="G76">
        <v>-0.14000000000000001</v>
      </c>
      <c r="H76">
        <v>-1.1900000000000001E-2</v>
      </c>
    </row>
    <row r="77" spans="1:8" x14ac:dyDescent="0.35">
      <c r="A77" s="2">
        <v>42849</v>
      </c>
      <c r="B77">
        <v>11.422499999999999</v>
      </c>
      <c r="C77">
        <v>11.855</v>
      </c>
      <c r="D77">
        <v>10.967499999999999</v>
      </c>
      <c r="E77">
        <v>11.625</v>
      </c>
      <c r="F77">
        <v>11.422499999999999</v>
      </c>
      <c r="G77">
        <v>0.2</v>
      </c>
      <c r="H77">
        <v>1.77E-2</v>
      </c>
    </row>
    <row r="78" spans="1:8" x14ac:dyDescent="0.35">
      <c r="A78" s="2">
        <v>42850</v>
      </c>
      <c r="B78">
        <v>11.625</v>
      </c>
      <c r="C78">
        <v>11.625</v>
      </c>
      <c r="D78">
        <v>10.9725</v>
      </c>
      <c r="E78">
        <v>11.154999999999999</v>
      </c>
      <c r="F78">
        <v>11.625</v>
      </c>
      <c r="G78">
        <v>-0.47</v>
      </c>
      <c r="H78">
        <v>-4.0399999999999998E-2</v>
      </c>
    </row>
    <row r="79" spans="1:8" x14ac:dyDescent="0.35">
      <c r="A79" s="2">
        <v>42851</v>
      </c>
      <c r="B79">
        <v>11.154999999999999</v>
      </c>
      <c r="C79">
        <v>11.865</v>
      </c>
      <c r="D79">
        <v>9.9175000000000004</v>
      </c>
      <c r="E79">
        <v>11.74</v>
      </c>
      <c r="F79">
        <v>11.154999999999999</v>
      </c>
      <c r="G79">
        <v>0.59</v>
      </c>
      <c r="H79">
        <v>5.2400000000000002E-2</v>
      </c>
    </row>
    <row r="80" spans="1:8" x14ac:dyDescent="0.35">
      <c r="A80" s="2">
        <v>42852</v>
      </c>
      <c r="B80">
        <v>11.74</v>
      </c>
      <c r="C80">
        <v>11.74</v>
      </c>
      <c r="D80">
        <v>10.36</v>
      </c>
      <c r="E80">
        <v>11.07</v>
      </c>
      <c r="F80">
        <v>11.74</v>
      </c>
      <c r="G80">
        <v>-0.67</v>
      </c>
      <c r="H80">
        <v>-5.7099999999999998E-2</v>
      </c>
    </row>
    <row r="81" spans="1:8" x14ac:dyDescent="0.35">
      <c r="A81" s="2">
        <v>42853</v>
      </c>
      <c r="B81">
        <v>11.07</v>
      </c>
      <c r="C81">
        <v>11.07</v>
      </c>
      <c r="D81">
        <v>10.532500000000001</v>
      </c>
      <c r="E81">
        <v>10.86</v>
      </c>
      <c r="F81">
        <v>11.07</v>
      </c>
      <c r="G81">
        <v>-0.21</v>
      </c>
      <c r="H81">
        <v>-1.9E-2</v>
      </c>
    </row>
    <row r="82" spans="1:8" x14ac:dyDescent="0.35">
      <c r="A82" s="2">
        <v>42857</v>
      </c>
      <c r="B82">
        <v>10.86</v>
      </c>
      <c r="C82">
        <v>11.807499999999999</v>
      </c>
      <c r="D82">
        <v>10.352499999999999</v>
      </c>
      <c r="E82">
        <v>11.4475</v>
      </c>
      <c r="F82">
        <v>10.86</v>
      </c>
      <c r="G82">
        <v>0.59</v>
      </c>
      <c r="H82">
        <v>5.4100000000000002E-2</v>
      </c>
    </row>
    <row r="83" spans="1:8" x14ac:dyDescent="0.35">
      <c r="A83" s="2">
        <v>42858</v>
      </c>
      <c r="B83">
        <v>11.4475</v>
      </c>
      <c r="C83">
        <v>11.66</v>
      </c>
      <c r="D83">
        <v>9.9450000000000003</v>
      </c>
      <c r="E83">
        <v>11.5275</v>
      </c>
      <c r="F83">
        <v>11.4475</v>
      </c>
      <c r="G83">
        <v>0.08</v>
      </c>
      <c r="H83">
        <v>6.9999999999999993E-3</v>
      </c>
    </row>
    <row r="84" spans="1:8" x14ac:dyDescent="0.35">
      <c r="A84" s="2">
        <v>42859</v>
      </c>
      <c r="B84">
        <v>11.5275</v>
      </c>
      <c r="C84">
        <v>11.782500000000001</v>
      </c>
      <c r="D84">
        <v>10.605</v>
      </c>
      <c r="E84">
        <v>11.3325</v>
      </c>
      <c r="F84">
        <v>11.5275</v>
      </c>
      <c r="G84">
        <v>-0.2</v>
      </c>
      <c r="H84">
        <v>-1.6899999999999998E-2</v>
      </c>
    </row>
    <row r="85" spans="1:8" x14ac:dyDescent="0.35">
      <c r="A85" s="2">
        <v>42860</v>
      </c>
      <c r="B85">
        <v>11.3325</v>
      </c>
      <c r="C85">
        <v>12.16</v>
      </c>
      <c r="D85">
        <v>10.452500000000001</v>
      </c>
      <c r="E85">
        <v>11.987500000000001</v>
      </c>
      <c r="F85">
        <v>11.3325</v>
      </c>
      <c r="G85">
        <v>0.66</v>
      </c>
      <c r="H85">
        <v>5.7799999999999997E-2</v>
      </c>
    </row>
    <row r="86" spans="1:8" x14ac:dyDescent="0.35">
      <c r="A86" s="2">
        <v>42863</v>
      </c>
      <c r="B86">
        <v>11.987500000000001</v>
      </c>
      <c r="C86">
        <v>11.987500000000001</v>
      </c>
      <c r="D86">
        <v>10.612500000000001</v>
      </c>
      <c r="E86">
        <v>11.664999999999999</v>
      </c>
      <c r="F86">
        <v>11.987500000000001</v>
      </c>
      <c r="G86">
        <v>-0.32</v>
      </c>
      <c r="H86">
        <v>-2.69E-2</v>
      </c>
    </row>
    <row r="87" spans="1:8" x14ac:dyDescent="0.35">
      <c r="A87" s="2">
        <v>42864</v>
      </c>
      <c r="B87">
        <v>11.664999999999999</v>
      </c>
      <c r="C87">
        <v>11.664999999999999</v>
      </c>
      <c r="D87">
        <v>10.5425</v>
      </c>
      <c r="E87">
        <v>11.112500000000001</v>
      </c>
      <c r="F87">
        <v>11.664999999999999</v>
      </c>
      <c r="G87">
        <v>-0.55000000000000004</v>
      </c>
      <c r="H87">
        <v>-4.7399999999999998E-2</v>
      </c>
    </row>
    <row r="88" spans="1:8" x14ac:dyDescent="0.35">
      <c r="A88" s="2">
        <v>42865</v>
      </c>
      <c r="B88">
        <v>11.112500000000001</v>
      </c>
      <c r="C88">
        <v>11.112500000000001</v>
      </c>
      <c r="D88">
        <v>9.9574999999999996</v>
      </c>
      <c r="E88">
        <v>10.9475</v>
      </c>
      <c r="F88">
        <v>11.112500000000001</v>
      </c>
      <c r="G88">
        <v>-0.17</v>
      </c>
      <c r="H88">
        <v>-1.4800000000000001E-2</v>
      </c>
    </row>
    <row r="89" spans="1:8" x14ac:dyDescent="0.35">
      <c r="A89" s="2">
        <v>42866</v>
      </c>
      <c r="B89">
        <v>10.9475</v>
      </c>
      <c r="C89">
        <v>11.26</v>
      </c>
      <c r="D89">
        <v>9.8975000000000009</v>
      </c>
      <c r="E89">
        <v>10.8375</v>
      </c>
      <c r="F89">
        <v>10.9475</v>
      </c>
      <c r="G89">
        <v>-0.11</v>
      </c>
      <c r="H89">
        <v>-0.01</v>
      </c>
    </row>
    <row r="90" spans="1:8" x14ac:dyDescent="0.35">
      <c r="A90" s="2">
        <v>42867</v>
      </c>
      <c r="B90">
        <v>10.8375</v>
      </c>
      <c r="C90">
        <v>10.8375</v>
      </c>
      <c r="D90">
        <v>9.4649999999999999</v>
      </c>
      <c r="E90">
        <v>10.6275</v>
      </c>
      <c r="F90">
        <v>10.8375</v>
      </c>
      <c r="G90">
        <v>-0.21</v>
      </c>
      <c r="H90">
        <v>-1.9400000000000001E-2</v>
      </c>
    </row>
    <row r="91" spans="1:8" x14ac:dyDescent="0.35">
      <c r="A91" s="2">
        <v>42870</v>
      </c>
      <c r="B91">
        <v>10.6275</v>
      </c>
      <c r="C91">
        <v>11.14</v>
      </c>
      <c r="D91">
        <v>8.8350000000000009</v>
      </c>
      <c r="E91">
        <v>10.675000000000001</v>
      </c>
      <c r="F91">
        <v>10.6275</v>
      </c>
      <c r="G91">
        <v>0.05</v>
      </c>
      <c r="H91">
        <v>4.5000000000000014E-3</v>
      </c>
    </row>
    <row r="92" spans="1:8" x14ac:dyDescent="0.35">
      <c r="A92" s="2">
        <v>42871</v>
      </c>
      <c r="B92">
        <v>10.675000000000001</v>
      </c>
      <c r="C92">
        <v>11.022500000000001</v>
      </c>
      <c r="D92">
        <v>9.0649999999999995</v>
      </c>
      <c r="E92">
        <v>10.56</v>
      </c>
      <c r="F92">
        <v>10.675000000000001</v>
      </c>
      <c r="G92">
        <v>-0.12</v>
      </c>
      <c r="H92">
        <v>-1.0800000000000001E-2</v>
      </c>
    </row>
    <row r="93" spans="1:8" x14ac:dyDescent="0.35">
      <c r="A93" s="2">
        <v>42872</v>
      </c>
      <c r="B93">
        <v>10.56</v>
      </c>
      <c r="C93">
        <v>10.807499999999999</v>
      </c>
      <c r="D93">
        <v>9.2449999999999992</v>
      </c>
      <c r="E93">
        <v>10.635</v>
      </c>
      <c r="F93">
        <v>10.56</v>
      </c>
      <c r="G93">
        <v>0.08</v>
      </c>
      <c r="H93">
        <v>7.1000000000000004E-3</v>
      </c>
    </row>
    <row r="94" spans="1:8" x14ac:dyDescent="0.35">
      <c r="A94" s="2">
        <v>42873</v>
      </c>
      <c r="B94">
        <v>10.635</v>
      </c>
      <c r="C94">
        <v>12.744999999999999</v>
      </c>
      <c r="D94">
        <v>9.8175000000000008</v>
      </c>
      <c r="E94">
        <v>11.785</v>
      </c>
      <c r="F94">
        <v>10.635</v>
      </c>
      <c r="G94">
        <v>1.1499999999999999</v>
      </c>
      <c r="H94">
        <v>0.1081</v>
      </c>
    </row>
    <row r="95" spans="1:8" x14ac:dyDescent="0.35">
      <c r="A95" s="2">
        <v>42874</v>
      </c>
      <c r="B95">
        <v>11.785</v>
      </c>
      <c r="C95">
        <v>11.9</v>
      </c>
      <c r="D95">
        <v>10.397500000000001</v>
      </c>
      <c r="E95">
        <v>11.3025</v>
      </c>
      <c r="F95">
        <v>11.785</v>
      </c>
      <c r="G95">
        <v>-0.48</v>
      </c>
      <c r="H95">
        <v>-4.0899999999999999E-2</v>
      </c>
    </row>
    <row r="96" spans="1:8" x14ac:dyDescent="0.35">
      <c r="A96" s="2">
        <v>42877</v>
      </c>
      <c r="B96">
        <v>11.3025</v>
      </c>
      <c r="C96">
        <v>11.852499999999999</v>
      </c>
      <c r="D96">
        <v>10.199999999999999</v>
      </c>
      <c r="E96">
        <v>11.202500000000001</v>
      </c>
      <c r="F96">
        <v>11.3025</v>
      </c>
      <c r="G96">
        <v>-0.1</v>
      </c>
      <c r="H96">
        <v>-8.8000000000000005E-3</v>
      </c>
    </row>
    <row r="97" spans="1:8" x14ac:dyDescent="0.35">
      <c r="A97" s="2">
        <v>42878</v>
      </c>
      <c r="B97">
        <v>11.202500000000001</v>
      </c>
      <c r="C97">
        <v>12.765000000000001</v>
      </c>
      <c r="D97">
        <v>9.8650000000000002</v>
      </c>
      <c r="E97">
        <v>12.202500000000001</v>
      </c>
      <c r="F97">
        <v>11.202500000000001</v>
      </c>
      <c r="G97">
        <v>1</v>
      </c>
      <c r="H97">
        <v>8.9300000000000004E-2</v>
      </c>
    </row>
    <row r="98" spans="1:8" x14ac:dyDescent="0.35">
      <c r="A98" s="2">
        <v>42879</v>
      </c>
      <c r="B98">
        <v>12.202500000000001</v>
      </c>
      <c r="C98">
        <v>12.785</v>
      </c>
      <c r="D98">
        <v>10.45</v>
      </c>
      <c r="E98">
        <v>11.83</v>
      </c>
      <c r="F98">
        <v>12.202500000000001</v>
      </c>
      <c r="G98">
        <v>-0.37</v>
      </c>
      <c r="H98">
        <v>-3.0499999999999999E-2</v>
      </c>
    </row>
    <row r="99" spans="1:8" x14ac:dyDescent="0.35">
      <c r="A99" s="2">
        <v>42880</v>
      </c>
      <c r="B99">
        <v>11.83</v>
      </c>
      <c r="C99">
        <v>11.92</v>
      </c>
      <c r="D99">
        <v>10.192500000000001</v>
      </c>
      <c r="E99">
        <v>10.4475</v>
      </c>
      <c r="F99">
        <v>11.83</v>
      </c>
      <c r="G99">
        <v>-1.38</v>
      </c>
      <c r="H99">
        <v>-0.1169</v>
      </c>
    </row>
    <row r="100" spans="1:8" x14ac:dyDescent="0.35">
      <c r="A100" s="2">
        <v>42881</v>
      </c>
      <c r="B100">
        <v>10.4475</v>
      </c>
      <c r="C100">
        <v>11.1875</v>
      </c>
      <c r="D100">
        <v>9.8874999999999993</v>
      </c>
      <c r="E100">
        <v>10.862500000000001</v>
      </c>
      <c r="F100">
        <v>10.4475</v>
      </c>
      <c r="G100">
        <v>0.42</v>
      </c>
      <c r="H100">
        <v>3.9700000000000013E-2</v>
      </c>
    </row>
    <row r="101" spans="1:8" x14ac:dyDescent="0.35">
      <c r="A101" s="2">
        <v>42884</v>
      </c>
      <c r="B101">
        <v>10.862500000000001</v>
      </c>
      <c r="C101">
        <v>11.8775</v>
      </c>
      <c r="D101">
        <v>10.26</v>
      </c>
      <c r="E101">
        <v>11.7875</v>
      </c>
      <c r="F101">
        <v>10.862500000000001</v>
      </c>
      <c r="G101">
        <v>0.93</v>
      </c>
      <c r="H101">
        <v>8.5199999999999998E-2</v>
      </c>
    </row>
    <row r="102" spans="1:8" x14ac:dyDescent="0.35">
      <c r="A102" s="2">
        <v>42885</v>
      </c>
      <c r="B102">
        <v>11.7875</v>
      </c>
      <c r="C102">
        <v>12.272500000000001</v>
      </c>
      <c r="D102">
        <v>10.862500000000001</v>
      </c>
      <c r="E102">
        <v>11.765000000000001</v>
      </c>
      <c r="F102">
        <v>11.7875</v>
      </c>
      <c r="G102">
        <v>-0.02</v>
      </c>
      <c r="H102">
        <v>-1.9E-3</v>
      </c>
    </row>
    <row r="103" spans="1:8" x14ac:dyDescent="0.35">
      <c r="A103" s="2">
        <v>42886</v>
      </c>
      <c r="B103">
        <v>11.765000000000001</v>
      </c>
      <c r="C103">
        <v>12.2475</v>
      </c>
      <c r="D103">
        <v>11.02</v>
      </c>
      <c r="E103">
        <v>11.762499999999999</v>
      </c>
      <c r="F103">
        <v>11.765000000000001</v>
      </c>
      <c r="G103">
        <v>0</v>
      </c>
      <c r="H103">
        <v>-2.0000000000000001E-4</v>
      </c>
    </row>
    <row r="104" spans="1:8" x14ac:dyDescent="0.35">
      <c r="A104" s="2">
        <v>42887</v>
      </c>
      <c r="B104">
        <v>11.762499999999999</v>
      </c>
      <c r="C104">
        <v>11.9125</v>
      </c>
      <c r="D104">
        <v>10.612500000000001</v>
      </c>
      <c r="E104">
        <v>11.307499999999999</v>
      </c>
      <c r="F104">
        <v>11.762499999999999</v>
      </c>
      <c r="G104">
        <v>-0.46</v>
      </c>
      <c r="H104">
        <v>-3.8700000000000012E-2</v>
      </c>
    </row>
    <row r="105" spans="1:8" x14ac:dyDescent="0.35">
      <c r="A105" s="2">
        <v>42888</v>
      </c>
      <c r="B105">
        <v>11.307499999999999</v>
      </c>
      <c r="C105">
        <v>11.307499999999999</v>
      </c>
      <c r="D105">
        <v>10.3125</v>
      </c>
      <c r="E105">
        <v>10.81</v>
      </c>
      <c r="F105">
        <v>11.307499999999999</v>
      </c>
      <c r="G105">
        <v>-0.5</v>
      </c>
      <c r="H105">
        <v>-4.3999999999999997E-2</v>
      </c>
    </row>
    <row r="106" spans="1:8" x14ac:dyDescent="0.35">
      <c r="A106" s="2">
        <v>42891</v>
      </c>
      <c r="B106">
        <v>10.81</v>
      </c>
      <c r="C106">
        <v>11.1425</v>
      </c>
      <c r="D106">
        <v>10.0525</v>
      </c>
      <c r="E106">
        <v>11.015000000000001</v>
      </c>
      <c r="F106">
        <v>10.81</v>
      </c>
      <c r="G106">
        <v>0.21</v>
      </c>
      <c r="H106">
        <v>1.9E-2</v>
      </c>
    </row>
    <row r="107" spans="1:8" x14ac:dyDescent="0.35">
      <c r="A107" s="2">
        <v>42892</v>
      </c>
      <c r="B107">
        <v>11.015000000000001</v>
      </c>
      <c r="C107">
        <v>11.32</v>
      </c>
      <c r="D107">
        <v>9.49</v>
      </c>
      <c r="E107">
        <v>11.1325</v>
      </c>
      <c r="F107">
        <v>11.015000000000001</v>
      </c>
      <c r="G107">
        <v>0.12</v>
      </c>
      <c r="H107">
        <v>1.0699999999999999E-2</v>
      </c>
    </row>
    <row r="108" spans="1:8" x14ac:dyDescent="0.35">
      <c r="A108" s="2">
        <v>42893</v>
      </c>
      <c r="B108">
        <v>11.1325</v>
      </c>
      <c r="C108">
        <v>11.185</v>
      </c>
      <c r="D108">
        <v>10.2225</v>
      </c>
      <c r="E108">
        <v>10.89</v>
      </c>
      <c r="F108">
        <v>11.1325</v>
      </c>
      <c r="G108">
        <v>-0.24</v>
      </c>
      <c r="H108">
        <v>-2.18E-2</v>
      </c>
    </row>
    <row r="109" spans="1:8" x14ac:dyDescent="0.35">
      <c r="A109" s="2">
        <v>42894</v>
      </c>
      <c r="B109">
        <v>10.89</v>
      </c>
      <c r="C109">
        <v>11.1275</v>
      </c>
      <c r="D109">
        <v>9.5274999999999999</v>
      </c>
      <c r="E109">
        <v>11.067500000000001</v>
      </c>
      <c r="F109">
        <v>10.89</v>
      </c>
      <c r="G109">
        <v>0.18</v>
      </c>
      <c r="H109">
        <v>1.6299999999999999E-2</v>
      </c>
    </row>
    <row r="110" spans="1:8" x14ac:dyDescent="0.35">
      <c r="A110" s="2">
        <v>42895</v>
      </c>
      <c r="B110">
        <v>11.067500000000001</v>
      </c>
      <c r="C110">
        <v>11.225</v>
      </c>
      <c r="D110">
        <v>10.275</v>
      </c>
      <c r="E110">
        <v>10.862500000000001</v>
      </c>
      <c r="F110">
        <v>11.067500000000001</v>
      </c>
      <c r="G110">
        <v>-0.21</v>
      </c>
      <c r="H110">
        <v>-1.8499999999999999E-2</v>
      </c>
    </row>
    <row r="111" spans="1:8" x14ac:dyDescent="0.35">
      <c r="A111" s="2">
        <v>42898</v>
      </c>
      <c r="B111">
        <v>10.862500000000001</v>
      </c>
      <c r="C111">
        <v>11.5025</v>
      </c>
      <c r="D111">
        <v>10.352499999999999</v>
      </c>
      <c r="E111">
        <v>11.422499999999999</v>
      </c>
      <c r="F111">
        <v>10.862500000000001</v>
      </c>
      <c r="G111">
        <v>0.56000000000000005</v>
      </c>
      <c r="H111">
        <v>5.16E-2</v>
      </c>
    </row>
    <row r="112" spans="1:8" x14ac:dyDescent="0.35">
      <c r="A112" s="2">
        <v>42899</v>
      </c>
      <c r="B112">
        <v>11.422499999999999</v>
      </c>
      <c r="C112">
        <v>11.4625</v>
      </c>
      <c r="D112">
        <v>9.9024999999999999</v>
      </c>
      <c r="E112">
        <v>11.34</v>
      </c>
      <c r="F112">
        <v>11.422499999999999</v>
      </c>
      <c r="G112">
        <v>-0.08</v>
      </c>
      <c r="H112">
        <v>-7.1999999999999998E-3</v>
      </c>
    </row>
    <row r="113" spans="1:8" x14ac:dyDescent="0.35">
      <c r="A113" s="2">
        <v>42900</v>
      </c>
      <c r="B113">
        <v>11.34</v>
      </c>
      <c r="C113">
        <v>11.5275</v>
      </c>
      <c r="D113">
        <v>10.44</v>
      </c>
      <c r="E113">
        <v>11.18</v>
      </c>
      <c r="F113">
        <v>11.34</v>
      </c>
      <c r="G113">
        <v>-0.16</v>
      </c>
      <c r="H113">
        <v>-1.41E-2</v>
      </c>
    </row>
    <row r="114" spans="1:8" x14ac:dyDescent="0.35">
      <c r="A114" s="2">
        <v>42901</v>
      </c>
      <c r="B114">
        <v>11.18</v>
      </c>
      <c r="C114">
        <v>11.43</v>
      </c>
      <c r="D114">
        <v>9.8849999999999998</v>
      </c>
      <c r="E114">
        <v>11.324999999999999</v>
      </c>
      <c r="F114">
        <v>11.18</v>
      </c>
      <c r="G114">
        <v>0.15</v>
      </c>
      <c r="H114">
        <v>1.2999999999999999E-2</v>
      </c>
    </row>
    <row r="115" spans="1:8" x14ac:dyDescent="0.35">
      <c r="A115" s="2">
        <v>42902</v>
      </c>
      <c r="B115">
        <v>11.324999999999999</v>
      </c>
      <c r="C115">
        <v>11.324999999999999</v>
      </c>
      <c r="D115">
        <v>9.7125000000000004</v>
      </c>
      <c r="E115">
        <v>10.914999999999999</v>
      </c>
      <c r="F115">
        <v>11.324999999999999</v>
      </c>
      <c r="G115">
        <v>-0.41</v>
      </c>
      <c r="H115">
        <v>-3.6200000000000003E-2</v>
      </c>
    </row>
    <row r="116" spans="1:8" x14ac:dyDescent="0.35">
      <c r="A116" s="2">
        <v>42905</v>
      </c>
      <c r="B116">
        <v>10.914999999999999</v>
      </c>
      <c r="C116">
        <v>10.914999999999999</v>
      </c>
      <c r="D116">
        <v>9.7424999999999997</v>
      </c>
      <c r="E116">
        <v>10.6275</v>
      </c>
      <c r="F116">
        <v>10.914999999999999</v>
      </c>
      <c r="G116">
        <v>-0.28999999999999998</v>
      </c>
      <c r="H116">
        <v>-2.63E-2</v>
      </c>
    </row>
    <row r="117" spans="1:8" x14ac:dyDescent="0.35">
      <c r="A117" s="2">
        <v>42906</v>
      </c>
      <c r="B117">
        <v>10.6275</v>
      </c>
      <c r="C117">
        <v>10.8725</v>
      </c>
      <c r="D117">
        <v>9.82</v>
      </c>
      <c r="E117">
        <v>10.657500000000001</v>
      </c>
      <c r="F117">
        <v>10.6275</v>
      </c>
      <c r="G117">
        <v>0.03</v>
      </c>
      <c r="H117">
        <v>2.8E-3</v>
      </c>
    </row>
    <row r="118" spans="1:8" x14ac:dyDescent="0.35">
      <c r="A118" s="2">
        <v>42907</v>
      </c>
      <c r="B118">
        <v>10.657500000000001</v>
      </c>
      <c r="C118">
        <v>11.055</v>
      </c>
      <c r="D118">
        <v>9.7750000000000004</v>
      </c>
      <c r="E118">
        <v>10.914999999999999</v>
      </c>
      <c r="F118">
        <v>10.657500000000001</v>
      </c>
      <c r="G118">
        <v>0.26</v>
      </c>
      <c r="H118">
        <v>2.4199999999999999E-2</v>
      </c>
    </row>
    <row r="119" spans="1:8" x14ac:dyDescent="0.35">
      <c r="A119" s="2">
        <v>42908</v>
      </c>
      <c r="B119">
        <v>10.914999999999999</v>
      </c>
      <c r="C119">
        <v>11.42</v>
      </c>
      <c r="D119">
        <v>10.07</v>
      </c>
      <c r="E119">
        <v>11.2075</v>
      </c>
      <c r="F119">
        <v>10.914999999999999</v>
      </c>
      <c r="G119">
        <v>0.28999999999999998</v>
      </c>
      <c r="H119">
        <v>2.6800000000000001E-2</v>
      </c>
    </row>
    <row r="120" spans="1:8" x14ac:dyDescent="0.35">
      <c r="A120" s="2">
        <v>42909</v>
      </c>
      <c r="B120">
        <v>11.2075</v>
      </c>
      <c r="C120">
        <v>11.78</v>
      </c>
      <c r="D120">
        <v>8.7550000000000008</v>
      </c>
      <c r="E120">
        <v>11.557499999999999</v>
      </c>
      <c r="F120">
        <v>11.2075</v>
      </c>
      <c r="G120">
        <v>0.35</v>
      </c>
      <c r="H120">
        <v>3.1199999999999999E-2</v>
      </c>
    </row>
    <row r="121" spans="1:8" x14ac:dyDescent="0.35">
      <c r="A121" s="2">
        <v>42913</v>
      </c>
      <c r="B121">
        <v>11.557499999999999</v>
      </c>
      <c r="C121">
        <v>12.8675</v>
      </c>
      <c r="D121">
        <v>10.93</v>
      </c>
      <c r="E121">
        <v>12.5075</v>
      </c>
      <c r="F121">
        <v>11.557499999999999</v>
      </c>
      <c r="G121">
        <v>0.95</v>
      </c>
      <c r="H121">
        <v>8.2200000000000009E-2</v>
      </c>
    </row>
    <row r="122" spans="1:8" x14ac:dyDescent="0.35">
      <c r="A122" s="2">
        <v>42914</v>
      </c>
      <c r="B122">
        <v>12.5075</v>
      </c>
      <c r="C122">
        <v>12.755000000000001</v>
      </c>
      <c r="D122">
        <v>11.092499999999999</v>
      </c>
      <c r="E122">
        <v>11.99</v>
      </c>
      <c r="F122">
        <v>12.5075</v>
      </c>
      <c r="G122">
        <v>-0.52</v>
      </c>
      <c r="H122">
        <v>-4.1399999999999999E-2</v>
      </c>
    </row>
    <row r="123" spans="1:8" x14ac:dyDescent="0.35">
      <c r="A123" s="2">
        <v>42915</v>
      </c>
      <c r="B123">
        <v>11.99</v>
      </c>
      <c r="C123">
        <v>11.99</v>
      </c>
      <c r="D123">
        <v>10.595000000000001</v>
      </c>
      <c r="E123">
        <v>11.3825</v>
      </c>
      <c r="F123">
        <v>11.99</v>
      </c>
      <c r="G123">
        <v>-0.61</v>
      </c>
      <c r="H123">
        <v>-5.0700000000000002E-2</v>
      </c>
    </row>
    <row r="124" spans="1:8" x14ac:dyDescent="0.35">
      <c r="A124" s="2">
        <v>42916</v>
      </c>
      <c r="B124">
        <v>11.3825</v>
      </c>
      <c r="C124">
        <v>12.102499999999999</v>
      </c>
      <c r="D124">
        <v>11.077500000000001</v>
      </c>
      <c r="E124">
        <v>11.7325</v>
      </c>
      <c r="F124">
        <v>11.3825</v>
      </c>
      <c r="G124">
        <v>0.35</v>
      </c>
      <c r="H124">
        <v>3.0700000000000002E-2</v>
      </c>
    </row>
    <row r="125" spans="1:8" x14ac:dyDescent="0.35">
      <c r="A125" s="2">
        <v>42919</v>
      </c>
      <c r="B125">
        <v>11.7325</v>
      </c>
      <c r="C125">
        <v>11.75</v>
      </c>
      <c r="D125">
        <v>10.455</v>
      </c>
      <c r="E125">
        <v>11.2</v>
      </c>
      <c r="F125">
        <v>11.7325</v>
      </c>
      <c r="G125">
        <v>-0.53</v>
      </c>
      <c r="H125">
        <v>-4.5400000000000003E-2</v>
      </c>
    </row>
    <row r="126" spans="1:8" x14ac:dyDescent="0.35">
      <c r="A126" s="2">
        <v>42920</v>
      </c>
      <c r="B126">
        <v>11.2</v>
      </c>
      <c r="C126">
        <v>11.645</v>
      </c>
      <c r="D126">
        <v>10.42</v>
      </c>
      <c r="E126">
        <v>11.275</v>
      </c>
      <c r="F126">
        <v>11.2</v>
      </c>
      <c r="G126">
        <v>0.08</v>
      </c>
      <c r="H126">
        <v>6.7000000000000002E-3</v>
      </c>
    </row>
    <row r="127" spans="1:8" x14ac:dyDescent="0.35">
      <c r="A127" s="2">
        <v>42921</v>
      </c>
      <c r="B127">
        <v>11.275</v>
      </c>
      <c r="C127">
        <v>11.42</v>
      </c>
      <c r="D127">
        <v>10.45</v>
      </c>
      <c r="E127">
        <v>11.1525</v>
      </c>
      <c r="F127">
        <v>11.275</v>
      </c>
      <c r="G127">
        <v>-0.12</v>
      </c>
      <c r="H127">
        <v>-1.09E-2</v>
      </c>
    </row>
    <row r="128" spans="1:8" x14ac:dyDescent="0.35">
      <c r="A128" s="2">
        <v>42922</v>
      </c>
      <c r="B128">
        <v>11.1525</v>
      </c>
      <c r="C128">
        <v>11.175000000000001</v>
      </c>
      <c r="D128">
        <v>10.2875</v>
      </c>
      <c r="E128">
        <v>10.9825</v>
      </c>
      <c r="F128">
        <v>11.1525</v>
      </c>
      <c r="G128">
        <v>-0.17</v>
      </c>
      <c r="H128">
        <v>-1.52E-2</v>
      </c>
    </row>
    <row r="129" spans="1:8" x14ac:dyDescent="0.35">
      <c r="A129" s="2">
        <v>42923</v>
      </c>
      <c r="B129">
        <v>10.9825</v>
      </c>
      <c r="C129">
        <v>11.125</v>
      </c>
      <c r="D129">
        <v>9.6150000000000002</v>
      </c>
      <c r="E129">
        <v>10.8675</v>
      </c>
      <c r="F129">
        <v>10.9825</v>
      </c>
      <c r="G129">
        <v>-0.12</v>
      </c>
      <c r="H129">
        <v>-1.0500000000000001E-2</v>
      </c>
    </row>
    <row r="130" spans="1:8" x14ac:dyDescent="0.35">
      <c r="A130" s="2">
        <v>42926</v>
      </c>
      <c r="B130">
        <v>10.8675</v>
      </c>
      <c r="C130">
        <v>11.092499999999999</v>
      </c>
      <c r="D130">
        <v>9.57</v>
      </c>
      <c r="E130">
        <v>10.9125</v>
      </c>
      <c r="F130">
        <v>10.8675</v>
      </c>
      <c r="G130">
        <v>0.05</v>
      </c>
      <c r="H130">
        <v>4.0999999999999986E-3</v>
      </c>
    </row>
    <row r="131" spans="1:8" x14ac:dyDescent="0.35">
      <c r="A131" s="2">
        <v>42927</v>
      </c>
      <c r="B131">
        <v>10.9125</v>
      </c>
      <c r="C131">
        <v>11.077500000000001</v>
      </c>
      <c r="D131">
        <v>9.8975000000000009</v>
      </c>
      <c r="E131">
        <v>10.89</v>
      </c>
      <c r="F131">
        <v>10.9125</v>
      </c>
      <c r="G131">
        <v>-0.02</v>
      </c>
      <c r="H131">
        <v>-2.0999999999999999E-3</v>
      </c>
    </row>
    <row r="132" spans="1:8" x14ac:dyDescent="0.35">
      <c r="A132" s="2">
        <v>42928</v>
      </c>
      <c r="B132">
        <v>10.89</v>
      </c>
      <c r="C132">
        <v>11.3</v>
      </c>
      <c r="D132">
        <v>9.6724999999999994</v>
      </c>
      <c r="E132">
        <v>11.0525</v>
      </c>
      <c r="F132">
        <v>10.89</v>
      </c>
      <c r="G132">
        <v>0.16</v>
      </c>
      <c r="H132">
        <v>1.49E-2</v>
      </c>
    </row>
    <row r="133" spans="1:8" x14ac:dyDescent="0.35">
      <c r="A133" s="2">
        <v>42929</v>
      </c>
      <c r="B133">
        <v>11.0525</v>
      </c>
      <c r="C133">
        <v>11.395</v>
      </c>
      <c r="D133">
        <v>9.86</v>
      </c>
      <c r="E133">
        <v>11.2475</v>
      </c>
      <c r="F133">
        <v>11.0525</v>
      </c>
      <c r="G133">
        <v>0.2</v>
      </c>
      <c r="H133">
        <v>1.7600000000000001E-2</v>
      </c>
    </row>
    <row r="134" spans="1:8" x14ac:dyDescent="0.35">
      <c r="A134" s="2">
        <v>42930</v>
      </c>
      <c r="B134">
        <v>11.2475</v>
      </c>
      <c r="C134">
        <v>11.477499999999999</v>
      </c>
      <c r="D134">
        <v>10.065</v>
      </c>
      <c r="E134">
        <v>11.172499999999999</v>
      </c>
      <c r="F134">
        <v>11.2475</v>
      </c>
      <c r="G134">
        <v>-0.08</v>
      </c>
      <c r="H134">
        <v>-6.7000000000000002E-3</v>
      </c>
    </row>
    <row r="135" spans="1:8" x14ac:dyDescent="0.35">
      <c r="A135" s="2">
        <v>42933</v>
      </c>
      <c r="B135">
        <v>11.172499999999999</v>
      </c>
      <c r="C135">
        <v>11.567500000000001</v>
      </c>
      <c r="D135">
        <v>10.48</v>
      </c>
      <c r="E135">
        <v>11.4575</v>
      </c>
      <c r="F135">
        <v>11.172499999999999</v>
      </c>
      <c r="G135">
        <v>0.28999999999999998</v>
      </c>
      <c r="H135">
        <v>2.5499999999999998E-2</v>
      </c>
    </row>
    <row r="136" spans="1:8" x14ac:dyDescent="0.35">
      <c r="A136" s="2">
        <v>42934</v>
      </c>
      <c r="B136">
        <v>11.4575</v>
      </c>
      <c r="C136">
        <v>11.79</v>
      </c>
      <c r="D136">
        <v>10.285</v>
      </c>
      <c r="E136">
        <v>11.49</v>
      </c>
      <c r="F136">
        <v>11.4575</v>
      </c>
      <c r="G136">
        <v>0.03</v>
      </c>
      <c r="H136">
        <v>2.8E-3</v>
      </c>
    </row>
    <row r="137" spans="1:8" x14ac:dyDescent="0.35">
      <c r="A137" s="2">
        <v>42935</v>
      </c>
      <c r="B137">
        <v>11.49</v>
      </c>
      <c r="C137">
        <v>11.685</v>
      </c>
      <c r="D137">
        <v>9.0775000000000006</v>
      </c>
      <c r="E137">
        <v>11.255000000000001</v>
      </c>
      <c r="F137">
        <v>11.49</v>
      </c>
      <c r="G137">
        <v>-0.24</v>
      </c>
      <c r="H137">
        <v>-2.0500000000000001E-2</v>
      </c>
    </row>
    <row r="138" spans="1:8" x14ac:dyDescent="0.35">
      <c r="A138" s="2">
        <v>42936</v>
      </c>
      <c r="B138">
        <v>11.255000000000001</v>
      </c>
      <c r="C138">
        <v>11.567500000000001</v>
      </c>
      <c r="D138">
        <v>10.37</v>
      </c>
      <c r="E138">
        <v>11.315</v>
      </c>
      <c r="F138">
        <v>11.255000000000001</v>
      </c>
      <c r="G138">
        <v>0.06</v>
      </c>
      <c r="H138">
        <v>5.3E-3</v>
      </c>
    </row>
    <row r="139" spans="1:8" x14ac:dyDescent="0.35">
      <c r="A139" s="2">
        <v>42937</v>
      </c>
      <c r="B139">
        <v>11.315</v>
      </c>
      <c r="C139">
        <v>11.715</v>
      </c>
      <c r="D139">
        <v>9.0075000000000003</v>
      </c>
      <c r="E139">
        <v>11.085000000000001</v>
      </c>
      <c r="F139">
        <v>11.315</v>
      </c>
      <c r="G139">
        <v>-0.23</v>
      </c>
      <c r="H139">
        <v>-2.0299999999999999E-2</v>
      </c>
    </row>
    <row r="140" spans="1:8" x14ac:dyDescent="0.35">
      <c r="A140" s="2">
        <v>42940</v>
      </c>
      <c r="B140">
        <v>11.085000000000001</v>
      </c>
      <c r="C140">
        <v>11.795</v>
      </c>
      <c r="D140">
        <v>10.3575</v>
      </c>
      <c r="E140">
        <v>11.3125</v>
      </c>
      <c r="F140">
        <v>11.085000000000001</v>
      </c>
      <c r="G140">
        <v>0.23</v>
      </c>
      <c r="H140">
        <v>2.0500000000000001E-2</v>
      </c>
    </row>
    <row r="141" spans="1:8" x14ac:dyDescent="0.35">
      <c r="A141" s="2">
        <v>42941</v>
      </c>
      <c r="B141">
        <v>11.3125</v>
      </c>
      <c r="C141">
        <v>11.512499999999999</v>
      </c>
      <c r="D141">
        <v>10.234999999999999</v>
      </c>
      <c r="E141">
        <v>10.9125</v>
      </c>
      <c r="F141">
        <v>11.3125</v>
      </c>
      <c r="G141">
        <v>-0.4</v>
      </c>
      <c r="H141">
        <v>-3.5400000000000001E-2</v>
      </c>
    </row>
    <row r="142" spans="1:8" x14ac:dyDescent="0.35">
      <c r="A142" s="2">
        <v>42942</v>
      </c>
      <c r="B142">
        <v>10.9125</v>
      </c>
      <c r="C142">
        <v>11.775</v>
      </c>
      <c r="D142">
        <v>10.907500000000001</v>
      </c>
      <c r="E142">
        <v>11.17</v>
      </c>
      <c r="F142">
        <v>10.9125</v>
      </c>
      <c r="G142">
        <v>0.26</v>
      </c>
      <c r="H142">
        <v>2.3599999999999999E-2</v>
      </c>
    </row>
    <row r="143" spans="1:8" x14ac:dyDescent="0.35">
      <c r="A143" s="2">
        <v>42943</v>
      </c>
      <c r="B143">
        <v>11.17</v>
      </c>
      <c r="C143">
        <v>11.914999999999999</v>
      </c>
      <c r="D143">
        <v>10.81</v>
      </c>
      <c r="E143">
        <v>11.217499999999999</v>
      </c>
      <c r="F143">
        <v>11.17</v>
      </c>
      <c r="G143">
        <v>0.05</v>
      </c>
      <c r="H143">
        <v>4.3E-3</v>
      </c>
    </row>
    <row r="144" spans="1:8" x14ac:dyDescent="0.35">
      <c r="A144" s="2">
        <v>42944</v>
      </c>
      <c r="B144">
        <v>11.217499999999999</v>
      </c>
      <c r="C144">
        <v>12.015000000000001</v>
      </c>
      <c r="D144">
        <v>10.9825</v>
      </c>
      <c r="E144">
        <v>11.137499999999999</v>
      </c>
      <c r="F144">
        <v>11.217499999999999</v>
      </c>
      <c r="G144">
        <v>-0.08</v>
      </c>
      <c r="H144">
        <v>-7.1000000000000004E-3</v>
      </c>
    </row>
    <row r="145" spans="1:8" x14ac:dyDescent="0.35">
      <c r="A145" s="2">
        <v>42947</v>
      </c>
      <c r="B145">
        <v>11.137499999999999</v>
      </c>
      <c r="C145">
        <v>12.032500000000001</v>
      </c>
      <c r="D145">
        <v>11.137499999999999</v>
      </c>
      <c r="E145">
        <v>11.9</v>
      </c>
      <c r="F145">
        <v>11.137499999999999</v>
      </c>
      <c r="G145">
        <v>0.76</v>
      </c>
      <c r="H145">
        <v>6.8499999999999991E-2</v>
      </c>
    </row>
    <row r="146" spans="1:8" x14ac:dyDescent="0.35">
      <c r="A146" s="2">
        <v>42948</v>
      </c>
      <c r="B146">
        <v>11.9</v>
      </c>
      <c r="C146">
        <v>12.3925</v>
      </c>
      <c r="D146">
        <v>11.5875</v>
      </c>
      <c r="E146">
        <v>11.907500000000001</v>
      </c>
      <c r="F146">
        <v>11.9</v>
      </c>
      <c r="G146">
        <v>0.01</v>
      </c>
      <c r="H146">
        <v>5.9999999999999995E-4</v>
      </c>
    </row>
    <row r="147" spans="1:8" x14ac:dyDescent="0.35">
      <c r="A147" s="2">
        <v>42949</v>
      </c>
      <c r="B147">
        <v>11.907500000000001</v>
      </c>
      <c r="C147">
        <v>12.172499999999999</v>
      </c>
      <c r="D147">
        <v>10.922499999999999</v>
      </c>
      <c r="E147">
        <v>11.942500000000001</v>
      </c>
      <c r="F147">
        <v>11.907500000000001</v>
      </c>
      <c r="G147">
        <v>0.04</v>
      </c>
      <c r="H147">
        <v>2.8999999999999998E-3</v>
      </c>
    </row>
    <row r="148" spans="1:8" x14ac:dyDescent="0.35">
      <c r="A148" s="2">
        <v>42950</v>
      </c>
      <c r="B148">
        <v>11.942500000000001</v>
      </c>
      <c r="C148">
        <v>12.2325</v>
      </c>
      <c r="D148">
        <v>11.2075</v>
      </c>
      <c r="E148">
        <v>11.6425</v>
      </c>
      <c r="F148">
        <v>11.942500000000001</v>
      </c>
      <c r="G148">
        <v>-0.3</v>
      </c>
      <c r="H148">
        <v>-2.5100000000000001E-2</v>
      </c>
    </row>
    <row r="149" spans="1:8" x14ac:dyDescent="0.35">
      <c r="A149" s="2">
        <v>42951</v>
      </c>
      <c r="B149">
        <v>11.6425</v>
      </c>
      <c r="C149">
        <v>11.744999999999999</v>
      </c>
      <c r="D149">
        <v>10.744999999999999</v>
      </c>
      <c r="E149">
        <v>11.39</v>
      </c>
      <c r="F149">
        <v>11.6425</v>
      </c>
      <c r="G149">
        <v>-0.25</v>
      </c>
      <c r="H149">
        <v>-2.1700000000000001E-2</v>
      </c>
    </row>
    <row r="150" spans="1:8" x14ac:dyDescent="0.35">
      <c r="A150" s="2">
        <v>42954</v>
      </c>
      <c r="B150">
        <v>11.39</v>
      </c>
      <c r="C150">
        <v>12.0025</v>
      </c>
      <c r="D150">
        <v>10.64</v>
      </c>
      <c r="E150">
        <v>11.895</v>
      </c>
      <c r="F150">
        <v>11.39</v>
      </c>
      <c r="G150">
        <v>0.51</v>
      </c>
      <c r="H150">
        <v>4.4299999999999999E-2</v>
      </c>
    </row>
    <row r="151" spans="1:8" x14ac:dyDescent="0.35">
      <c r="A151" s="2">
        <v>42955</v>
      </c>
      <c r="B151">
        <v>11.895</v>
      </c>
      <c r="C151">
        <v>13.045</v>
      </c>
      <c r="D151">
        <v>10.484999999999999</v>
      </c>
      <c r="E151">
        <v>12.77</v>
      </c>
      <c r="F151">
        <v>11.895</v>
      </c>
      <c r="G151">
        <v>0.88</v>
      </c>
      <c r="H151">
        <v>7.3599999999999999E-2</v>
      </c>
    </row>
    <row r="152" spans="1:8" x14ac:dyDescent="0.35">
      <c r="A152" s="2">
        <v>42956</v>
      </c>
      <c r="B152">
        <v>12.77</v>
      </c>
      <c r="C152">
        <v>13.6775</v>
      </c>
      <c r="D152">
        <v>10.515000000000001</v>
      </c>
      <c r="E152">
        <v>13.452500000000001</v>
      </c>
      <c r="F152">
        <v>12.77</v>
      </c>
      <c r="G152">
        <v>0.68</v>
      </c>
      <c r="H152">
        <v>5.3400000000000003E-2</v>
      </c>
    </row>
    <row r="153" spans="1:8" x14ac:dyDescent="0.35">
      <c r="A153" s="2">
        <v>42957</v>
      </c>
      <c r="B153">
        <v>13.452500000000001</v>
      </c>
      <c r="C153">
        <v>14.1675</v>
      </c>
      <c r="D153">
        <v>12.23</v>
      </c>
      <c r="E153">
        <v>13.8025</v>
      </c>
      <c r="F153">
        <v>13.452500000000001</v>
      </c>
      <c r="G153">
        <v>0.35</v>
      </c>
      <c r="H153">
        <v>2.5999999999999999E-2</v>
      </c>
    </row>
    <row r="154" spans="1:8" x14ac:dyDescent="0.35">
      <c r="A154" s="2">
        <v>42958</v>
      </c>
      <c r="B154">
        <v>13.8025</v>
      </c>
      <c r="C154">
        <v>15.5425</v>
      </c>
      <c r="D154">
        <v>11.67</v>
      </c>
      <c r="E154">
        <v>15.195</v>
      </c>
      <c r="F154">
        <v>13.8025</v>
      </c>
      <c r="G154">
        <v>1.39</v>
      </c>
      <c r="H154">
        <v>0.1009</v>
      </c>
    </row>
    <row r="155" spans="1:8" x14ac:dyDescent="0.35">
      <c r="A155" s="2">
        <v>42961</v>
      </c>
      <c r="B155">
        <v>15.195</v>
      </c>
      <c r="C155">
        <v>15.195</v>
      </c>
      <c r="D155">
        <v>11.8575</v>
      </c>
      <c r="E155">
        <v>14.3825</v>
      </c>
      <c r="F155">
        <v>15.195</v>
      </c>
      <c r="G155">
        <v>-0.81</v>
      </c>
      <c r="H155">
        <v>-5.3499999999999999E-2</v>
      </c>
    </row>
    <row r="156" spans="1:8" x14ac:dyDescent="0.35">
      <c r="A156" s="2">
        <v>42963</v>
      </c>
      <c r="B156">
        <v>14.3825</v>
      </c>
      <c r="C156">
        <v>14.7</v>
      </c>
      <c r="D156">
        <v>12.62</v>
      </c>
      <c r="E156">
        <v>14.237500000000001</v>
      </c>
      <c r="F156">
        <v>14.3825</v>
      </c>
      <c r="G156">
        <v>-0.15</v>
      </c>
      <c r="H156">
        <v>-1.01E-2</v>
      </c>
    </row>
    <row r="157" spans="1:8" x14ac:dyDescent="0.35">
      <c r="A157" s="2">
        <v>42964</v>
      </c>
      <c r="B157">
        <v>14.237500000000001</v>
      </c>
      <c r="C157">
        <v>14.6225</v>
      </c>
      <c r="D157">
        <v>10.7925</v>
      </c>
      <c r="E157">
        <v>14.34</v>
      </c>
      <c r="F157">
        <v>14.237500000000001</v>
      </c>
      <c r="G157">
        <v>0.1</v>
      </c>
      <c r="H157">
        <v>7.1999999999999998E-3</v>
      </c>
    </row>
    <row r="158" spans="1:8" x14ac:dyDescent="0.35">
      <c r="A158" s="2">
        <v>42965</v>
      </c>
      <c r="B158">
        <v>14.34</v>
      </c>
      <c r="C158">
        <v>14.89</v>
      </c>
      <c r="D158">
        <v>11.1675</v>
      </c>
      <c r="E158">
        <v>14.57</v>
      </c>
      <c r="F158">
        <v>14.34</v>
      </c>
      <c r="G158">
        <v>0.23</v>
      </c>
      <c r="H158">
        <v>1.6E-2</v>
      </c>
    </row>
    <row r="159" spans="1:8" x14ac:dyDescent="0.35">
      <c r="A159" s="2">
        <v>42968</v>
      </c>
      <c r="B159">
        <v>14.57</v>
      </c>
      <c r="C159">
        <v>14.965</v>
      </c>
      <c r="D159">
        <v>13.145</v>
      </c>
      <c r="E159">
        <v>14.815</v>
      </c>
      <c r="F159">
        <v>14.57</v>
      </c>
      <c r="G159">
        <v>0.25</v>
      </c>
      <c r="H159">
        <v>1.6799999999999999E-2</v>
      </c>
    </row>
    <row r="160" spans="1:8" x14ac:dyDescent="0.35">
      <c r="A160" s="2">
        <v>42969</v>
      </c>
      <c r="B160">
        <v>14.815</v>
      </c>
      <c r="C160">
        <v>14.815</v>
      </c>
      <c r="D160">
        <v>11.1625</v>
      </c>
      <c r="E160">
        <v>14.105</v>
      </c>
      <c r="F160">
        <v>14.815</v>
      </c>
      <c r="G160">
        <v>-0.71</v>
      </c>
      <c r="H160">
        <v>-4.7899999999999998E-2</v>
      </c>
    </row>
    <row r="161" spans="1:8" x14ac:dyDescent="0.35">
      <c r="A161" s="2">
        <v>42970</v>
      </c>
      <c r="B161">
        <v>14.105</v>
      </c>
      <c r="C161">
        <v>14.105</v>
      </c>
      <c r="D161">
        <v>12.262499999999999</v>
      </c>
      <c r="E161">
        <v>13.182499999999999</v>
      </c>
      <c r="F161">
        <v>14.105</v>
      </c>
      <c r="G161">
        <v>-0.92</v>
      </c>
      <c r="H161">
        <v>-6.54E-2</v>
      </c>
    </row>
    <row r="162" spans="1:8" x14ac:dyDescent="0.35">
      <c r="A162" s="2">
        <v>42971</v>
      </c>
      <c r="B162">
        <v>13.182499999999999</v>
      </c>
      <c r="C162">
        <v>13.195</v>
      </c>
      <c r="D162">
        <v>11.942500000000001</v>
      </c>
      <c r="E162">
        <v>12.5725</v>
      </c>
      <c r="F162">
        <v>13.182499999999999</v>
      </c>
      <c r="G162">
        <v>-0.61</v>
      </c>
      <c r="H162">
        <v>-4.6300000000000001E-2</v>
      </c>
    </row>
    <row r="163" spans="1:8" x14ac:dyDescent="0.35">
      <c r="A163" s="2">
        <v>42975</v>
      </c>
      <c r="B163">
        <v>12.5725</v>
      </c>
      <c r="C163">
        <v>13.6775</v>
      </c>
      <c r="D163">
        <v>11.365</v>
      </c>
      <c r="E163">
        <v>12.64</v>
      </c>
      <c r="F163">
        <v>12.5725</v>
      </c>
      <c r="G163">
        <v>7.0000000000000007E-2</v>
      </c>
      <c r="H163">
        <v>5.4000000000000003E-3</v>
      </c>
    </row>
    <row r="164" spans="1:8" x14ac:dyDescent="0.35">
      <c r="A164" s="2">
        <v>42976</v>
      </c>
      <c r="B164">
        <v>12.64</v>
      </c>
      <c r="C164">
        <v>13.852499999999999</v>
      </c>
      <c r="D164">
        <v>12.28</v>
      </c>
      <c r="E164">
        <v>13.5425</v>
      </c>
      <c r="F164">
        <v>12.64</v>
      </c>
      <c r="G164">
        <v>0.9</v>
      </c>
      <c r="H164">
        <v>7.1400000000000005E-2</v>
      </c>
    </row>
    <row r="165" spans="1:8" x14ac:dyDescent="0.35">
      <c r="A165" s="2">
        <v>42977</v>
      </c>
      <c r="B165">
        <v>13.5425</v>
      </c>
      <c r="C165">
        <v>14.13</v>
      </c>
      <c r="D165">
        <v>11.744999999999999</v>
      </c>
      <c r="E165">
        <v>12.887499999999999</v>
      </c>
      <c r="F165">
        <v>13.5425</v>
      </c>
      <c r="G165">
        <v>-0.66</v>
      </c>
      <c r="H165">
        <v>-4.8399999999999999E-2</v>
      </c>
    </row>
    <row r="166" spans="1:8" x14ac:dyDescent="0.35">
      <c r="A166" s="2">
        <v>42978</v>
      </c>
      <c r="B166">
        <v>12.887499999999999</v>
      </c>
      <c r="C166">
        <v>13.695</v>
      </c>
      <c r="D166">
        <v>11.785</v>
      </c>
      <c r="E166">
        <v>11.952500000000001</v>
      </c>
      <c r="F166">
        <v>12.887499999999999</v>
      </c>
      <c r="G166">
        <v>-0.94</v>
      </c>
      <c r="H166">
        <v>-7.2599999999999998E-2</v>
      </c>
    </row>
    <row r="167" spans="1:8" x14ac:dyDescent="0.35">
      <c r="A167" s="2">
        <v>42979</v>
      </c>
      <c r="B167">
        <v>11.952500000000001</v>
      </c>
      <c r="C167">
        <v>12.157500000000001</v>
      </c>
      <c r="D167">
        <v>10.525</v>
      </c>
      <c r="E167">
        <v>11.675000000000001</v>
      </c>
      <c r="F167">
        <v>11.952500000000001</v>
      </c>
      <c r="G167">
        <v>-0.28000000000000003</v>
      </c>
      <c r="H167">
        <v>-2.3199999999999998E-2</v>
      </c>
    </row>
    <row r="168" spans="1:8" x14ac:dyDescent="0.35">
      <c r="A168" s="2">
        <v>42982</v>
      </c>
      <c r="B168">
        <v>11.675000000000001</v>
      </c>
      <c r="C168">
        <v>13.955</v>
      </c>
      <c r="D168">
        <v>11.484999999999999</v>
      </c>
      <c r="E168">
        <v>13.164999999999999</v>
      </c>
      <c r="F168">
        <v>11.675000000000001</v>
      </c>
      <c r="G168">
        <v>1.49</v>
      </c>
      <c r="H168">
        <v>0.12759999999999999</v>
      </c>
    </row>
    <row r="169" spans="1:8" x14ac:dyDescent="0.35">
      <c r="A169" s="2">
        <v>42983</v>
      </c>
      <c r="B169">
        <v>13.164999999999999</v>
      </c>
      <c r="C169">
        <v>13.442500000000001</v>
      </c>
      <c r="D169">
        <v>12.475</v>
      </c>
      <c r="E169">
        <v>12.887499999999999</v>
      </c>
      <c r="F169">
        <v>13.164999999999999</v>
      </c>
      <c r="G169">
        <v>-0.28000000000000003</v>
      </c>
      <c r="H169">
        <v>-2.1100000000000001E-2</v>
      </c>
    </row>
    <row r="170" spans="1:8" x14ac:dyDescent="0.35">
      <c r="A170" s="2">
        <v>42984</v>
      </c>
      <c r="B170">
        <v>12.887499999999999</v>
      </c>
      <c r="C170">
        <v>13.494999999999999</v>
      </c>
      <c r="D170">
        <v>12.035</v>
      </c>
      <c r="E170">
        <v>13.12</v>
      </c>
      <c r="F170">
        <v>12.887499999999999</v>
      </c>
      <c r="G170">
        <v>0.23</v>
      </c>
      <c r="H170">
        <v>1.7999999999999999E-2</v>
      </c>
    </row>
    <row r="171" spans="1:8" x14ac:dyDescent="0.35">
      <c r="A171" s="2">
        <v>42985</v>
      </c>
      <c r="B171">
        <v>13.12</v>
      </c>
      <c r="C171">
        <v>13.1275</v>
      </c>
      <c r="D171">
        <v>11.175000000000001</v>
      </c>
      <c r="E171">
        <v>13.0075</v>
      </c>
      <c r="F171">
        <v>13.12</v>
      </c>
      <c r="G171">
        <v>-0.11</v>
      </c>
      <c r="H171">
        <v>-8.6E-3</v>
      </c>
    </row>
    <row r="172" spans="1:8" x14ac:dyDescent="0.35">
      <c r="A172" s="2">
        <v>42986</v>
      </c>
      <c r="B172">
        <v>13.0075</v>
      </c>
      <c r="C172">
        <v>13.0975</v>
      </c>
      <c r="D172">
        <v>11.772500000000001</v>
      </c>
      <c r="E172">
        <v>12.9625</v>
      </c>
      <c r="F172">
        <v>13.0075</v>
      </c>
      <c r="G172">
        <v>-0.05</v>
      </c>
      <c r="H172">
        <v>-3.5000000000000001E-3</v>
      </c>
    </row>
    <row r="173" spans="1:8" x14ac:dyDescent="0.35">
      <c r="A173" s="2">
        <v>42989</v>
      </c>
      <c r="B173">
        <v>12.9625</v>
      </c>
      <c r="C173">
        <v>12.9625</v>
      </c>
      <c r="D173">
        <v>11.547499999999999</v>
      </c>
      <c r="E173">
        <v>12.36</v>
      </c>
      <c r="F173">
        <v>12.9625</v>
      </c>
      <c r="G173">
        <v>-0.6</v>
      </c>
      <c r="H173">
        <v>-4.6500000000000007E-2</v>
      </c>
    </row>
    <row r="174" spans="1:8" x14ac:dyDescent="0.35">
      <c r="A174" s="2">
        <v>42990</v>
      </c>
      <c r="B174">
        <v>12.36</v>
      </c>
      <c r="C174">
        <v>12.36</v>
      </c>
      <c r="D174">
        <v>11.52</v>
      </c>
      <c r="E174">
        <v>11.7575</v>
      </c>
      <c r="F174">
        <v>12.36</v>
      </c>
      <c r="G174">
        <v>-0.6</v>
      </c>
      <c r="H174">
        <v>-4.87E-2</v>
      </c>
    </row>
    <row r="175" spans="1:8" x14ac:dyDescent="0.35">
      <c r="A175" s="2">
        <v>42991</v>
      </c>
      <c r="B175">
        <v>11.7575</v>
      </c>
      <c r="C175">
        <v>11.865</v>
      </c>
      <c r="D175">
        <v>10.68</v>
      </c>
      <c r="E175">
        <v>11.755000000000001</v>
      </c>
      <c r="F175">
        <v>11.7575</v>
      </c>
      <c r="G175">
        <v>0</v>
      </c>
      <c r="H175">
        <v>-2.0000000000000001E-4</v>
      </c>
    </row>
    <row r="176" spans="1:8" x14ac:dyDescent="0.35">
      <c r="A176" s="2">
        <v>42992</v>
      </c>
      <c r="B176">
        <v>11.755000000000001</v>
      </c>
      <c r="C176">
        <v>11.8775</v>
      </c>
      <c r="D176">
        <v>10.36</v>
      </c>
      <c r="E176">
        <v>11.47</v>
      </c>
      <c r="F176">
        <v>11.755000000000001</v>
      </c>
      <c r="G176">
        <v>-0.28999999999999998</v>
      </c>
      <c r="H176">
        <v>-2.4199999999999999E-2</v>
      </c>
    </row>
    <row r="177" spans="1:8" x14ac:dyDescent="0.35">
      <c r="A177" s="2">
        <v>42993</v>
      </c>
      <c r="B177">
        <v>11.47</v>
      </c>
      <c r="C177">
        <v>12.0175</v>
      </c>
      <c r="D177">
        <v>10.0175</v>
      </c>
      <c r="E177">
        <v>11.6775</v>
      </c>
      <c r="F177">
        <v>11.47</v>
      </c>
      <c r="G177">
        <v>0.21</v>
      </c>
      <c r="H177">
        <v>1.8100000000000002E-2</v>
      </c>
    </row>
    <row r="178" spans="1:8" x14ac:dyDescent="0.35">
      <c r="A178" s="2">
        <v>42996</v>
      </c>
      <c r="B178">
        <v>11.6775</v>
      </c>
      <c r="C178">
        <v>11.6775</v>
      </c>
      <c r="D178">
        <v>10.835000000000001</v>
      </c>
      <c r="E178">
        <v>11.442500000000001</v>
      </c>
      <c r="F178">
        <v>11.6775</v>
      </c>
      <c r="G178">
        <v>-0.24</v>
      </c>
      <c r="H178">
        <v>-2.01E-2</v>
      </c>
    </row>
    <row r="179" spans="1:8" x14ac:dyDescent="0.35">
      <c r="A179" s="2">
        <v>42997</v>
      </c>
      <c r="B179">
        <v>11.442500000000001</v>
      </c>
      <c r="C179">
        <v>11.6425</v>
      </c>
      <c r="D179">
        <v>10.397500000000001</v>
      </c>
      <c r="E179">
        <v>11.465</v>
      </c>
      <c r="F179">
        <v>11.442500000000001</v>
      </c>
      <c r="G179">
        <v>0.02</v>
      </c>
      <c r="H179">
        <v>2E-3</v>
      </c>
    </row>
    <row r="180" spans="1:8" x14ac:dyDescent="0.35">
      <c r="A180" s="2">
        <v>42998</v>
      </c>
      <c r="B180">
        <v>11.465</v>
      </c>
      <c r="C180">
        <v>11.8775</v>
      </c>
      <c r="D180">
        <v>10.115</v>
      </c>
      <c r="E180">
        <v>11.6325</v>
      </c>
      <c r="F180">
        <v>11.465</v>
      </c>
      <c r="G180">
        <v>0.17</v>
      </c>
      <c r="H180">
        <v>1.46E-2</v>
      </c>
    </row>
    <row r="181" spans="1:8" x14ac:dyDescent="0.35">
      <c r="A181" s="2">
        <v>42999</v>
      </c>
      <c r="B181">
        <v>11.6325</v>
      </c>
      <c r="C181">
        <v>12.182499999999999</v>
      </c>
      <c r="D181">
        <v>9.2575000000000003</v>
      </c>
      <c r="E181">
        <v>11.6325</v>
      </c>
      <c r="F181">
        <v>11.6325</v>
      </c>
      <c r="G181">
        <v>0</v>
      </c>
      <c r="H181">
        <v>0</v>
      </c>
    </row>
    <row r="182" spans="1:8" x14ac:dyDescent="0.35">
      <c r="A182" s="2">
        <v>43000</v>
      </c>
      <c r="B182">
        <v>11.6325</v>
      </c>
      <c r="C182">
        <v>12.9925</v>
      </c>
      <c r="D182">
        <v>11.005000000000001</v>
      </c>
      <c r="E182">
        <v>12.81</v>
      </c>
      <c r="F182">
        <v>11.6325</v>
      </c>
      <c r="G182">
        <v>1.18</v>
      </c>
      <c r="H182">
        <v>0.1012</v>
      </c>
    </row>
    <row r="183" spans="1:8" x14ac:dyDescent="0.35">
      <c r="A183" s="2">
        <v>43003</v>
      </c>
      <c r="B183">
        <v>12.81</v>
      </c>
      <c r="C183">
        <v>13.84</v>
      </c>
      <c r="D183">
        <v>11.5075</v>
      </c>
      <c r="E183">
        <v>13.34</v>
      </c>
      <c r="F183">
        <v>12.81</v>
      </c>
      <c r="G183">
        <v>0.53</v>
      </c>
      <c r="H183">
        <v>4.1399999999999999E-2</v>
      </c>
    </row>
    <row r="184" spans="1:8" x14ac:dyDescent="0.35">
      <c r="A184" s="2">
        <v>43004</v>
      </c>
      <c r="B184">
        <v>13.34</v>
      </c>
      <c r="C184">
        <v>13.625</v>
      </c>
      <c r="D184">
        <v>12.6325</v>
      </c>
      <c r="E184">
        <v>12.9275</v>
      </c>
      <c r="F184">
        <v>13.34</v>
      </c>
      <c r="G184">
        <v>-0.41</v>
      </c>
      <c r="H184">
        <v>-3.09E-2</v>
      </c>
    </row>
    <row r="185" spans="1:8" x14ac:dyDescent="0.35">
      <c r="A185" s="2">
        <v>43005</v>
      </c>
      <c r="B185">
        <v>12.9275</v>
      </c>
      <c r="C185">
        <v>14.164999999999999</v>
      </c>
      <c r="D185">
        <v>11.77</v>
      </c>
      <c r="E185">
        <v>13.862500000000001</v>
      </c>
      <c r="F185">
        <v>12.9275</v>
      </c>
      <c r="G185">
        <v>0.94</v>
      </c>
      <c r="H185">
        <v>7.2300000000000003E-2</v>
      </c>
    </row>
    <row r="186" spans="1:8" x14ac:dyDescent="0.35">
      <c r="A186" s="2">
        <v>43006</v>
      </c>
      <c r="B186">
        <v>13.862500000000001</v>
      </c>
      <c r="C186">
        <v>13.9725</v>
      </c>
      <c r="D186">
        <v>12.8225</v>
      </c>
      <c r="E186">
        <v>13.172499999999999</v>
      </c>
      <c r="F186">
        <v>13.862500000000001</v>
      </c>
      <c r="G186">
        <v>-0.69</v>
      </c>
      <c r="H186">
        <v>-4.9799999999999997E-2</v>
      </c>
    </row>
    <row r="187" spans="1:8" x14ac:dyDescent="0.35">
      <c r="A187" s="2">
        <v>43007</v>
      </c>
      <c r="B187">
        <v>13.172499999999999</v>
      </c>
      <c r="C187">
        <v>13.172499999999999</v>
      </c>
      <c r="D187">
        <v>11.91</v>
      </c>
      <c r="E187">
        <v>12.484999999999999</v>
      </c>
      <c r="F187">
        <v>13.172499999999999</v>
      </c>
      <c r="G187">
        <v>-0.69</v>
      </c>
      <c r="H187">
        <v>-5.2200000000000003E-2</v>
      </c>
    </row>
    <row r="188" spans="1:8" x14ac:dyDescent="0.35">
      <c r="A188" s="2">
        <v>43011</v>
      </c>
      <c r="B188">
        <v>12.484999999999999</v>
      </c>
      <c r="C188">
        <v>12.8725</v>
      </c>
      <c r="D188">
        <v>11.44</v>
      </c>
      <c r="E188">
        <v>12.46</v>
      </c>
      <c r="F188">
        <v>12.484999999999999</v>
      </c>
      <c r="G188">
        <v>-0.03</v>
      </c>
      <c r="H188">
        <v>-2E-3</v>
      </c>
    </row>
    <row r="189" spans="1:8" x14ac:dyDescent="0.35">
      <c r="A189" s="2">
        <v>43012</v>
      </c>
      <c r="B189">
        <v>12.46</v>
      </c>
      <c r="C189">
        <v>12.577500000000001</v>
      </c>
      <c r="D189">
        <v>11.574999999999999</v>
      </c>
      <c r="E189">
        <v>11.8</v>
      </c>
      <c r="F189">
        <v>12.46</v>
      </c>
      <c r="G189">
        <v>-0.66</v>
      </c>
      <c r="H189">
        <v>-5.2999999999999999E-2</v>
      </c>
    </row>
    <row r="190" spans="1:8" x14ac:dyDescent="0.35">
      <c r="A190" s="2">
        <v>43013</v>
      </c>
      <c r="B190">
        <v>11.8</v>
      </c>
      <c r="C190">
        <v>11.895</v>
      </c>
      <c r="D190">
        <v>10.585000000000001</v>
      </c>
      <c r="E190">
        <v>11.71</v>
      </c>
      <c r="F190">
        <v>11.8</v>
      </c>
      <c r="G190">
        <v>-0.09</v>
      </c>
      <c r="H190">
        <v>-7.6E-3</v>
      </c>
    </row>
    <row r="191" spans="1:8" x14ac:dyDescent="0.35">
      <c r="A191" s="2">
        <v>43014</v>
      </c>
      <c r="B191">
        <v>11.71</v>
      </c>
      <c r="C191">
        <v>11.71</v>
      </c>
      <c r="D191">
        <v>10.744999999999999</v>
      </c>
      <c r="E191">
        <v>11.1175</v>
      </c>
      <c r="F191">
        <v>11.71</v>
      </c>
      <c r="G191">
        <v>-0.59</v>
      </c>
      <c r="H191">
        <v>-5.0599999999999999E-2</v>
      </c>
    </row>
    <row r="192" spans="1:8" x14ac:dyDescent="0.35">
      <c r="A192" s="2">
        <v>43017</v>
      </c>
      <c r="B192">
        <v>11.1175</v>
      </c>
      <c r="C192">
        <v>11.565</v>
      </c>
      <c r="D192">
        <v>10.404999999999999</v>
      </c>
      <c r="E192">
        <v>11.3925</v>
      </c>
      <c r="F192">
        <v>11.1175</v>
      </c>
      <c r="G192">
        <v>0.28000000000000003</v>
      </c>
      <c r="H192">
        <v>2.47E-2</v>
      </c>
    </row>
    <row r="193" spans="1:8" x14ac:dyDescent="0.35">
      <c r="A193" s="2">
        <v>43018</v>
      </c>
      <c r="B193">
        <v>11.3925</v>
      </c>
      <c r="C193">
        <v>11.45</v>
      </c>
      <c r="D193">
        <v>10.75</v>
      </c>
      <c r="E193">
        <v>11.112500000000001</v>
      </c>
      <c r="F193">
        <v>11.3925</v>
      </c>
      <c r="G193">
        <v>-0.28000000000000003</v>
      </c>
      <c r="H193">
        <v>-2.46E-2</v>
      </c>
    </row>
    <row r="194" spans="1:8" x14ac:dyDescent="0.35">
      <c r="A194" s="2">
        <v>43019</v>
      </c>
      <c r="B194">
        <v>11.112500000000001</v>
      </c>
      <c r="C194">
        <v>12.182499999999999</v>
      </c>
      <c r="D194">
        <v>10.1875</v>
      </c>
      <c r="E194">
        <v>11.73</v>
      </c>
      <c r="F194">
        <v>11.112500000000001</v>
      </c>
      <c r="G194">
        <v>0.62</v>
      </c>
      <c r="H194">
        <v>5.5599999999999997E-2</v>
      </c>
    </row>
    <row r="195" spans="1:8" x14ac:dyDescent="0.35">
      <c r="A195" s="2">
        <v>43020</v>
      </c>
      <c r="B195">
        <v>11.73</v>
      </c>
      <c r="C195">
        <v>11.73</v>
      </c>
      <c r="D195">
        <v>10.46</v>
      </c>
      <c r="E195">
        <v>11.0425</v>
      </c>
      <c r="F195">
        <v>11.73</v>
      </c>
      <c r="G195">
        <v>-0.69</v>
      </c>
      <c r="H195">
        <v>-5.8600000000000013E-2</v>
      </c>
    </row>
    <row r="196" spans="1:8" x14ac:dyDescent="0.35">
      <c r="A196" s="2">
        <v>43021</v>
      </c>
      <c r="B196">
        <v>11.0425</v>
      </c>
      <c r="C196">
        <v>11.345000000000001</v>
      </c>
      <c r="D196">
        <v>10.085000000000001</v>
      </c>
      <c r="E196">
        <v>11.262499999999999</v>
      </c>
      <c r="F196">
        <v>11.0425</v>
      </c>
      <c r="G196">
        <v>0.22</v>
      </c>
      <c r="H196">
        <v>1.9900000000000001E-2</v>
      </c>
    </row>
    <row r="197" spans="1:8" x14ac:dyDescent="0.35">
      <c r="A197" s="2">
        <v>43024</v>
      </c>
      <c r="B197">
        <v>11.262499999999999</v>
      </c>
      <c r="C197">
        <v>11.5825</v>
      </c>
      <c r="D197">
        <v>10.032500000000001</v>
      </c>
      <c r="E197">
        <v>11.31</v>
      </c>
      <c r="F197">
        <v>11.262499999999999</v>
      </c>
      <c r="G197">
        <v>0.05</v>
      </c>
      <c r="H197">
        <v>4.1999999999999997E-3</v>
      </c>
    </row>
    <row r="198" spans="1:8" x14ac:dyDescent="0.35">
      <c r="A198" s="2">
        <v>43025</v>
      </c>
      <c r="B198">
        <v>11.31</v>
      </c>
      <c r="C198">
        <v>11.7325</v>
      </c>
      <c r="D198">
        <v>10.105</v>
      </c>
      <c r="E198">
        <v>11.61</v>
      </c>
      <c r="F198">
        <v>11.31</v>
      </c>
      <c r="G198">
        <v>0.3</v>
      </c>
      <c r="H198">
        <v>2.6499999999999999E-2</v>
      </c>
    </row>
    <row r="199" spans="1:8" x14ac:dyDescent="0.35">
      <c r="A199" s="2">
        <v>43026</v>
      </c>
      <c r="B199">
        <v>11.61</v>
      </c>
      <c r="C199">
        <v>11.75</v>
      </c>
      <c r="D199">
        <v>10.1325</v>
      </c>
      <c r="E199">
        <v>11.54</v>
      </c>
      <c r="F199">
        <v>11.61</v>
      </c>
      <c r="G199">
        <v>-7.0000000000000007E-2</v>
      </c>
      <c r="H199">
        <v>-6.0000000000000001E-3</v>
      </c>
    </row>
    <row r="200" spans="1:8" x14ac:dyDescent="0.35">
      <c r="A200" s="2">
        <v>43027</v>
      </c>
      <c r="B200">
        <v>11.54</v>
      </c>
      <c r="C200">
        <v>12.8125</v>
      </c>
      <c r="D200">
        <v>10.824999999999999</v>
      </c>
      <c r="E200">
        <v>12.395</v>
      </c>
      <c r="F200">
        <v>11.54</v>
      </c>
      <c r="G200">
        <v>0.86</v>
      </c>
      <c r="H200">
        <v>7.4099999999999999E-2</v>
      </c>
    </row>
    <row r="201" spans="1:8" x14ac:dyDescent="0.35">
      <c r="A201" s="2">
        <v>43031</v>
      </c>
      <c r="B201">
        <v>12.395</v>
      </c>
      <c r="C201">
        <v>12.9375</v>
      </c>
      <c r="D201">
        <v>10.875</v>
      </c>
      <c r="E201">
        <v>12.324999999999999</v>
      </c>
      <c r="F201">
        <v>12.395</v>
      </c>
      <c r="G201">
        <v>-7.0000000000000007E-2</v>
      </c>
      <c r="H201">
        <v>-5.6000000000000008E-3</v>
      </c>
    </row>
    <row r="202" spans="1:8" x14ac:dyDescent="0.35">
      <c r="A202" s="2">
        <v>43032</v>
      </c>
      <c r="B202">
        <v>12.324999999999999</v>
      </c>
      <c r="C202">
        <v>12.47</v>
      </c>
      <c r="D202">
        <v>11.36</v>
      </c>
      <c r="E202">
        <v>11.59</v>
      </c>
      <c r="F202">
        <v>12.324999999999999</v>
      </c>
      <c r="G202">
        <v>-0.74</v>
      </c>
      <c r="H202">
        <v>-5.96E-2</v>
      </c>
    </row>
    <row r="203" spans="1:8" x14ac:dyDescent="0.35">
      <c r="A203" s="2">
        <v>43033</v>
      </c>
      <c r="B203">
        <v>11.59</v>
      </c>
      <c r="C203">
        <v>12.4925</v>
      </c>
      <c r="D203">
        <v>11.19</v>
      </c>
      <c r="E203">
        <v>11.76</v>
      </c>
      <c r="F203">
        <v>11.59</v>
      </c>
      <c r="G203">
        <v>0.17</v>
      </c>
      <c r="H203">
        <v>1.47E-2</v>
      </c>
    </row>
    <row r="204" spans="1:8" x14ac:dyDescent="0.35">
      <c r="A204" s="2">
        <v>43034</v>
      </c>
      <c r="B204">
        <v>11.76</v>
      </c>
      <c r="C204">
        <v>12.647500000000001</v>
      </c>
      <c r="D204">
        <v>11.2875</v>
      </c>
      <c r="E204">
        <v>11.6175</v>
      </c>
      <c r="F204">
        <v>11.76</v>
      </c>
      <c r="G204">
        <v>-0.14000000000000001</v>
      </c>
      <c r="H204">
        <v>-1.21E-2</v>
      </c>
    </row>
    <row r="205" spans="1:8" x14ac:dyDescent="0.35">
      <c r="A205" s="2">
        <v>43035</v>
      </c>
      <c r="B205">
        <v>11.6175</v>
      </c>
      <c r="C205">
        <v>12.1525</v>
      </c>
      <c r="D205">
        <v>11.19</v>
      </c>
      <c r="E205">
        <v>11.475</v>
      </c>
      <c r="F205">
        <v>11.6175</v>
      </c>
      <c r="G205">
        <v>-0.14000000000000001</v>
      </c>
      <c r="H205">
        <v>-1.23E-2</v>
      </c>
    </row>
    <row r="206" spans="1:8" x14ac:dyDescent="0.35">
      <c r="A206" s="2">
        <v>43038</v>
      </c>
      <c r="B206">
        <v>11.475</v>
      </c>
      <c r="C206">
        <v>12.26</v>
      </c>
      <c r="D206">
        <v>11.475</v>
      </c>
      <c r="E206">
        <v>12.112500000000001</v>
      </c>
      <c r="F206">
        <v>11.475</v>
      </c>
      <c r="G206">
        <v>0.64</v>
      </c>
      <c r="H206">
        <v>5.5599999999999997E-2</v>
      </c>
    </row>
    <row r="207" spans="1:8" x14ac:dyDescent="0.35">
      <c r="A207" s="2">
        <v>43039</v>
      </c>
      <c r="B207">
        <v>12.112500000000001</v>
      </c>
      <c r="C207">
        <v>12.525</v>
      </c>
      <c r="D207">
        <v>11.525</v>
      </c>
      <c r="E207">
        <v>12.44</v>
      </c>
      <c r="F207">
        <v>12.112500000000001</v>
      </c>
      <c r="G207">
        <v>0.33</v>
      </c>
      <c r="H207">
        <v>2.7E-2</v>
      </c>
    </row>
    <row r="208" spans="1:8" x14ac:dyDescent="0.35">
      <c r="A208" s="2">
        <v>43040</v>
      </c>
      <c r="B208">
        <v>12.44</v>
      </c>
      <c r="C208">
        <v>12.44</v>
      </c>
      <c r="D208">
        <v>11.79</v>
      </c>
      <c r="E208">
        <v>12.137499999999999</v>
      </c>
      <c r="F208">
        <v>12.44</v>
      </c>
      <c r="G208">
        <v>-0.3</v>
      </c>
      <c r="H208">
        <v>-2.4299999999999999E-2</v>
      </c>
    </row>
    <row r="209" spans="1:8" x14ac:dyDescent="0.35">
      <c r="A209" s="2">
        <v>43041</v>
      </c>
      <c r="B209">
        <v>12.137499999999999</v>
      </c>
      <c r="C209">
        <v>12.37</v>
      </c>
      <c r="D209">
        <v>11.41</v>
      </c>
      <c r="E209">
        <v>12.005000000000001</v>
      </c>
      <c r="F209">
        <v>12.137499999999999</v>
      </c>
      <c r="G209">
        <v>-0.13</v>
      </c>
      <c r="H209">
        <v>-1.09E-2</v>
      </c>
    </row>
    <row r="210" spans="1:8" x14ac:dyDescent="0.35">
      <c r="A210" s="2">
        <v>43042</v>
      </c>
      <c r="B210">
        <v>12.005000000000001</v>
      </c>
      <c r="C210">
        <v>12.3025</v>
      </c>
      <c r="D210">
        <v>11.0725</v>
      </c>
      <c r="E210">
        <v>11.91</v>
      </c>
      <c r="F210">
        <v>12.005000000000001</v>
      </c>
      <c r="G210">
        <v>-0.1</v>
      </c>
      <c r="H210">
        <v>-7.9000000000000008E-3</v>
      </c>
    </row>
    <row r="211" spans="1:8" x14ac:dyDescent="0.35">
      <c r="A211" s="2">
        <v>43045</v>
      </c>
      <c r="B211">
        <v>11.91</v>
      </c>
      <c r="C211">
        <v>13.26</v>
      </c>
      <c r="D211">
        <v>11.3725</v>
      </c>
      <c r="E211">
        <v>13.022500000000001</v>
      </c>
      <c r="F211">
        <v>11.91</v>
      </c>
      <c r="G211">
        <v>1.1100000000000001</v>
      </c>
      <c r="H211">
        <v>9.3399999999999997E-2</v>
      </c>
    </row>
    <row r="212" spans="1:8" x14ac:dyDescent="0.35">
      <c r="A212" s="2">
        <v>43046</v>
      </c>
      <c r="B212">
        <v>13.022500000000001</v>
      </c>
      <c r="C212">
        <v>13.68</v>
      </c>
      <c r="D212">
        <v>11.6775</v>
      </c>
      <c r="E212">
        <v>13.237500000000001</v>
      </c>
      <c r="F212">
        <v>13.022500000000001</v>
      </c>
      <c r="G212">
        <v>0.22</v>
      </c>
      <c r="H212">
        <v>1.6500000000000001E-2</v>
      </c>
    </row>
    <row r="213" spans="1:8" x14ac:dyDescent="0.35">
      <c r="A213" s="2">
        <v>43047</v>
      </c>
      <c r="B213">
        <v>13.237500000000001</v>
      </c>
      <c r="C213">
        <v>13.855</v>
      </c>
      <c r="D213">
        <v>11.234999999999999</v>
      </c>
      <c r="E213">
        <v>13.61</v>
      </c>
      <c r="F213">
        <v>13.237500000000001</v>
      </c>
      <c r="G213">
        <v>0.37</v>
      </c>
      <c r="H213">
        <v>2.81E-2</v>
      </c>
    </row>
    <row r="214" spans="1:8" x14ac:dyDescent="0.35">
      <c r="A214" s="2">
        <v>43048</v>
      </c>
      <c r="B214">
        <v>13.61</v>
      </c>
      <c r="C214">
        <v>13.715</v>
      </c>
      <c r="D214">
        <v>11.08</v>
      </c>
      <c r="E214">
        <v>13.2675</v>
      </c>
      <c r="F214">
        <v>13.61</v>
      </c>
      <c r="G214">
        <v>-0.34</v>
      </c>
      <c r="H214">
        <v>-2.52E-2</v>
      </c>
    </row>
    <row r="215" spans="1:8" x14ac:dyDescent="0.35">
      <c r="A215" s="2">
        <v>43049</v>
      </c>
      <c r="B215">
        <v>13.2675</v>
      </c>
      <c r="C215">
        <v>13.817500000000001</v>
      </c>
      <c r="D215">
        <v>11.1675</v>
      </c>
      <c r="E215">
        <v>13.475</v>
      </c>
      <c r="F215">
        <v>13.2675</v>
      </c>
      <c r="G215">
        <v>0.21</v>
      </c>
      <c r="H215">
        <v>1.5599999999999999E-2</v>
      </c>
    </row>
    <row r="216" spans="1:8" x14ac:dyDescent="0.35">
      <c r="A216" s="2">
        <v>43052</v>
      </c>
      <c r="B216">
        <v>13.475</v>
      </c>
      <c r="C216">
        <v>14.3825</v>
      </c>
      <c r="D216">
        <v>11.164999999999999</v>
      </c>
      <c r="E216">
        <v>14.045</v>
      </c>
      <c r="F216">
        <v>13.475</v>
      </c>
      <c r="G216">
        <v>0.56999999999999995</v>
      </c>
      <c r="H216">
        <v>4.2299999999999997E-2</v>
      </c>
    </row>
    <row r="217" spans="1:8" x14ac:dyDescent="0.35">
      <c r="A217" s="2">
        <v>43053</v>
      </c>
      <c r="B217">
        <v>14.045</v>
      </c>
      <c r="C217">
        <v>14.74</v>
      </c>
      <c r="D217">
        <v>12.4575</v>
      </c>
      <c r="E217">
        <v>14.164999999999999</v>
      </c>
      <c r="F217">
        <v>14.045</v>
      </c>
      <c r="G217">
        <v>0.12</v>
      </c>
      <c r="H217">
        <v>8.5000000000000006E-3</v>
      </c>
    </row>
    <row r="218" spans="1:8" x14ac:dyDescent="0.35">
      <c r="A218" s="2">
        <v>43054</v>
      </c>
      <c r="B218">
        <v>14.164999999999999</v>
      </c>
      <c r="C218">
        <v>14.577500000000001</v>
      </c>
      <c r="D218">
        <v>11.58</v>
      </c>
      <c r="E218">
        <v>14.265000000000001</v>
      </c>
      <c r="F218">
        <v>14.164999999999999</v>
      </c>
      <c r="G218">
        <v>0.1</v>
      </c>
      <c r="H218">
        <v>7.1000000000000004E-3</v>
      </c>
    </row>
    <row r="219" spans="1:8" x14ac:dyDescent="0.35">
      <c r="A219" s="2">
        <v>43055</v>
      </c>
      <c r="B219">
        <v>14.265000000000001</v>
      </c>
      <c r="C219">
        <v>14.265000000000001</v>
      </c>
      <c r="D219">
        <v>11.067500000000001</v>
      </c>
      <c r="E219">
        <v>13.4625</v>
      </c>
      <c r="F219">
        <v>14.265000000000001</v>
      </c>
      <c r="G219">
        <v>-0.8</v>
      </c>
      <c r="H219">
        <v>-5.6300000000000003E-2</v>
      </c>
    </row>
    <row r="220" spans="1:8" x14ac:dyDescent="0.35">
      <c r="A220" s="2">
        <v>43056</v>
      </c>
      <c r="B220">
        <v>13.4625</v>
      </c>
      <c r="C220">
        <v>13.86</v>
      </c>
      <c r="D220">
        <v>11.6325</v>
      </c>
      <c r="E220">
        <v>13.7125</v>
      </c>
      <c r="F220">
        <v>13.4625</v>
      </c>
      <c r="G220">
        <v>0.25</v>
      </c>
      <c r="H220">
        <v>1.8599999999999998E-2</v>
      </c>
    </row>
    <row r="221" spans="1:8" x14ac:dyDescent="0.35">
      <c r="A221" s="2">
        <v>43059</v>
      </c>
      <c r="B221">
        <v>13.7125</v>
      </c>
      <c r="C221">
        <v>15.605</v>
      </c>
      <c r="D221">
        <v>11.12</v>
      </c>
      <c r="E221">
        <v>13.432499999999999</v>
      </c>
      <c r="F221">
        <v>13.7125</v>
      </c>
      <c r="G221">
        <v>-0.28000000000000003</v>
      </c>
      <c r="H221">
        <v>-2.0400000000000001E-2</v>
      </c>
    </row>
    <row r="222" spans="1:8" x14ac:dyDescent="0.35">
      <c r="A222" s="2">
        <v>43060</v>
      </c>
      <c r="B222">
        <v>13.432499999999999</v>
      </c>
      <c r="C222">
        <v>13.925000000000001</v>
      </c>
      <c r="D222">
        <v>11.01</v>
      </c>
      <c r="E222">
        <v>13.715</v>
      </c>
      <c r="F222">
        <v>13.432499999999999</v>
      </c>
      <c r="G222">
        <v>0.28000000000000003</v>
      </c>
      <c r="H222">
        <v>2.1000000000000001E-2</v>
      </c>
    </row>
    <row r="223" spans="1:8" x14ac:dyDescent="0.35">
      <c r="A223" s="2">
        <v>43061</v>
      </c>
      <c r="B223">
        <v>13.715</v>
      </c>
      <c r="C223">
        <v>14.335000000000001</v>
      </c>
      <c r="D223">
        <v>12.185</v>
      </c>
      <c r="E223">
        <v>14.0375</v>
      </c>
      <c r="F223">
        <v>13.715</v>
      </c>
      <c r="G223">
        <v>0.32</v>
      </c>
      <c r="H223">
        <v>2.35E-2</v>
      </c>
    </row>
    <row r="224" spans="1:8" x14ac:dyDescent="0.35">
      <c r="A224" s="2">
        <v>43062</v>
      </c>
      <c r="B224">
        <v>14.0375</v>
      </c>
      <c r="C224">
        <v>14.4625</v>
      </c>
      <c r="D224">
        <v>12.8225</v>
      </c>
      <c r="E224">
        <v>13.865</v>
      </c>
      <c r="F224">
        <v>14.0375</v>
      </c>
      <c r="G224">
        <v>-0.17</v>
      </c>
      <c r="H224">
        <v>-1.23E-2</v>
      </c>
    </row>
    <row r="225" spans="1:8" x14ac:dyDescent="0.35">
      <c r="A225" s="2">
        <v>43063</v>
      </c>
      <c r="B225">
        <v>13.865</v>
      </c>
      <c r="C225">
        <v>13.9925</v>
      </c>
      <c r="D225">
        <v>12.49</v>
      </c>
      <c r="E225">
        <v>13.512499999999999</v>
      </c>
      <c r="F225">
        <v>13.865</v>
      </c>
      <c r="G225">
        <v>-0.35</v>
      </c>
      <c r="H225">
        <v>-2.5399999999999999E-2</v>
      </c>
    </row>
    <row r="226" spans="1:8" x14ac:dyDescent="0.35">
      <c r="A226" s="2">
        <v>43066</v>
      </c>
      <c r="B226">
        <v>13.512499999999999</v>
      </c>
      <c r="C226">
        <v>13.9025</v>
      </c>
      <c r="D226">
        <v>11.5275</v>
      </c>
      <c r="E226">
        <v>13.03</v>
      </c>
      <c r="F226">
        <v>13.512499999999999</v>
      </c>
      <c r="G226">
        <v>-0.48</v>
      </c>
      <c r="H226">
        <v>-3.5700000000000003E-2</v>
      </c>
    </row>
    <row r="227" spans="1:8" x14ac:dyDescent="0.35">
      <c r="A227" s="2">
        <v>43067</v>
      </c>
      <c r="B227">
        <v>13.03</v>
      </c>
      <c r="C227">
        <v>13.362500000000001</v>
      </c>
      <c r="D227">
        <v>12.0375</v>
      </c>
      <c r="E227">
        <v>13.147500000000001</v>
      </c>
      <c r="F227">
        <v>13.03</v>
      </c>
      <c r="G227">
        <v>0.12</v>
      </c>
      <c r="H227">
        <v>9.0000000000000011E-3</v>
      </c>
    </row>
    <row r="228" spans="1:8" x14ac:dyDescent="0.35">
      <c r="A228" s="2">
        <v>43068</v>
      </c>
      <c r="B228">
        <v>13.147500000000001</v>
      </c>
      <c r="C228">
        <v>13.285</v>
      </c>
      <c r="D228">
        <v>12.255000000000001</v>
      </c>
      <c r="E228">
        <v>13.06</v>
      </c>
      <c r="F228">
        <v>13.147500000000001</v>
      </c>
      <c r="G228">
        <v>-0.09</v>
      </c>
      <c r="H228">
        <v>-6.7000000000000002E-3</v>
      </c>
    </row>
    <row r="229" spans="1:8" x14ac:dyDescent="0.35">
      <c r="A229" s="2">
        <v>43069</v>
      </c>
      <c r="B229">
        <v>13.06</v>
      </c>
      <c r="C229">
        <v>13.907500000000001</v>
      </c>
      <c r="D229">
        <v>11.965</v>
      </c>
      <c r="E229">
        <v>13.55</v>
      </c>
      <c r="F229">
        <v>13.06</v>
      </c>
      <c r="G229">
        <v>0.49</v>
      </c>
      <c r="H229">
        <v>3.7499999999999999E-2</v>
      </c>
    </row>
    <row r="230" spans="1:8" x14ac:dyDescent="0.35">
      <c r="A230" s="2">
        <v>43070</v>
      </c>
      <c r="B230">
        <v>13.55</v>
      </c>
      <c r="C230">
        <v>15.022500000000001</v>
      </c>
      <c r="D230">
        <v>12.62</v>
      </c>
      <c r="E230">
        <v>14.795</v>
      </c>
      <c r="F230">
        <v>13.55</v>
      </c>
      <c r="G230">
        <v>1.25</v>
      </c>
      <c r="H230">
        <v>9.1899999999999996E-2</v>
      </c>
    </row>
    <row r="231" spans="1:8" x14ac:dyDescent="0.35">
      <c r="A231" s="2">
        <v>43073</v>
      </c>
      <c r="B231">
        <v>14.795</v>
      </c>
      <c r="C231">
        <v>15.255000000000001</v>
      </c>
      <c r="D231">
        <v>14.135</v>
      </c>
      <c r="E231">
        <v>14.855</v>
      </c>
      <c r="F231">
        <v>14.795</v>
      </c>
      <c r="G231">
        <v>0.06</v>
      </c>
      <c r="H231">
        <v>4.0999999999999986E-3</v>
      </c>
    </row>
    <row r="232" spans="1:8" x14ac:dyDescent="0.35">
      <c r="A232" s="2">
        <v>43074</v>
      </c>
      <c r="B232">
        <v>14.855</v>
      </c>
      <c r="C232">
        <v>15.3375</v>
      </c>
      <c r="D232">
        <v>13.547499999999999</v>
      </c>
      <c r="E232">
        <v>15.0075</v>
      </c>
      <c r="F232">
        <v>14.855</v>
      </c>
      <c r="G232">
        <v>0.15</v>
      </c>
      <c r="H232">
        <v>1.03E-2</v>
      </c>
    </row>
    <row r="233" spans="1:8" x14ac:dyDescent="0.35">
      <c r="A233" s="2">
        <v>43075</v>
      </c>
      <c r="B233">
        <v>15.0075</v>
      </c>
      <c r="C233">
        <v>15.2575</v>
      </c>
      <c r="D233">
        <v>13.5525</v>
      </c>
      <c r="E233">
        <v>15.0875</v>
      </c>
      <c r="F233">
        <v>15.0075</v>
      </c>
      <c r="G233">
        <v>0.08</v>
      </c>
      <c r="H233">
        <v>5.3E-3</v>
      </c>
    </row>
    <row r="234" spans="1:8" x14ac:dyDescent="0.35">
      <c r="A234" s="2">
        <v>43076</v>
      </c>
      <c r="B234">
        <v>15.0875</v>
      </c>
      <c r="C234">
        <v>15.0875</v>
      </c>
      <c r="D234">
        <v>13.92</v>
      </c>
      <c r="E234">
        <v>14.272500000000001</v>
      </c>
      <c r="F234">
        <v>15.0875</v>
      </c>
      <c r="G234">
        <v>-0.82</v>
      </c>
      <c r="H234">
        <v>-5.4000000000000013E-2</v>
      </c>
    </row>
    <row r="235" spans="1:8" x14ac:dyDescent="0.35">
      <c r="A235" s="2">
        <v>43077</v>
      </c>
      <c r="B235">
        <v>14.272500000000001</v>
      </c>
      <c r="C235">
        <v>14.272500000000001</v>
      </c>
      <c r="D235">
        <v>12.904999999999999</v>
      </c>
      <c r="E235">
        <v>13.672499999999999</v>
      </c>
      <c r="F235">
        <v>14.272500000000001</v>
      </c>
      <c r="G235">
        <v>-0.6</v>
      </c>
      <c r="H235">
        <v>-4.2000000000000003E-2</v>
      </c>
    </row>
    <row r="236" spans="1:8" x14ac:dyDescent="0.35">
      <c r="A236" s="2">
        <v>43080</v>
      </c>
      <c r="B236">
        <v>13.672499999999999</v>
      </c>
      <c r="C236">
        <v>14.484999999999999</v>
      </c>
      <c r="D236">
        <v>12.16</v>
      </c>
      <c r="E236">
        <v>14.147500000000001</v>
      </c>
      <c r="F236">
        <v>13.672499999999999</v>
      </c>
      <c r="G236">
        <v>0.48</v>
      </c>
      <c r="H236">
        <v>3.4700000000000002E-2</v>
      </c>
    </row>
    <row r="237" spans="1:8" x14ac:dyDescent="0.35">
      <c r="A237" s="2">
        <v>43081</v>
      </c>
      <c r="B237">
        <v>14.147500000000001</v>
      </c>
      <c r="C237">
        <v>15.3725</v>
      </c>
      <c r="D237">
        <v>12.157500000000001</v>
      </c>
      <c r="E237">
        <v>15.262499999999999</v>
      </c>
      <c r="F237">
        <v>14.147500000000001</v>
      </c>
      <c r="G237">
        <v>1.1200000000000001</v>
      </c>
      <c r="H237">
        <v>7.8799999999999995E-2</v>
      </c>
    </row>
    <row r="238" spans="1:8" x14ac:dyDescent="0.35">
      <c r="A238" s="2">
        <v>43082</v>
      </c>
      <c r="B238">
        <v>15.262499999999999</v>
      </c>
      <c r="C238">
        <v>16.3125</v>
      </c>
      <c r="D238">
        <v>12.702500000000001</v>
      </c>
      <c r="E238">
        <v>15.945</v>
      </c>
      <c r="F238">
        <v>15.262499999999999</v>
      </c>
      <c r="G238">
        <v>0.68</v>
      </c>
      <c r="H238">
        <v>4.4699999999999997E-2</v>
      </c>
    </row>
    <row r="239" spans="1:8" x14ac:dyDescent="0.35">
      <c r="A239" s="2">
        <v>43083</v>
      </c>
      <c r="B239">
        <v>15.945</v>
      </c>
      <c r="C239">
        <v>17.385000000000002</v>
      </c>
      <c r="D239">
        <v>12.795</v>
      </c>
      <c r="E239">
        <v>16.407499999999999</v>
      </c>
      <c r="F239">
        <v>15.945</v>
      </c>
      <c r="G239">
        <v>0.46</v>
      </c>
      <c r="H239">
        <v>2.9000000000000001E-2</v>
      </c>
    </row>
    <row r="240" spans="1:8" x14ac:dyDescent="0.35">
      <c r="A240" s="2">
        <v>43084</v>
      </c>
      <c r="B240">
        <v>16.407499999999999</v>
      </c>
      <c r="C240">
        <v>16.407499999999999</v>
      </c>
      <c r="D240">
        <v>13.397500000000001</v>
      </c>
      <c r="E240">
        <v>14.94</v>
      </c>
      <c r="F240">
        <v>16.407499999999999</v>
      </c>
      <c r="G240">
        <v>-1.47</v>
      </c>
      <c r="H240">
        <v>-8.9399999999999993E-2</v>
      </c>
    </row>
    <row r="241" spans="1:8" x14ac:dyDescent="0.35">
      <c r="A241" s="2">
        <v>43087</v>
      </c>
      <c r="B241">
        <v>14.94</v>
      </c>
      <c r="C241">
        <v>18.2575</v>
      </c>
      <c r="D241">
        <v>12.815</v>
      </c>
      <c r="E241">
        <v>13.115</v>
      </c>
      <c r="F241">
        <v>14.94</v>
      </c>
      <c r="G241">
        <v>-1.83</v>
      </c>
      <c r="H241">
        <v>-0.1222</v>
      </c>
    </row>
    <row r="242" spans="1:8" x14ac:dyDescent="0.35">
      <c r="A242" s="2">
        <v>43088</v>
      </c>
      <c r="B242">
        <v>13.115</v>
      </c>
      <c r="C242">
        <v>13.115</v>
      </c>
      <c r="D242">
        <v>12.074999999999999</v>
      </c>
      <c r="E242">
        <v>12.1875</v>
      </c>
      <c r="F242">
        <v>13.115</v>
      </c>
      <c r="G242">
        <v>-0.93</v>
      </c>
      <c r="H242">
        <v>-7.0699999999999999E-2</v>
      </c>
    </row>
    <row r="243" spans="1:8" x14ac:dyDescent="0.35">
      <c r="A243" s="2">
        <v>43089</v>
      </c>
      <c r="B243">
        <v>12.1875</v>
      </c>
      <c r="C243">
        <v>12.414999999999999</v>
      </c>
      <c r="D243">
        <v>11.202500000000001</v>
      </c>
      <c r="E243">
        <v>12.185</v>
      </c>
      <c r="F243">
        <v>12.1875</v>
      </c>
      <c r="G243">
        <v>0</v>
      </c>
      <c r="H243">
        <v>-2.0000000000000001E-4</v>
      </c>
    </row>
    <row r="244" spans="1:8" x14ac:dyDescent="0.35">
      <c r="A244" s="2">
        <v>43090</v>
      </c>
      <c r="B244">
        <v>12.185</v>
      </c>
      <c r="C244">
        <v>12.2425</v>
      </c>
      <c r="D244">
        <v>10.16</v>
      </c>
      <c r="E244">
        <v>12.085000000000001</v>
      </c>
      <c r="F244">
        <v>12.185</v>
      </c>
      <c r="G244">
        <v>-0.1</v>
      </c>
      <c r="H244">
        <v>-8.199999999999999E-3</v>
      </c>
    </row>
    <row r="245" spans="1:8" x14ac:dyDescent="0.35">
      <c r="A245" s="2">
        <v>43091</v>
      </c>
      <c r="B245">
        <v>12.085000000000001</v>
      </c>
      <c r="C245">
        <v>12.1325</v>
      </c>
      <c r="D245">
        <v>10.7325</v>
      </c>
      <c r="E245">
        <v>11.5875</v>
      </c>
      <c r="F245">
        <v>12.085000000000001</v>
      </c>
      <c r="G245">
        <v>-0.5</v>
      </c>
      <c r="H245">
        <v>-4.1200000000000001E-2</v>
      </c>
    </row>
    <row r="246" spans="1:8" x14ac:dyDescent="0.35">
      <c r="A246" s="2">
        <v>43095</v>
      </c>
      <c r="B246">
        <v>11.5875</v>
      </c>
      <c r="C246">
        <v>12.2575</v>
      </c>
      <c r="D246">
        <v>10.317500000000001</v>
      </c>
      <c r="E246">
        <v>12.0525</v>
      </c>
      <c r="F246">
        <v>11.5875</v>
      </c>
      <c r="G246">
        <v>0.47</v>
      </c>
      <c r="H246">
        <v>4.0099999999999997E-2</v>
      </c>
    </row>
    <row r="247" spans="1:8" x14ac:dyDescent="0.35">
      <c r="A247" s="2">
        <v>43096</v>
      </c>
      <c r="B247">
        <v>12.0525</v>
      </c>
      <c r="C247">
        <v>12.734999999999999</v>
      </c>
      <c r="D247">
        <v>11.51</v>
      </c>
      <c r="E247">
        <v>12.4925</v>
      </c>
      <c r="F247">
        <v>12.0525</v>
      </c>
      <c r="G247">
        <v>0.44</v>
      </c>
      <c r="H247">
        <v>3.6499999999999998E-2</v>
      </c>
    </row>
    <row r="248" spans="1:8" x14ac:dyDescent="0.35">
      <c r="A248" s="2">
        <v>43097</v>
      </c>
      <c r="B248">
        <v>12.4925</v>
      </c>
      <c r="C248">
        <v>12.692500000000001</v>
      </c>
      <c r="D248">
        <v>11.327500000000001</v>
      </c>
      <c r="E248">
        <v>12.297499999999999</v>
      </c>
      <c r="F248">
        <v>12.4925</v>
      </c>
      <c r="G248">
        <v>-0.2</v>
      </c>
      <c r="H248">
        <v>-1.5599999999999999E-2</v>
      </c>
    </row>
    <row r="249" spans="1:8" x14ac:dyDescent="0.35">
      <c r="A249" s="2">
        <v>43098</v>
      </c>
      <c r="B249">
        <v>12.297499999999999</v>
      </c>
      <c r="C249">
        <v>12.76</v>
      </c>
      <c r="D249">
        <v>11.48</v>
      </c>
      <c r="E249">
        <v>12.67</v>
      </c>
      <c r="F249">
        <v>12.297499999999999</v>
      </c>
      <c r="G249">
        <v>0.37</v>
      </c>
      <c r="H249">
        <v>3.0300000000000001E-2</v>
      </c>
    </row>
    <row r="250" spans="1:8" x14ac:dyDescent="0.35">
      <c r="A250" s="2">
        <v>43101</v>
      </c>
      <c r="B250">
        <v>12.67</v>
      </c>
      <c r="C250">
        <v>13.612500000000001</v>
      </c>
      <c r="D250">
        <v>12.545</v>
      </c>
      <c r="E250">
        <v>13.352499999999999</v>
      </c>
      <c r="F250">
        <v>12.67</v>
      </c>
      <c r="G250">
        <v>0.68</v>
      </c>
      <c r="H250">
        <v>5.3900000000000003E-2</v>
      </c>
    </row>
    <row r="251" spans="1:8" x14ac:dyDescent="0.35">
      <c r="A251" s="2">
        <v>43102</v>
      </c>
      <c r="B251">
        <v>13.352499999999999</v>
      </c>
      <c r="C251">
        <v>13.842499999999999</v>
      </c>
      <c r="D251">
        <v>12.605</v>
      </c>
      <c r="E251">
        <v>13.685</v>
      </c>
      <c r="F251">
        <v>13.352499999999999</v>
      </c>
      <c r="G251">
        <v>0.33</v>
      </c>
      <c r="H251">
        <v>2.4899999999999999E-2</v>
      </c>
    </row>
    <row r="252" spans="1:8" x14ac:dyDescent="0.35">
      <c r="A252" s="2">
        <v>43103</v>
      </c>
      <c r="B252">
        <v>13.685</v>
      </c>
      <c r="C252">
        <v>13.715</v>
      </c>
      <c r="D252">
        <v>12.765000000000001</v>
      </c>
      <c r="E252">
        <v>13.6225</v>
      </c>
      <c r="F252">
        <v>13.685</v>
      </c>
      <c r="G252">
        <v>-0.06</v>
      </c>
      <c r="H252">
        <v>-4.5999999999999999E-3</v>
      </c>
    </row>
    <row r="253" spans="1:8" x14ac:dyDescent="0.35">
      <c r="A253" s="2">
        <v>43104</v>
      </c>
      <c r="B253">
        <v>13.6225</v>
      </c>
      <c r="C253">
        <v>13.7925</v>
      </c>
      <c r="D253">
        <v>12.182499999999999</v>
      </c>
      <c r="E253">
        <v>13.414999999999999</v>
      </c>
      <c r="F253">
        <v>13.6225</v>
      </c>
      <c r="G253">
        <v>-0.21</v>
      </c>
      <c r="H253">
        <v>-1.52E-2</v>
      </c>
    </row>
    <row r="254" spans="1:8" x14ac:dyDescent="0.35">
      <c r="A254" s="2">
        <v>43105</v>
      </c>
      <c r="B254">
        <v>13.414999999999999</v>
      </c>
      <c r="C254">
        <v>13.414999999999999</v>
      </c>
      <c r="D254">
        <v>12.42</v>
      </c>
      <c r="E254">
        <v>13.112500000000001</v>
      </c>
      <c r="F254">
        <v>13.414999999999999</v>
      </c>
      <c r="G254">
        <v>-0.3</v>
      </c>
      <c r="H254">
        <v>-2.2499999999999999E-2</v>
      </c>
    </row>
    <row r="255" spans="1:8" x14ac:dyDescent="0.35">
      <c r="A255" s="2">
        <v>43108</v>
      </c>
      <c r="B255">
        <v>13.112500000000001</v>
      </c>
      <c r="C255">
        <v>13.855</v>
      </c>
      <c r="D255">
        <v>11.8125</v>
      </c>
      <c r="E255">
        <v>13.734999999999999</v>
      </c>
      <c r="F255">
        <v>13.112500000000001</v>
      </c>
      <c r="G255">
        <v>0.62</v>
      </c>
      <c r="H255">
        <v>4.7500000000000001E-2</v>
      </c>
    </row>
    <row r="256" spans="1:8" x14ac:dyDescent="0.35">
      <c r="A256" s="2">
        <v>43109</v>
      </c>
      <c r="B256">
        <v>13.734999999999999</v>
      </c>
      <c r="C256">
        <v>14.13</v>
      </c>
      <c r="D256">
        <v>12.25</v>
      </c>
      <c r="E256">
        <v>13.8475</v>
      </c>
      <c r="F256">
        <v>13.734999999999999</v>
      </c>
      <c r="G256">
        <v>0.11</v>
      </c>
      <c r="H256">
        <v>8.199999999999999E-3</v>
      </c>
    </row>
    <row r="257" spans="1:8" x14ac:dyDescent="0.35">
      <c r="A257" s="2">
        <v>43110</v>
      </c>
      <c r="B257">
        <v>13.8475</v>
      </c>
      <c r="C257">
        <v>14.227499999999999</v>
      </c>
      <c r="D257">
        <v>12.5175</v>
      </c>
      <c r="E257">
        <v>14.035</v>
      </c>
      <c r="F257">
        <v>13.8475</v>
      </c>
      <c r="G257">
        <v>0.19</v>
      </c>
      <c r="H257">
        <v>1.35E-2</v>
      </c>
    </row>
    <row r="258" spans="1:8" x14ac:dyDescent="0.35">
      <c r="A258" s="2">
        <v>43111</v>
      </c>
      <c r="B258">
        <v>14.035</v>
      </c>
      <c r="C258">
        <v>14.2775</v>
      </c>
      <c r="D258">
        <v>12.984999999999999</v>
      </c>
      <c r="E258">
        <v>14.012499999999999</v>
      </c>
      <c r="F258">
        <v>14.035</v>
      </c>
      <c r="G258">
        <v>-0.02</v>
      </c>
      <c r="H258">
        <v>-1.6000000000000001E-3</v>
      </c>
    </row>
    <row r="259" spans="1:8" x14ac:dyDescent="0.35">
      <c r="A259" s="2">
        <v>43112</v>
      </c>
      <c r="B259">
        <v>14.012499999999999</v>
      </c>
      <c r="C259">
        <v>14.5525</v>
      </c>
      <c r="D259">
        <v>11.92</v>
      </c>
      <c r="E259">
        <v>13.7325</v>
      </c>
      <c r="F259">
        <v>14.012499999999999</v>
      </c>
      <c r="G259">
        <v>-0.28000000000000003</v>
      </c>
      <c r="H259">
        <v>-0.02</v>
      </c>
    </row>
    <row r="260" spans="1:8" x14ac:dyDescent="0.35">
      <c r="A260" s="2">
        <v>43115</v>
      </c>
      <c r="B260">
        <v>13.7325</v>
      </c>
      <c r="C260">
        <v>14.475</v>
      </c>
      <c r="D260">
        <v>11.8125</v>
      </c>
      <c r="E260">
        <v>14.305</v>
      </c>
      <c r="F260">
        <v>13.7325</v>
      </c>
      <c r="G260">
        <v>0.56999999999999995</v>
      </c>
      <c r="H260">
        <v>4.1700000000000001E-2</v>
      </c>
    </row>
    <row r="261" spans="1:8" x14ac:dyDescent="0.35">
      <c r="A261" s="2">
        <v>43116</v>
      </c>
      <c r="B261">
        <v>14.305</v>
      </c>
      <c r="C261">
        <v>14.585000000000001</v>
      </c>
      <c r="D261">
        <v>12.3475</v>
      </c>
      <c r="E261">
        <v>14.085000000000001</v>
      </c>
      <c r="F261">
        <v>14.305</v>
      </c>
      <c r="G261">
        <v>-0.22</v>
      </c>
      <c r="H261">
        <v>-1.54E-2</v>
      </c>
    </row>
    <row r="262" spans="1:8" x14ac:dyDescent="0.35">
      <c r="A262" s="2">
        <v>43117</v>
      </c>
      <c r="B262">
        <v>14.085000000000001</v>
      </c>
      <c r="C262">
        <v>14.445</v>
      </c>
      <c r="D262">
        <v>10.345000000000001</v>
      </c>
      <c r="E262">
        <v>13.86</v>
      </c>
      <c r="F262">
        <v>14.085000000000001</v>
      </c>
      <c r="G262">
        <v>-0.23</v>
      </c>
      <c r="H262">
        <v>-1.6E-2</v>
      </c>
    </row>
    <row r="263" spans="1:8" x14ac:dyDescent="0.35">
      <c r="A263" s="2">
        <v>43118</v>
      </c>
      <c r="B263">
        <v>13.86</v>
      </c>
      <c r="C263">
        <v>14.22</v>
      </c>
      <c r="D263">
        <v>11.654999999999999</v>
      </c>
      <c r="E263">
        <v>13.96</v>
      </c>
      <c r="F263">
        <v>13.86</v>
      </c>
      <c r="G263">
        <v>0.1</v>
      </c>
      <c r="H263">
        <v>7.1999999999999998E-3</v>
      </c>
    </row>
    <row r="264" spans="1:8" x14ac:dyDescent="0.35">
      <c r="A264" s="2">
        <v>43119</v>
      </c>
      <c r="B264">
        <v>13.96</v>
      </c>
      <c r="C264">
        <v>14.195</v>
      </c>
      <c r="D264">
        <v>10.75</v>
      </c>
      <c r="E264">
        <v>13.9825</v>
      </c>
      <c r="F264">
        <v>13.96</v>
      </c>
      <c r="G264">
        <v>0.02</v>
      </c>
      <c r="H264">
        <v>1.6000000000000001E-3</v>
      </c>
    </row>
    <row r="265" spans="1:8" x14ac:dyDescent="0.35">
      <c r="A265" s="2">
        <v>43122</v>
      </c>
      <c r="B265">
        <v>13.9825</v>
      </c>
      <c r="C265">
        <v>15.59</v>
      </c>
      <c r="D265">
        <v>12.067500000000001</v>
      </c>
      <c r="E265">
        <v>15.3925</v>
      </c>
      <c r="F265">
        <v>13.9825</v>
      </c>
      <c r="G265">
        <v>1.41</v>
      </c>
      <c r="H265">
        <v>0.1008</v>
      </c>
    </row>
    <row r="266" spans="1:8" x14ac:dyDescent="0.35">
      <c r="A266" s="2">
        <v>43123</v>
      </c>
      <c r="B266">
        <v>15.3925</v>
      </c>
      <c r="C266">
        <v>16.297499999999999</v>
      </c>
      <c r="D266">
        <v>14.11</v>
      </c>
      <c r="E266">
        <v>16.225000000000001</v>
      </c>
      <c r="F266">
        <v>15.3925</v>
      </c>
      <c r="G266">
        <v>0.83</v>
      </c>
      <c r="H266">
        <v>5.4100000000000002E-2</v>
      </c>
    </row>
    <row r="267" spans="1:8" x14ac:dyDescent="0.35">
      <c r="A267" s="2">
        <v>43124</v>
      </c>
      <c r="B267">
        <v>16.225000000000001</v>
      </c>
      <c r="C267">
        <v>18.495000000000001</v>
      </c>
      <c r="D267">
        <v>14.64</v>
      </c>
      <c r="E267">
        <v>18.04</v>
      </c>
      <c r="F267">
        <v>16.225000000000001</v>
      </c>
      <c r="G267">
        <v>1.82</v>
      </c>
      <c r="H267">
        <v>0.1119</v>
      </c>
    </row>
    <row r="268" spans="1:8" x14ac:dyDescent="0.35">
      <c r="A268" s="2">
        <v>43125</v>
      </c>
      <c r="B268">
        <v>18.04</v>
      </c>
      <c r="C268">
        <v>18.234999999999999</v>
      </c>
      <c r="D268">
        <v>17.035</v>
      </c>
      <c r="E268">
        <v>17.5075</v>
      </c>
      <c r="F268">
        <v>18.04</v>
      </c>
      <c r="G268">
        <v>-0.53</v>
      </c>
      <c r="H268">
        <v>-2.9499999999999998E-2</v>
      </c>
    </row>
    <row r="269" spans="1:8" x14ac:dyDescent="0.35">
      <c r="A269" s="2">
        <v>43129</v>
      </c>
      <c r="B269">
        <v>17.5075</v>
      </c>
      <c r="C269">
        <v>18.484999999999999</v>
      </c>
      <c r="D269">
        <v>16.362500000000001</v>
      </c>
      <c r="E269">
        <v>17.887499999999999</v>
      </c>
      <c r="F269">
        <v>17.5075</v>
      </c>
      <c r="G269">
        <v>0.38</v>
      </c>
      <c r="H269">
        <v>2.1700000000000001E-2</v>
      </c>
    </row>
    <row r="270" spans="1:8" x14ac:dyDescent="0.35">
      <c r="A270" s="2">
        <v>43130</v>
      </c>
      <c r="B270">
        <v>17.887499999999999</v>
      </c>
      <c r="C270">
        <v>18.004999999999999</v>
      </c>
      <c r="D270">
        <v>16.149999999999999</v>
      </c>
      <c r="E270">
        <v>16.414999999999999</v>
      </c>
      <c r="F270">
        <v>17.887499999999999</v>
      </c>
      <c r="G270">
        <v>-1.47</v>
      </c>
      <c r="H270">
        <v>-8.2300000000000012E-2</v>
      </c>
    </row>
    <row r="271" spans="1:8" x14ac:dyDescent="0.35">
      <c r="A271" s="2">
        <v>43131</v>
      </c>
      <c r="B271">
        <v>16.414999999999999</v>
      </c>
      <c r="C271">
        <v>16.414999999999999</v>
      </c>
      <c r="D271">
        <v>14.2875</v>
      </c>
      <c r="E271">
        <v>15.93</v>
      </c>
      <c r="F271">
        <v>16.414999999999999</v>
      </c>
      <c r="G271">
        <v>-0.49</v>
      </c>
      <c r="H271">
        <v>-2.9499999999999998E-2</v>
      </c>
    </row>
    <row r="272" spans="1:8" x14ac:dyDescent="0.35">
      <c r="A272" s="2">
        <v>43132</v>
      </c>
      <c r="B272">
        <v>15.93</v>
      </c>
      <c r="C272">
        <v>16.772500000000001</v>
      </c>
      <c r="D272">
        <v>13.9025</v>
      </c>
      <c r="E272">
        <v>14.1075</v>
      </c>
      <c r="F272">
        <v>15.93</v>
      </c>
      <c r="G272">
        <v>-1.82</v>
      </c>
      <c r="H272">
        <v>-0.1144</v>
      </c>
    </row>
    <row r="273" spans="1:8" x14ac:dyDescent="0.35">
      <c r="A273" s="2">
        <v>43133</v>
      </c>
      <c r="B273">
        <v>14.1075</v>
      </c>
      <c r="C273">
        <v>15.49</v>
      </c>
      <c r="D273">
        <v>11.4975</v>
      </c>
      <c r="E273">
        <v>15.25</v>
      </c>
      <c r="F273">
        <v>14.1075</v>
      </c>
      <c r="G273">
        <v>1.1399999999999999</v>
      </c>
      <c r="H273">
        <v>8.1000000000000003E-2</v>
      </c>
    </row>
    <row r="274" spans="1:8" x14ac:dyDescent="0.35">
      <c r="A274" s="2">
        <v>43136</v>
      </c>
      <c r="B274">
        <v>15.25</v>
      </c>
      <c r="C274">
        <v>18.335000000000001</v>
      </c>
      <c r="D274">
        <v>15.08</v>
      </c>
      <c r="E274">
        <v>16.052499999999998</v>
      </c>
      <c r="F274">
        <v>15.25</v>
      </c>
      <c r="G274">
        <v>0.8</v>
      </c>
      <c r="H274">
        <v>5.2600000000000001E-2</v>
      </c>
    </row>
    <row r="275" spans="1:8" x14ac:dyDescent="0.35">
      <c r="A275" s="2">
        <v>43137</v>
      </c>
      <c r="B275">
        <v>16.052499999999998</v>
      </c>
      <c r="C275">
        <v>23.157499999999999</v>
      </c>
      <c r="D275">
        <v>16.052499999999998</v>
      </c>
      <c r="E275">
        <v>20.015000000000001</v>
      </c>
      <c r="F275">
        <v>16.052499999999998</v>
      </c>
      <c r="G275">
        <v>3.96</v>
      </c>
      <c r="H275">
        <v>0.24679999999999999</v>
      </c>
    </row>
    <row r="276" spans="1:8" x14ac:dyDescent="0.35">
      <c r="A276" s="2">
        <v>43138</v>
      </c>
      <c r="B276">
        <v>20.015000000000001</v>
      </c>
      <c r="C276">
        <v>20.015000000000001</v>
      </c>
      <c r="D276">
        <v>16.797499999999999</v>
      </c>
      <c r="E276">
        <v>19.465</v>
      </c>
      <c r="F276">
        <v>20.015000000000001</v>
      </c>
      <c r="G276">
        <v>-0.55000000000000004</v>
      </c>
      <c r="H276">
        <v>-2.75E-2</v>
      </c>
    </row>
    <row r="277" spans="1:8" x14ac:dyDescent="0.35">
      <c r="A277" s="2">
        <v>43139</v>
      </c>
      <c r="B277">
        <v>19.465</v>
      </c>
      <c r="C277">
        <v>24.035</v>
      </c>
      <c r="D277">
        <v>15.262499999999999</v>
      </c>
      <c r="E277">
        <v>17.772500000000001</v>
      </c>
      <c r="F277">
        <v>19.465</v>
      </c>
      <c r="G277">
        <v>-1.69</v>
      </c>
      <c r="H277">
        <v>-8.6999999999999994E-2</v>
      </c>
    </row>
    <row r="278" spans="1:8" x14ac:dyDescent="0.35">
      <c r="A278" s="2">
        <v>43140</v>
      </c>
      <c r="B278">
        <v>17.772500000000001</v>
      </c>
      <c r="C278">
        <v>20.422499999999999</v>
      </c>
      <c r="D278">
        <v>15.15</v>
      </c>
      <c r="E278">
        <v>19.23</v>
      </c>
      <c r="F278">
        <v>17.772500000000001</v>
      </c>
      <c r="G278">
        <v>1.46</v>
      </c>
      <c r="H278">
        <v>8.199999999999999E-2</v>
      </c>
    </row>
    <row r="279" spans="1:8" x14ac:dyDescent="0.35">
      <c r="A279" s="2">
        <v>43143</v>
      </c>
      <c r="B279">
        <v>19.23</v>
      </c>
      <c r="C279">
        <v>19.23</v>
      </c>
      <c r="D279">
        <v>16.567499999999999</v>
      </c>
      <c r="E279">
        <v>17.8825</v>
      </c>
      <c r="F279">
        <v>19.23</v>
      </c>
      <c r="G279">
        <v>0</v>
      </c>
      <c r="H279">
        <v>0</v>
      </c>
    </row>
    <row r="280" spans="1:8" x14ac:dyDescent="0.35">
      <c r="A280" s="2">
        <v>43145</v>
      </c>
      <c r="B280">
        <v>17.8825</v>
      </c>
      <c r="C280">
        <v>17.8825</v>
      </c>
      <c r="D280">
        <v>15.52</v>
      </c>
      <c r="E280">
        <v>17.184999999999999</v>
      </c>
      <c r="F280">
        <v>17.8825</v>
      </c>
      <c r="G280">
        <v>0</v>
      </c>
      <c r="H280">
        <v>0</v>
      </c>
    </row>
    <row r="281" spans="1:8" x14ac:dyDescent="0.35">
      <c r="A281" s="2">
        <v>43146</v>
      </c>
      <c r="B281">
        <v>17.184999999999999</v>
      </c>
      <c r="C281">
        <v>17.184999999999999</v>
      </c>
      <c r="D281">
        <v>14.085000000000001</v>
      </c>
      <c r="E281">
        <v>16.315000000000001</v>
      </c>
      <c r="F281">
        <v>17.184999999999999</v>
      </c>
      <c r="G281">
        <v>-0.87</v>
      </c>
      <c r="H281">
        <v>-5.0599999999999999E-2</v>
      </c>
    </row>
    <row r="282" spans="1:8" x14ac:dyDescent="0.35">
      <c r="A282" s="2">
        <v>43147</v>
      </c>
      <c r="B282">
        <v>16.315000000000001</v>
      </c>
      <c r="C282">
        <v>16.9725</v>
      </c>
      <c r="D282">
        <v>12.57</v>
      </c>
      <c r="E282">
        <v>16.377500000000001</v>
      </c>
      <c r="F282">
        <v>16.315000000000001</v>
      </c>
      <c r="G282">
        <v>0.06</v>
      </c>
      <c r="H282">
        <v>3.8E-3</v>
      </c>
    </row>
    <row r="283" spans="1:8" x14ac:dyDescent="0.35">
      <c r="A283" s="2">
        <v>43150</v>
      </c>
      <c r="B283">
        <v>16.377500000000001</v>
      </c>
      <c r="C283">
        <v>18.035</v>
      </c>
      <c r="D283">
        <v>13.955</v>
      </c>
      <c r="E283">
        <v>16.6675</v>
      </c>
      <c r="F283">
        <v>16.377500000000001</v>
      </c>
      <c r="G283">
        <v>0.28999999999999998</v>
      </c>
      <c r="H283">
        <v>1.77E-2</v>
      </c>
    </row>
    <row r="284" spans="1:8" x14ac:dyDescent="0.35">
      <c r="A284" s="2">
        <v>43151</v>
      </c>
      <c r="B284">
        <v>16.6675</v>
      </c>
      <c r="C284">
        <v>17.537500000000001</v>
      </c>
      <c r="D284">
        <v>16.327500000000001</v>
      </c>
      <c r="E284">
        <v>16.8675</v>
      </c>
      <c r="F284">
        <v>16.6675</v>
      </c>
      <c r="G284">
        <v>0.2</v>
      </c>
      <c r="H284">
        <v>1.2E-2</v>
      </c>
    </row>
    <row r="285" spans="1:8" x14ac:dyDescent="0.35">
      <c r="A285" s="2">
        <v>43152</v>
      </c>
      <c r="B285">
        <v>16.8675</v>
      </c>
      <c r="C285">
        <v>16.87</v>
      </c>
      <c r="D285">
        <v>15.725</v>
      </c>
      <c r="E285">
        <v>15.92</v>
      </c>
      <c r="F285">
        <v>16.8675</v>
      </c>
      <c r="G285">
        <v>-0.95</v>
      </c>
      <c r="H285">
        <v>-5.62E-2</v>
      </c>
    </row>
    <row r="286" spans="1:8" x14ac:dyDescent="0.35">
      <c r="A286" s="2">
        <v>43153</v>
      </c>
      <c r="B286">
        <v>15.92</v>
      </c>
      <c r="C286">
        <v>16.4575</v>
      </c>
      <c r="D286">
        <v>14.5025</v>
      </c>
      <c r="E286">
        <v>14.8325</v>
      </c>
      <c r="F286">
        <v>15.92</v>
      </c>
      <c r="G286">
        <v>0</v>
      </c>
      <c r="H286">
        <v>0</v>
      </c>
    </row>
    <row r="287" spans="1:8" x14ac:dyDescent="0.35">
      <c r="A287" s="2">
        <v>43192</v>
      </c>
      <c r="B287">
        <v>15.7575</v>
      </c>
      <c r="C287">
        <v>16.45</v>
      </c>
      <c r="D287">
        <v>15.1975</v>
      </c>
      <c r="E287">
        <v>15.3475</v>
      </c>
      <c r="F287">
        <v>15.7575</v>
      </c>
      <c r="G287">
        <v>-0.41</v>
      </c>
      <c r="H287">
        <v>-2.5999999999999999E-2</v>
      </c>
    </row>
    <row r="288" spans="1:8" x14ac:dyDescent="0.35">
      <c r="A288" s="2">
        <v>43193</v>
      </c>
      <c r="B288">
        <v>15.3475</v>
      </c>
      <c r="C288">
        <v>15.775</v>
      </c>
      <c r="D288">
        <v>14.8775</v>
      </c>
      <c r="E288">
        <v>15.185</v>
      </c>
      <c r="F288">
        <v>15.3475</v>
      </c>
      <c r="G288">
        <v>-0.16</v>
      </c>
      <c r="H288">
        <v>-1.06E-2</v>
      </c>
    </row>
    <row r="289" spans="1:8" x14ac:dyDescent="0.35">
      <c r="A289" s="2">
        <v>43194</v>
      </c>
      <c r="B289">
        <v>15.185</v>
      </c>
      <c r="C289">
        <v>16.484999999999999</v>
      </c>
      <c r="D289">
        <v>13.682499999999999</v>
      </c>
      <c r="E289">
        <v>16.34</v>
      </c>
      <c r="F289">
        <v>15.185</v>
      </c>
      <c r="G289">
        <v>0</v>
      </c>
      <c r="H289">
        <v>0</v>
      </c>
    </row>
    <row r="290" spans="1:8" x14ac:dyDescent="0.35">
      <c r="A290" s="2">
        <v>43195</v>
      </c>
      <c r="B290">
        <v>16.34</v>
      </c>
      <c r="C290">
        <v>16.34</v>
      </c>
      <c r="D290">
        <v>13.862500000000001</v>
      </c>
      <c r="E290">
        <v>14.797499999999999</v>
      </c>
      <c r="F290">
        <v>16.34</v>
      </c>
      <c r="G290">
        <v>0</v>
      </c>
      <c r="H290">
        <v>0</v>
      </c>
    </row>
    <row r="291" spans="1:8" x14ac:dyDescent="0.35">
      <c r="A291" s="2">
        <v>43196</v>
      </c>
      <c r="B291">
        <v>14.797499999999999</v>
      </c>
      <c r="C291">
        <v>15.154999999999999</v>
      </c>
      <c r="D291">
        <v>13.01</v>
      </c>
      <c r="E291">
        <v>14.7475</v>
      </c>
      <c r="F291">
        <v>14.797499999999999</v>
      </c>
      <c r="G291">
        <v>-0.05</v>
      </c>
      <c r="H291">
        <v>-3.3999999999999998E-3</v>
      </c>
    </row>
    <row r="292" spans="1:8" x14ac:dyDescent="0.35">
      <c r="A292" s="2">
        <v>43199</v>
      </c>
      <c r="B292">
        <v>14.7475</v>
      </c>
      <c r="C292">
        <v>15.137499999999999</v>
      </c>
      <c r="D292">
        <v>14.46</v>
      </c>
      <c r="E292">
        <v>14.8675</v>
      </c>
      <c r="F292">
        <v>14.7475</v>
      </c>
      <c r="G292">
        <v>0.12</v>
      </c>
      <c r="H292">
        <v>8.1000000000000013E-3</v>
      </c>
    </row>
    <row r="293" spans="1:8" x14ac:dyDescent="0.35">
      <c r="A293" s="2">
        <v>43200</v>
      </c>
      <c r="B293">
        <v>14.8675</v>
      </c>
      <c r="C293">
        <v>14.8675</v>
      </c>
      <c r="D293">
        <v>14.005000000000001</v>
      </c>
      <c r="E293">
        <v>14.4975</v>
      </c>
      <c r="F293">
        <v>14.8675</v>
      </c>
      <c r="G293">
        <v>0</v>
      </c>
      <c r="H293">
        <v>0</v>
      </c>
    </row>
    <row r="294" spans="1:8" x14ac:dyDescent="0.35">
      <c r="A294" s="2">
        <v>43201</v>
      </c>
      <c r="B294">
        <v>14.4975</v>
      </c>
      <c r="C294">
        <v>14.907500000000001</v>
      </c>
      <c r="D294">
        <v>12.74</v>
      </c>
      <c r="E294">
        <v>14.72</v>
      </c>
      <c r="F294">
        <v>14.4975</v>
      </c>
      <c r="G294">
        <v>0.22</v>
      </c>
      <c r="H294">
        <v>1.5299999999999999E-2</v>
      </c>
    </row>
    <row r="295" spans="1:8" x14ac:dyDescent="0.35">
      <c r="A295" s="2">
        <v>43202</v>
      </c>
      <c r="B295">
        <v>14.72</v>
      </c>
      <c r="C295">
        <v>14.9925</v>
      </c>
      <c r="D295">
        <v>11.807499999999999</v>
      </c>
      <c r="E295">
        <v>14.56</v>
      </c>
      <c r="F295">
        <v>14.72</v>
      </c>
      <c r="G295">
        <v>-0.16</v>
      </c>
      <c r="H295">
        <v>-1.09E-2</v>
      </c>
    </row>
    <row r="296" spans="1:8" x14ac:dyDescent="0.35">
      <c r="A296" s="2">
        <v>43203</v>
      </c>
      <c r="B296">
        <v>14.56</v>
      </c>
      <c r="C296">
        <v>14.56</v>
      </c>
      <c r="D296">
        <v>13.45</v>
      </c>
      <c r="E296">
        <v>14.14</v>
      </c>
      <c r="F296">
        <v>14.56</v>
      </c>
      <c r="G296">
        <v>-0.42</v>
      </c>
      <c r="H296">
        <v>-2.8799999999999999E-2</v>
      </c>
    </row>
    <row r="297" spans="1:8" x14ac:dyDescent="0.35">
      <c r="A297" s="2">
        <v>43206</v>
      </c>
      <c r="B297">
        <v>14.14</v>
      </c>
      <c r="C297">
        <v>14.862500000000001</v>
      </c>
      <c r="D297">
        <v>13.41</v>
      </c>
      <c r="E297">
        <v>14.26</v>
      </c>
      <c r="F297">
        <v>14.14</v>
      </c>
      <c r="G297">
        <v>0.12</v>
      </c>
      <c r="H297">
        <v>8.5000000000000006E-3</v>
      </c>
    </row>
    <row r="298" spans="1:8" x14ac:dyDescent="0.35">
      <c r="A298" s="2">
        <v>43207</v>
      </c>
      <c r="B298">
        <v>14.26</v>
      </c>
      <c r="C298">
        <v>14.397500000000001</v>
      </c>
      <c r="D298">
        <v>13.3475</v>
      </c>
      <c r="E298">
        <v>14.0425</v>
      </c>
      <c r="F298">
        <v>14.26</v>
      </c>
      <c r="G298">
        <v>-0.22</v>
      </c>
      <c r="H298">
        <v>-1.5299999999999999E-2</v>
      </c>
    </row>
    <row r="299" spans="1:8" x14ac:dyDescent="0.35">
      <c r="A299" s="2">
        <v>43208</v>
      </c>
      <c r="B299">
        <v>14.0425</v>
      </c>
      <c r="C299">
        <v>14.3675</v>
      </c>
      <c r="D299">
        <v>13.164999999999999</v>
      </c>
      <c r="E299">
        <v>14.11</v>
      </c>
      <c r="F299">
        <v>14.0425</v>
      </c>
      <c r="G299">
        <v>7.0000000000000007E-2</v>
      </c>
      <c r="H299">
        <v>4.7999999999999996E-3</v>
      </c>
    </row>
    <row r="300" spans="1:8" x14ac:dyDescent="0.35">
      <c r="A300" s="2">
        <v>43209</v>
      </c>
      <c r="B300">
        <v>14.11</v>
      </c>
      <c r="C300">
        <v>14.11</v>
      </c>
      <c r="D300">
        <v>12.5025</v>
      </c>
      <c r="E300">
        <v>13.7475</v>
      </c>
      <c r="F300">
        <v>14.11</v>
      </c>
      <c r="G300">
        <v>-0.36</v>
      </c>
      <c r="H300">
        <v>-2.5700000000000001E-2</v>
      </c>
    </row>
    <row r="301" spans="1:8" x14ac:dyDescent="0.35">
      <c r="A301" s="2">
        <v>43210</v>
      </c>
      <c r="B301">
        <v>13.7475</v>
      </c>
      <c r="C301">
        <v>13.765000000000001</v>
      </c>
      <c r="D301">
        <v>9.7424999999999997</v>
      </c>
      <c r="E301">
        <v>12.9375</v>
      </c>
      <c r="F301">
        <v>13.7475</v>
      </c>
      <c r="G301">
        <v>-0.81</v>
      </c>
      <c r="H301">
        <v>-5.8900000000000001E-2</v>
      </c>
    </row>
    <row r="302" spans="1:8" x14ac:dyDescent="0.35">
      <c r="A302" s="2">
        <v>43213</v>
      </c>
      <c r="B302">
        <v>12.9375</v>
      </c>
      <c r="C302">
        <v>13.4925</v>
      </c>
      <c r="D302">
        <v>11.53</v>
      </c>
      <c r="E302">
        <v>13.145</v>
      </c>
      <c r="F302">
        <v>12.9375</v>
      </c>
      <c r="G302">
        <v>0.21</v>
      </c>
      <c r="H302">
        <v>1.6E-2</v>
      </c>
    </row>
    <row r="303" spans="1:8" x14ac:dyDescent="0.35">
      <c r="A303" s="2">
        <v>43214</v>
      </c>
      <c r="B303">
        <v>13.145</v>
      </c>
      <c r="C303">
        <v>13.387499999999999</v>
      </c>
      <c r="D303">
        <v>11.487500000000001</v>
      </c>
      <c r="E303">
        <v>11.895</v>
      </c>
      <c r="F303">
        <v>13.145</v>
      </c>
      <c r="G303">
        <v>-1.25</v>
      </c>
      <c r="H303">
        <v>-9.5100000000000004E-2</v>
      </c>
    </row>
    <row r="304" spans="1:8" x14ac:dyDescent="0.35">
      <c r="A304" s="2">
        <v>43215</v>
      </c>
      <c r="B304">
        <v>11.895</v>
      </c>
      <c r="C304">
        <v>13.315</v>
      </c>
      <c r="D304">
        <v>11.895</v>
      </c>
      <c r="E304">
        <v>12.395</v>
      </c>
      <c r="F304">
        <v>11.895</v>
      </c>
      <c r="G304">
        <v>0.5</v>
      </c>
      <c r="H304">
        <v>4.2000000000000003E-2</v>
      </c>
    </row>
    <row r="305" spans="1:8" x14ac:dyDescent="0.35">
      <c r="A305" s="2">
        <v>43216</v>
      </c>
      <c r="B305">
        <v>12.395</v>
      </c>
      <c r="C305">
        <v>13.58</v>
      </c>
      <c r="D305">
        <v>11.7425</v>
      </c>
      <c r="E305">
        <v>12.0375</v>
      </c>
      <c r="F305">
        <v>12.395</v>
      </c>
      <c r="G305">
        <v>-0.36</v>
      </c>
      <c r="H305">
        <v>-2.8799999999999999E-2</v>
      </c>
    </row>
    <row r="306" spans="1:8" x14ac:dyDescent="0.35">
      <c r="A306" s="2">
        <v>43217</v>
      </c>
      <c r="B306">
        <v>12.0375</v>
      </c>
      <c r="C306">
        <v>12.6325</v>
      </c>
      <c r="D306">
        <v>11.4375</v>
      </c>
      <c r="E306">
        <v>12.0175</v>
      </c>
      <c r="F306">
        <v>12.0375</v>
      </c>
      <c r="G306">
        <v>-0.02</v>
      </c>
      <c r="H306">
        <v>-1.6999999999999999E-3</v>
      </c>
    </row>
    <row r="307" spans="1:8" x14ac:dyDescent="0.35">
      <c r="A307" s="2">
        <v>43220</v>
      </c>
      <c r="B307">
        <v>12.0175</v>
      </c>
      <c r="C307">
        <v>12.5525</v>
      </c>
      <c r="D307">
        <v>12.0175</v>
      </c>
      <c r="E307">
        <v>12.362500000000001</v>
      </c>
      <c r="F307">
        <v>12.0175</v>
      </c>
      <c r="G307">
        <v>0.35</v>
      </c>
      <c r="H307">
        <v>2.87E-2</v>
      </c>
    </row>
    <row r="308" spans="1:8" x14ac:dyDescent="0.35">
      <c r="A308" s="2">
        <v>43222</v>
      </c>
      <c r="B308">
        <v>12.362500000000001</v>
      </c>
      <c r="C308">
        <v>13.1975</v>
      </c>
      <c r="D308">
        <v>12.362500000000001</v>
      </c>
      <c r="E308">
        <v>12.84</v>
      </c>
      <c r="F308">
        <v>12.362500000000001</v>
      </c>
      <c r="G308">
        <v>0.48</v>
      </c>
      <c r="H308">
        <v>3.8600000000000002E-2</v>
      </c>
    </row>
    <row r="309" spans="1:8" x14ac:dyDescent="0.35">
      <c r="A309" s="2">
        <v>43223</v>
      </c>
      <c r="B309">
        <v>12.84</v>
      </c>
      <c r="C309">
        <v>13.2075</v>
      </c>
      <c r="D309">
        <v>12.47</v>
      </c>
      <c r="E309">
        <v>12.984999999999999</v>
      </c>
      <c r="F309">
        <v>12.84</v>
      </c>
      <c r="G309">
        <v>0.15</v>
      </c>
      <c r="H309">
        <v>1.1299999999999999E-2</v>
      </c>
    </row>
    <row r="310" spans="1:8" x14ac:dyDescent="0.35">
      <c r="A310" s="2">
        <v>43224</v>
      </c>
      <c r="B310">
        <v>12.984999999999999</v>
      </c>
      <c r="C310">
        <v>13.455</v>
      </c>
      <c r="D310">
        <v>10.987500000000001</v>
      </c>
      <c r="E310">
        <v>13.25</v>
      </c>
      <c r="F310">
        <v>12.984999999999999</v>
      </c>
      <c r="G310">
        <v>0.27</v>
      </c>
      <c r="H310">
        <v>2.0400000000000001E-2</v>
      </c>
    </row>
    <row r="311" spans="1:8" x14ac:dyDescent="0.35">
      <c r="A311" s="2">
        <v>43227</v>
      </c>
      <c r="B311">
        <v>13.25</v>
      </c>
      <c r="C311">
        <v>13.9625</v>
      </c>
      <c r="D311">
        <v>12.827500000000001</v>
      </c>
      <c r="E311">
        <v>13.76</v>
      </c>
      <c r="F311">
        <v>13.25</v>
      </c>
      <c r="G311">
        <v>0.51</v>
      </c>
      <c r="H311">
        <v>3.85E-2</v>
      </c>
    </row>
    <row r="312" spans="1:8" x14ac:dyDescent="0.35">
      <c r="A312" s="2">
        <v>43228</v>
      </c>
      <c r="B312">
        <v>13.76</v>
      </c>
      <c r="C312">
        <v>14.435</v>
      </c>
      <c r="D312">
        <v>11.092499999999999</v>
      </c>
      <c r="E312">
        <v>14.055</v>
      </c>
      <c r="F312">
        <v>13.76</v>
      </c>
      <c r="G312">
        <v>0.3</v>
      </c>
      <c r="H312">
        <v>2.1399999999999999E-2</v>
      </c>
    </row>
    <row r="313" spans="1:8" x14ac:dyDescent="0.35">
      <c r="A313" s="2">
        <v>43229</v>
      </c>
      <c r="B313">
        <v>14.055</v>
      </c>
      <c r="C313">
        <v>14.557499999999999</v>
      </c>
      <c r="D313">
        <v>12.1225</v>
      </c>
      <c r="E313">
        <v>14.272500000000001</v>
      </c>
      <c r="F313">
        <v>14.055</v>
      </c>
      <c r="G313">
        <v>0.22</v>
      </c>
      <c r="H313">
        <v>1.55E-2</v>
      </c>
    </row>
    <row r="314" spans="1:8" x14ac:dyDescent="0.35">
      <c r="A314" s="2">
        <v>43230</v>
      </c>
      <c r="B314">
        <v>14.272500000000001</v>
      </c>
      <c r="C314">
        <v>14.65</v>
      </c>
      <c r="D314">
        <v>12.5625</v>
      </c>
      <c r="E314">
        <v>14.425000000000001</v>
      </c>
      <c r="F314">
        <v>14.272500000000001</v>
      </c>
      <c r="G314">
        <v>0.15</v>
      </c>
      <c r="H314">
        <v>1.0699999999999999E-2</v>
      </c>
    </row>
    <row r="315" spans="1:8" x14ac:dyDescent="0.35">
      <c r="A315" s="2">
        <v>43231</v>
      </c>
      <c r="B315">
        <v>14.425000000000001</v>
      </c>
      <c r="C315">
        <v>14.82</v>
      </c>
      <c r="D315">
        <v>13.0025</v>
      </c>
      <c r="E315">
        <v>13.977499999999999</v>
      </c>
      <c r="F315">
        <v>14.425000000000001</v>
      </c>
      <c r="G315">
        <v>-0.45</v>
      </c>
      <c r="H315">
        <v>-3.1E-2</v>
      </c>
    </row>
    <row r="316" spans="1:8" x14ac:dyDescent="0.35">
      <c r="A316" s="2">
        <v>43234</v>
      </c>
      <c r="B316">
        <v>13.977499999999999</v>
      </c>
      <c r="C316">
        <v>14.4975</v>
      </c>
      <c r="D316">
        <v>12.1075</v>
      </c>
      <c r="E316">
        <v>14.244999999999999</v>
      </c>
      <c r="F316">
        <v>13.977499999999999</v>
      </c>
      <c r="G316">
        <v>0.27</v>
      </c>
      <c r="H316">
        <v>1.9099999999999999E-2</v>
      </c>
    </row>
    <row r="317" spans="1:8" x14ac:dyDescent="0.35">
      <c r="A317" s="2">
        <v>43235</v>
      </c>
      <c r="B317">
        <v>14.244999999999999</v>
      </c>
      <c r="C317">
        <v>14.244999999999999</v>
      </c>
      <c r="D317">
        <v>11.487500000000001</v>
      </c>
      <c r="E317">
        <v>13.164999999999999</v>
      </c>
      <c r="F317">
        <v>14.244999999999999</v>
      </c>
      <c r="G317">
        <v>-1.08</v>
      </c>
      <c r="H317">
        <v>-7.5800000000000006E-2</v>
      </c>
    </row>
    <row r="318" spans="1:8" x14ac:dyDescent="0.35">
      <c r="A318" s="2">
        <v>43236</v>
      </c>
      <c r="B318">
        <v>13.164999999999999</v>
      </c>
      <c r="C318">
        <v>13.645</v>
      </c>
      <c r="D318">
        <v>10.855</v>
      </c>
      <c r="E318">
        <v>13.435</v>
      </c>
      <c r="F318">
        <v>13.164999999999999</v>
      </c>
      <c r="G318">
        <v>0.27</v>
      </c>
      <c r="H318">
        <v>2.0500000000000001E-2</v>
      </c>
    </row>
    <row r="319" spans="1:8" x14ac:dyDescent="0.35">
      <c r="A319" s="2">
        <v>43237</v>
      </c>
      <c r="B319">
        <v>13.435</v>
      </c>
      <c r="C319">
        <v>13.68</v>
      </c>
      <c r="D319">
        <v>11.09</v>
      </c>
      <c r="E319">
        <v>13.407500000000001</v>
      </c>
      <c r="F319">
        <v>13.435</v>
      </c>
      <c r="G319">
        <v>-0.03</v>
      </c>
      <c r="H319">
        <v>-2E-3</v>
      </c>
    </row>
    <row r="320" spans="1:8" x14ac:dyDescent="0.35">
      <c r="A320" s="2">
        <v>43238</v>
      </c>
      <c r="B320">
        <v>13.407500000000001</v>
      </c>
      <c r="C320">
        <v>14.352499999999999</v>
      </c>
      <c r="D320">
        <v>11.612500000000001</v>
      </c>
      <c r="E320">
        <v>14.15</v>
      </c>
      <c r="F320">
        <v>13.407500000000001</v>
      </c>
      <c r="G320">
        <v>0.74</v>
      </c>
      <c r="H320">
        <v>5.5399999999999998E-2</v>
      </c>
    </row>
    <row r="321" spans="1:8" x14ac:dyDescent="0.35">
      <c r="A321" s="2">
        <v>43241</v>
      </c>
      <c r="B321">
        <v>14.15</v>
      </c>
      <c r="C321">
        <v>14.5375</v>
      </c>
      <c r="D321">
        <v>11.755000000000001</v>
      </c>
      <c r="E321">
        <v>14.41</v>
      </c>
      <c r="F321">
        <v>14.15</v>
      </c>
      <c r="G321">
        <v>0.26</v>
      </c>
      <c r="H321">
        <v>1.84E-2</v>
      </c>
    </row>
    <row r="322" spans="1:8" x14ac:dyDescent="0.35">
      <c r="A322" s="2">
        <v>43242</v>
      </c>
      <c r="B322">
        <v>14.41</v>
      </c>
      <c r="C322">
        <v>14.41</v>
      </c>
      <c r="D322">
        <v>11.744999999999999</v>
      </c>
      <c r="E322">
        <v>13.602499999999999</v>
      </c>
      <c r="F322">
        <v>14.41</v>
      </c>
      <c r="G322">
        <v>-0.81</v>
      </c>
      <c r="H322">
        <v>-5.5999999999999987E-2</v>
      </c>
    </row>
    <row r="323" spans="1:8" x14ac:dyDescent="0.35">
      <c r="A323" s="2">
        <v>43243</v>
      </c>
      <c r="B323">
        <v>13.602499999999999</v>
      </c>
      <c r="C323">
        <v>14.942500000000001</v>
      </c>
      <c r="D323">
        <v>11.8825</v>
      </c>
      <c r="E323">
        <v>14.157500000000001</v>
      </c>
      <c r="F323">
        <v>13.602499999999999</v>
      </c>
      <c r="G323">
        <v>0.56000000000000005</v>
      </c>
      <c r="H323">
        <v>4.0800000000000003E-2</v>
      </c>
    </row>
    <row r="324" spans="1:8" x14ac:dyDescent="0.35">
      <c r="A324" s="2">
        <v>43244</v>
      </c>
      <c r="B324">
        <v>14.157500000000001</v>
      </c>
      <c r="C324">
        <v>14.2225</v>
      </c>
      <c r="D324">
        <v>10.897500000000001</v>
      </c>
      <c r="E324">
        <v>13.145</v>
      </c>
      <c r="F324">
        <v>14.157500000000001</v>
      </c>
      <c r="G324">
        <v>-1.01</v>
      </c>
      <c r="H324">
        <v>-7.1500000000000008E-2</v>
      </c>
    </row>
    <row r="325" spans="1:8" x14ac:dyDescent="0.35">
      <c r="A325" s="2">
        <v>43245</v>
      </c>
      <c r="B325">
        <v>13.145</v>
      </c>
      <c r="C325">
        <v>13.17</v>
      </c>
      <c r="D325">
        <v>11.0025</v>
      </c>
      <c r="E325">
        <v>12.645</v>
      </c>
      <c r="F325">
        <v>13.145</v>
      </c>
      <c r="G325">
        <v>-0.5</v>
      </c>
      <c r="H325">
        <v>-3.7999999999999999E-2</v>
      </c>
    </row>
    <row r="326" spans="1:8" x14ac:dyDescent="0.35">
      <c r="A326" s="2">
        <v>43248</v>
      </c>
      <c r="B326">
        <v>12.645</v>
      </c>
      <c r="C326">
        <v>13.147500000000001</v>
      </c>
      <c r="D326">
        <v>11.3475</v>
      </c>
      <c r="E326">
        <v>13.055</v>
      </c>
      <c r="F326">
        <v>12.645</v>
      </c>
      <c r="G326">
        <v>0.41</v>
      </c>
      <c r="H326">
        <v>3.2400000000000012E-2</v>
      </c>
    </row>
    <row r="327" spans="1:8" x14ac:dyDescent="0.35">
      <c r="A327" s="2">
        <v>43249</v>
      </c>
      <c r="B327">
        <v>13.055</v>
      </c>
      <c r="C327">
        <v>13.8675</v>
      </c>
      <c r="D327">
        <v>11.975</v>
      </c>
      <c r="E327">
        <v>13.07</v>
      </c>
      <c r="F327">
        <v>13.055</v>
      </c>
      <c r="G327">
        <v>0.02</v>
      </c>
      <c r="H327">
        <v>1.1000000000000001E-3</v>
      </c>
    </row>
    <row r="328" spans="1:8" x14ac:dyDescent="0.35">
      <c r="A328" s="2">
        <v>43250</v>
      </c>
      <c r="B328">
        <v>13.07</v>
      </c>
      <c r="C328">
        <v>13.85</v>
      </c>
      <c r="D328">
        <v>12.182499999999999</v>
      </c>
      <c r="E328">
        <v>13.41</v>
      </c>
      <c r="F328">
        <v>13.07</v>
      </c>
      <c r="G328">
        <v>0.34</v>
      </c>
      <c r="H328">
        <v>2.5999999999999999E-2</v>
      </c>
    </row>
    <row r="329" spans="1:8" x14ac:dyDescent="0.35">
      <c r="A329" s="2">
        <v>43251</v>
      </c>
      <c r="B329">
        <v>13.41</v>
      </c>
      <c r="C329">
        <v>14.2325</v>
      </c>
      <c r="D329">
        <v>12.1325</v>
      </c>
      <c r="E329">
        <v>13.2225</v>
      </c>
      <c r="F329">
        <v>13.41</v>
      </c>
      <c r="G329">
        <v>-0.19</v>
      </c>
      <c r="H329">
        <v>-1.4E-2</v>
      </c>
    </row>
    <row r="330" spans="1:8" x14ac:dyDescent="0.35">
      <c r="A330" s="2">
        <v>43252</v>
      </c>
      <c r="B330">
        <v>13.2225</v>
      </c>
      <c r="C330">
        <v>14.59</v>
      </c>
      <c r="D330">
        <v>12.157500000000001</v>
      </c>
      <c r="E330">
        <v>13.57</v>
      </c>
      <c r="F330">
        <v>13.2225</v>
      </c>
      <c r="G330">
        <v>0.35</v>
      </c>
      <c r="H330">
        <v>2.63E-2</v>
      </c>
    </row>
    <row r="331" spans="1:8" x14ac:dyDescent="0.35">
      <c r="A331" s="2">
        <v>43255</v>
      </c>
      <c r="B331">
        <v>13.57</v>
      </c>
      <c r="C331">
        <v>15.47</v>
      </c>
      <c r="D331">
        <v>12.182499999999999</v>
      </c>
      <c r="E331">
        <v>13.8825</v>
      </c>
      <c r="F331">
        <v>13.57</v>
      </c>
      <c r="G331">
        <v>0.31</v>
      </c>
      <c r="H331">
        <v>2.3E-2</v>
      </c>
    </row>
    <row r="332" spans="1:8" x14ac:dyDescent="0.35">
      <c r="A332" s="2">
        <v>43256</v>
      </c>
      <c r="B332">
        <v>13.8825</v>
      </c>
      <c r="C332">
        <v>14.49</v>
      </c>
      <c r="D332">
        <v>13.1325</v>
      </c>
      <c r="E332">
        <v>13.315</v>
      </c>
      <c r="F332">
        <v>13.8825</v>
      </c>
      <c r="G332">
        <v>-0.56999999999999995</v>
      </c>
      <c r="H332">
        <v>-4.0899999999999999E-2</v>
      </c>
    </row>
    <row r="333" spans="1:8" x14ac:dyDescent="0.35">
      <c r="A333" s="2">
        <v>43257</v>
      </c>
      <c r="B333">
        <v>13.315</v>
      </c>
      <c r="C333">
        <v>13.51</v>
      </c>
      <c r="D333">
        <v>12.147500000000001</v>
      </c>
      <c r="E333">
        <v>12.55</v>
      </c>
      <c r="F333">
        <v>13.315</v>
      </c>
      <c r="G333">
        <v>-0.77</v>
      </c>
      <c r="H333">
        <v>-5.7500000000000002E-2</v>
      </c>
    </row>
    <row r="334" spans="1:8" x14ac:dyDescent="0.35">
      <c r="A334" s="2">
        <v>43258</v>
      </c>
      <c r="B334">
        <v>12.55</v>
      </c>
      <c r="C334">
        <v>13.65</v>
      </c>
      <c r="D334">
        <v>11.612500000000001</v>
      </c>
      <c r="E334">
        <v>12.7775</v>
      </c>
      <c r="F334">
        <v>12.55</v>
      </c>
      <c r="G334">
        <v>0.23</v>
      </c>
      <c r="H334">
        <v>1.8100000000000002E-2</v>
      </c>
    </row>
    <row r="335" spans="1:8" x14ac:dyDescent="0.35">
      <c r="A335" s="2">
        <v>43259</v>
      </c>
      <c r="B335">
        <v>12.7775</v>
      </c>
      <c r="C335">
        <v>13.1675</v>
      </c>
      <c r="D335">
        <v>10.8025</v>
      </c>
      <c r="E335">
        <v>12.6975</v>
      </c>
      <c r="F335">
        <v>12.7775</v>
      </c>
      <c r="G335">
        <v>-0.08</v>
      </c>
      <c r="H335">
        <v>-6.3E-3</v>
      </c>
    </row>
    <row r="336" spans="1:8" x14ac:dyDescent="0.35">
      <c r="A336" s="2">
        <v>43262</v>
      </c>
      <c r="B336">
        <v>12.6975</v>
      </c>
      <c r="C336">
        <v>13.82</v>
      </c>
      <c r="D336">
        <v>11.3225</v>
      </c>
      <c r="E336">
        <v>13.18</v>
      </c>
      <c r="F336">
        <v>12.6975</v>
      </c>
      <c r="G336">
        <v>0.48</v>
      </c>
      <c r="H336">
        <v>3.7999999999999999E-2</v>
      </c>
    </row>
    <row r="337" spans="1:8" x14ac:dyDescent="0.35">
      <c r="A337" s="2">
        <v>43263</v>
      </c>
      <c r="B337">
        <v>13.18</v>
      </c>
      <c r="C337">
        <v>13.897500000000001</v>
      </c>
      <c r="D337">
        <v>10.445</v>
      </c>
      <c r="E337">
        <v>12.73</v>
      </c>
      <c r="F337">
        <v>13.18</v>
      </c>
      <c r="G337">
        <v>-0.45</v>
      </c>
      <c r="H337">
        <v>-3.4100000000000012E-2</v>
      </c>
    </row>
    <row r="338" spans="1:8" x14ac:dyDescent="0.35">
      <c r="A338" s="2">
        <v>43264</v>
      </c>
      <c r="B338">
        <v>12.73</v>
      </c>
      <c r="C338">
        <v>13.14</v>
      </c>
      <c r="D338">
        <v>11.22</v>
      </c>
      <c r="E338">
        <v>12.635</v>
      </c>
      <c r="F338">
        <v>12.73</v>
      </c>
      <c r="G338">
        <v>-0.1</v>
      </c>
      <c r="H338">
        <v>-7.4999999999999997E-3</v>
      </c>
    </row>
    <row r="339" spans="1:8" x14ac:dyDescent="0.35">
      <c r="A339" s="2">
        <v>43265</v>
      </c>
      <c r="B339">
        <v>12.635</v>
      </c>
      <c r="C339">
        <v>12.635</v>
      </c>
      <c r="D339">
        <v>10.43</v>
      </c>
      <c r="E339">
        <v>12.095000000000001</v>
      </c>
      <c r="F339">
        <v>12.635</v>
      </c>
      <c r="G339">
        <v>-0.54</v>
      </c>
      <c r="H339">
        <v>-4.2699999999999988E-2</v>
      </c>
    </row>
    <row r="340" spans="1:8" x14ac:dyDescent="0.35">
      <c r="A340" s="2">
        <v>43266</v>
      </c>
      <c r="B340">
        <v>12.095000000000001</v>
      </c>
      <c r="C340">
        <v>12.5075</v>
      </c>
      <c r="D340">
        <v>10.494999999999999</v>
      </c>
      <c r="E340">
        <v>12.07</v>
      </c>
      <c r="F340">
        <v>12.095000000000001</v>
      </c>
      <c r="G340">
        <v>-0.03</v>
      </c>
      <c r="H340">
        <v>-2.0999999999999999E-3</v>
      </c>
    </row>
    <row r="341" spans="1:8" x14ac:dyDescent="0.35">
      <c r="A341" s="2">
        <v>43269</v>
      </c>
      <c r="B341">
        <v>12.07</v>
      </c>
      <c r="C341">
        <v>12.55</v>
      </c>
      <c r="D341">
        <v>9.8249999999999993</v>
      </c>
      <c r="E341">
        <v>12.38</v>
      </c>
      <c r="F341">
        <v>12.07</v>
      </c>
      <c r="G341">
        <v>0.31</v>
      </c>
      <c r="H341">
        <v>2.5700000000000001E-2</v>
      </c>
    </row>
    <row r="342" spans="1:8" x14ac:dyDescent="0.35">
      <c r="A342" s="2">
        <v>43270</v>
      </c>
      <c r="B342">
        <v>12.38</v>
      </c>
      <c r="C342">
        <v>13</v>
      </c>
      <c r="D342">
        <v>11.477499999999999</v>
      </c>
      <c r="E342">
        <v>12.92</v>
      </c>
      <c r="F342">
        <v>12.38</v>
      </c>
      <c r="G342">
        <v>0.54</v>
      </c>
      <c r="H342">
        <v>4.3600000000000007E-2</v>
      </c>
    </row>
    <row r="343" spans="1:8" x14ac:dyDescent="0.35">
      <c r="A343" s="2">
        <v>43271</v>
      </c>
      <c r="B343">
        <v>12.92</v>
      </c>
      <c r="C343">
        <v>12.92</v>
      </c>
      <c r="D343">
        <v>10.6075</v>
      </c>
      <c r="E343">
        <v>12.172499999999999</v>
      </c>
      <c r="F343">
        <v>12.92</v>
      </c>
      <c r="G343">
        <v>-0.75</v>
      </c>
      <c r="H343">
        <v>-5.79E-2</v>
      </c>
    </row>
    <row r="344" spans="1:8" x14ac:dyDescent="0.35">
      <c r="A344" s="2">
        <v>43272</v>
      </c>
      <c r="B344">
        <v>12.172499999999999</v>
      </c>
      <c r="C344">
        <v>12.59</v>
      </c>
      <c r="D344">
        <v>10.91</v>
      </c>
      <c r="E344">
        <v>12.4475</v>
      </c>
      <c r="F344">
        <v>12.172499999999999</v>
      </c>
      <c r="G344">
        <v>0.28000000000000003</v>
      </c>
      <c r="H344">
        <v>2.2599999999999999E-2</v>
      </c>
    </row>
    <row r="345" spans="1:8" x14ac:dyDescent="0.35">
      <c r="A345" s="2">
        <v>43273</v>
      </c>
      <c r="B345">
        <v>12.4475</v>
      </c>
      <c r="C345">
        <v>12.5425</v>
      </c>
      <c r="D345">
        <v>10.3925</v>
      </c>
      <c r="E345">
        <v>12.022500000000001</v>
      </c>
      <c r="F345">
        <v>12.4475</v>
      </c>
      <c r="G345">
        <v>-0.43</v>
      </c>
      <c r="H345">
        <v>-3.4100000000000012E-2</v>
      </c>
    </row>
    <row r="346" spans="1:8" x14ac:dyDescent="0.35">
      <c r="A346" s="2">
        <v>43276</v>
      </c>
      <c r="B346">
        <v>12.022500000000001</v>
      </c>
      <c r="C346">
        <v>12.7775</v>
      </c>
      <c r="D346">
        <v>9.74</v>
      </c>
      <c r="E346">
        <v>12.5825</v>
      </c>
      <c r="F346">
        <v>12.022500000000001</v>
      </c>
      <c r="G346">
        <v>0.56000000000000005</v>
      </c>
      <c r="H346">
        <v>4.6600000000000003E-2</v>
      </c>
    </row>
    <row r="347" spans="1:8" x14ac:dyDescent="0.35">
      <c r="A347" s="2">
        <v>43277</v>
      </c>
      <c r="B347">
        <v>12.5825</v>
      </c>
      <c r="C347">
        <v>12.97</v>
      </c>
      <c r="D347">
        <v>12.3325</v>
      </c>
      <c r="E347">
        <v>12.797499999999999</v>
      </c>
      <c r="F347">
        <v>12.5825</v>
      </c>
      <c r="G347">
        <v>0.22</v>
      </c>
      <c r="H347">
        <v>1.7100000000000001E-2</v>
      </c>
    </row>
    <row r="348" spans="1:8" x14ac:dyDescent="0.35">
      <c r="A348" s="2">
        <v>43278</v>
      </c>
      <c r="B348">
        <v>12.797499999999999</v>
      </c>
      <c r="C348">
        <v>13.8125</v>
      </c>
      <c r="D348">
        <v>12.085000000000001</v>
      </c>
      <c r="E348">
        <v>13.51</v>
      </c>
      <c r="F348">
        <v>12.797499999999999</v>
      </c>
      <c r="G348">
        <v>0.71</v>
      </c>
      <c r="H348">
        <v>5.5700000000000013E-2</v>
      </c>
    </row>
    <row r="349" spans="1:8" x14ac:dyDescent="0.35">
      <c r="A349" s="2">
        <v>43279</v>
      </c>
      <c r="B349">
        <v>13.51</v>
      </c>
      <c r="C349">
        <v>14.074999999999999</v>
      </c>
      <c r="D349">
        <v>12.52</v>
      </c>
      <c r="E349">
        <v>13.9475</v>
      </c>
      <c r="F349">
        <v>13.51</v>
      </c>
      <c r="G349">
        <v>0.44</v>
      </c>
      <c r="H349">
        <v>3.2400000000000012E-2</v>
      </c>
    </row>
    <row r="350" spans="1:8" x14ac:dyDescent="0.35">
      <c r="A350" s="2">
        <v>43280</v>
      </c>
      <c r="B350">
        <v>13.9475</v>
      </c>
      <c r="C350">
        <v>13.9475</v>
      </c>
      <c r="D350">
        <v>12.6325</v>
      </c>
      <c r="E350">
        <v>12.9375</v>
      </c>
      <c r="F350">
        <v>13.9475</v>
      </c>
      <c r="G350">
        <v>-1.01</v>
      </c>
      <c r="H350">
        <v>-7.2400000000000006E-2</v>
      </c>
    </row>
    <row r="351" spans="1:8" x14ac:dyDescent="0.35">
      <c r="A351" s="2">
        <v>43283</v>
      </c>
      <c r="B351">
        <v>12.9375</v>
      </c>
      <c r="C351">
        <v>13.942500000000001</v>
      </c>
      <c r="D351">
        <v>12.465</v>
      </c>
      <c r="E351">
        <v>13.37</v>
      </c>
      <c r="F351">
        <v>12.9375</v>
      </c>
      <c r="G351">
        <v>0.43</v>
      </c>
      <c r="H351">
        <v>3.3399999999999999E-2</v>
      </c>
    </row>
    <row r="352" spans="1:8" x14ac:dyDescent="0.35">
      <c r="A352" s="2">
        <v>43284</v>
      </c>
      <c r="B352">
        <v>13.37</v>
      </c>
      <c r="C352">
        <v>13.7525</v>
      </c>
      <c r="D352">
        <v>12.1875</v>
      </c>
      <c r="E352">
        <v>13</v>
      </c>
      <c r="F352">
        <v>13.37</v>
      </c>
      <c r="G352">
        <v>-0.37</v>
      </c>
      <c r="H352">
        <v>-2.7699999999999999E-2</v>
      </c>
    </row>
    <row r="353" spans="1:8" x14ac:dyDescent="0.35">
      <c r="A353" s="2">
        <v>43285</v>
      </c>
      <c r="B353">
        <v>13</v>
      </c>
      <c r="C353">
        <v>13.34</v>
      </c>
      <c r="D353">
        <v>12.574999999999999</v>
      </c>
      <c r="E353">
        <v>12.657500000000001</v>
      </c>
      <c r="F353">
        <v>13</v>
      </c>
      <c r="G353">
        <v>-0.34</v>
      </c>
      <c r="H353">
        <v>-2.63E-2</v>
      </c>
    </row>
    <row r="354" spans="1:8" x14ac:dyDescent="0.35">
      <c r="A354" s="2">
        <v>43286</v>
      </c>
      <c r="B354">
        <v>12.657500000000001</v>
      </c>
      <c r="C354">
        <v>12.952500000000001</v>
      </c>
      <c r="D354">
        <v>11.225</v>
      </c>
      <c r="E354">
        <v>12.574999999999999</v>
      </c>
      <c r="F354">
        <v>12.657500000000001</v>
      </c>
      <c r="G354">
        <v>-0.08</v>
      </c>
      <c r="H354">
        <v>-6.5000000000000006E-3</v>
      </c>
    </row>
    <row r="355" spans="1:8" x14ac:dyDescent="0.35">
      <c r="A355" s="2">
        <v>43287</v>
      </c>
      <c r="B355">
        <v>12.574999999999999</v>
      </c>
      <c r="C355">
        <v>12.68</v>
      </c>
      <c r="D355">
        <v>11.6675</v>
      </c>
      <c r="E355">
        <v>12.442500000000001</v>
      </c>
      <c r="F355">
        <v>12.574999999999999</v>
      </c>
      <c r="G355">
        <v>-0.13</v>
      </c>
      <c r="H355">
        <v>-1.0500000000000001E-2</v>
      </c>
    </row>
    <row r="356" spans="1:8" x14ac:dyDescent="0.35">
      <c r="A356" s="2">
        <v>43290</v>
      </c>
      <c r="B356">
        <v>12.442500000000001</v>
      </c>
      <c r="C356">
        <v>12.574999999999999</v>
      </c>
      <c r="D356">
        <v>11.215</v>
      </c>
      <c r="E356">
        <v>12.39</v>
      </c>
      <c r="F356">
        <v>12.442500000000001</v>
      </c>
      <c r="G356">
        <v>-0.05</v>
      </c>
      <c r="H356">
        <v>-4.1999999999999997E-3</v>
      </c>
    </row>
    <row r="357" spans="1:8" x14ac:dyDescent="0.35">
      <c r="A357" s="2">
        <v>43291</v>
      </c>
      <c r="B357">
        <v>12.39</v>
      </c>
      <c r="C357">
        <v>12.52</v>
      </c>
      <c r="D357">
        <v>11.0175</v>
      </c>
      <c r="E357">
        <v>12.395</v>
      </c>
      <c r="F357">
        <v>12.39</v>
      </c>
      <c r="G357">
        <v>0.01</v>
      </c>
      <c r="H357">
        <v>4.0000000000000002E-4</v>
      </c>
    </row>
    <row r="358" spans="1:8" x14ac:dyDescent="0.35">
      <c r="A358" s="2">
        <v>43292</v>
      </c>
      <c r="B358">
        <v>12.395</v>
      </c>
      <c r="C358">
        <v>12.86</v>
      </c>
      <c r="D358">
        <v>10.015000000000001</v>
      </c>
      <c r="E358">
        <v>12.775</v>
      </c>
      <c r="F358">
        <v>12.395</v>
      </c>
      <c r="G358">
        <v>0.38</v>
      </c>
      <c r="H358">
        <v>3.0700000000000002E-2</v>
      </c>
    </row>
    <row r="359" spans="1:8" x14ac:dyDescent="0.35">
      <c r="A359" s="2">
        <v>43293</v>
      </c>
      <c r="B359">
        <v>12.775</v>
      </c>
      <c r="C359">
        <v>12.865</v>
      </c>
      <c r="D359">
        <v>10.6525</v>
      </c>
      <c r="E359">
        <v>12.505000000000001</v>
      </c>
      <c r="F359">
        <v>12.775</v>
      </c>
      <c r="G359">
        <v>-0.27</v>
      </c>
      <c r="H359">
        <v>-2.1100000000000001E-2</v>
      </c>
    </row>
    <row r="360" spans="1:8" x14ac:dyDescent="0.35">
      <c r="A360" s="2">
        <v>43294</v>
      </c>
      <c r="B360">
        <v>12.505000000000001</v>
      </c>
      <c r="C360">
        <v>12.505000000000001</v>
      </c>
      <c r="D360">
        <v>11.317500000000001</v>
      </c>
      <c r="E360">
        <v>12.3025</v>
      </c>
      <c r="F360">
        <v>12.505000000000001</v>
      </c>
      <c r="G360">
        <v>-0.2</v>
      </c>
      <c r="H360">
        <v>-1.6199999999999999E-2</v>
      </c>
    </row>
    <row r="361" spans="1:8" x14ac:dyDescent="0.35">
      <c r="A361" s="2">
        <v>43297</v>
      </c>
      <c r="B361">
        <v>12.3025</v>
      </c>
      <c r="C361">
        <v>13.047499999999999</v>
      </c>
      <c r="D361">
        <v>11.1675</v>
      </c>
      <c r="E361">
        <v>12.9475</v>
      </c>
      <c r="F361">
        <v>12.3025</v>
      </c>
      <c r="G361">
        <v>0.65</v>
      </c>
      <c r="H361">
        <v>5.2400000000000002E-2</v>
      </c>
    </row>
    <row r="362" spans="1:8" x14ac:dyDescent="0.35">
      <c r="A362" s="2">
        <v>43298</v>
      </c>
      <c r="B362">
        <v>12.9475</v>
      </c>
      <c r="C362">
        <v>12.9475</v>
      </c>
      <c r="D362">
        <v>11.24</v>
      </c>
      <c r="E362">
        <v>12.824999999999999</v>
      </c>
      <c r="F362">
        <v>12.9475</v>
      </c>
      <c r="G362">
        <v>-0.12</v>
      </c>
      <c r="H362">
        <v>-9.4999999999999998E-3</v>
      </c>
    </row>
    <row r="363" spans="1:8" x14ac:dyDescent="0.35">
      <c r="A363" s="2">
        <v>43299</v>
      </c>
      <c r="B363">
        <v>12.824999999999999</v>
      </c>
      <c r="C363">
        <v>13.9</v>
      </c>
      <c r="D363">
        <v>10.645</v>
      </c>
      <c r="E363">
        <v>13.682499999999999</v>
      </c>
      <c r="F363">
        <v>12.824999999999999</v>
      </c>
      <c r="G363">
        <v>0.86</v>
      </c>
      <c r="H363">
        <v>6.6900000000000001E-2</v>
      </c>
    </row>
    <row r="364" spans="1:8" x14ac:dyDescent="0.35">
      <c r="A364" s="2">
        <v>43300</v>
      </c>
      <c r="B364">
        <v>13.682499999999999</v>
      </c>
      <c r="C364">
        <v>13.797499999999999</v>
      </c>
      <c r="D364">
        <v>10.99</v>
      </c>
      <c r="E364">
        <v>13.592499999999999</v>
      </c>
      <c r="F364">
        <v>13.682499999999999</v>
      </c>
      <c r="G364">
        <v>-0.09</v>
      </c>
      <c r="H364">
        <v>-6.6000000000000008E-3</v>
      </c>
    </row>
    <row r="365" spans="1:8" x14ac:dyDescent="0.35">
      <c r="A365" s="2">
        <v>43301</v>
      </c>
      <c r="B365">
        <v>13.592499999999999</v>
      </c>
      <c r="C365">
        <v>13.9025</v>
      </c>
      <c r="D365">
        <v>11.317500000000001</v>
      </c>
      <c r="E365">
        <v>13.535</v>
      </c>
      <c r="F365">
        <v>13.592499999999999</v>
      </c>
      <c r="G365">
        <v>-0.06</v>
      </c>
      <c r="H365">
        <v>-4.1999999999999997E-3</v>
      </c>
    </row>
    <row r="366" spans="1:8" x14ac:dyDescent="0.35">
      <c r="A366" s="2">
        <v>43304</v>
      </c>
      <c r="B366">
        <v>13.535</v>
      </c>
      <c r="C366">
        <v>13.62</v>
      </c>
      <c r="D366">
        <v>12.067500000000001</v>
      </c>
      <c r="E366">
        <v>13.005000000000001</v>
      </c>
      <c r="F366">
        <v>13.535</v>
      </c>
      <c r="G366">
        <v>-0.53</v>
      </c>
      <c r="H366">
        <v>-3.9199999999999999E-2</v>
      </c>
    </row>
    <row r="367" spans="1:8" x14ac:dyDescent="0.35">
      <c r="A367" s="2">
        <v>43305</v>
      </c>
      <c r="B367">
        <v>13.005000000000001</v>
      </c>
      <c r="C367">
        <v>13.08</v>
      </c>
      <c r="D367">
        <v>12.147500000000001</v>
      </c>
      <c r="E367">
        <v>12.467499999999999</v>
      </c>
      <c r="F367">
        <v>13.005000000000001</v>
      </c>
      <c r="G367">
        <v>-0.54</v>
      </c>
      <c r="H367">
        <v>-4.1300000000000003E-2</v>
      </c>
    </row>
    <row r="368" spans="1:8" x14ac:dyDescent="0.35">
      <c r="A368" s="2">
        <v>43306</v>
      </c>
      <c r="B368">
        <v>12.467499999999999</v>
      </c>
      <c r="C368">
        <v>13.255000000000001</v>
      </c>
      <c r="D368">
        <v>11.215</v>
      </c>
      <c r="E368">
        <v>12.2075</v>
      </c>
      <c r="F368">
        <v>12.467499999999999</v>
      </c>
      <c r="G368">
        <v>-0.26</v>
      </c>
      <c r="H368">
        <v>-2.0899999999999998E-2</v>
      </c>
    </row>
    <row r="369" spans="1:8" x14ac:dyDescent="0.35">
      <c r="A369" s="2">
        <v>43307</v>
      </c>
      <c r="B369">
        <v>12.2075</v>
      </c>
      <c r="C369">
        <v>13.047499999999999</v>
      </c>
      <c r="D369">
        <v>11.6075</v>
      </c>
      <c r="E369">
        <v>12.0275</v>
      </c>
      <c r="F369">
        <v>12.2075</v>
      </c>
      <c r="G369">
        <v>-0.18</v>
      </c>
      <c r="H369">
        <v>-1.47E-2</v>
      </c>
    </row>
    <row r="370" spans="1:8" x14ac:dyDescent="0.35">
      <c r="A370" s="2">
        <v>43308</v>
      </c>
      <c r="B370">
        <v>12.0275</v>
      </c>
      <c r="C370">
        <v>12.5</v>
      </c>
      <c r="D370">
        <v>11.2475</v>
      </c>
      <c r="E370">
        <v>12.31</v>
      </c>
      <c r="F370">
        <v>12.0275</v>
      </c>
      <c r="G370">
        <v>0.28000000000000003</v>
      </c>
      <c r="H370">
        <v>2.35E-2</v>
      </c>
    </row>
    <row r="371" spans="1:8" x14ac:dyDescent="0.35">
      <c r="A371" s="2">
        <v>43311</v>
      </c>
      <c r="B371">
        <v>12.31</v>
      </c>
      <c r="C371">
        <v>13.057499999999999</v>
      </c>
      <c r="D371">
        <v>12.307499999999999</v>
      </c>
      <c r="E371">
        <v>12.585000000000001</v>
      </c>
      <c r="F371">
        <v>12.31</v>
      </c>
      <c r="G371">
        <v>0.28000000000000003</v>
      </c>
      <c r="H371">
        <v>2.23E-2</v>
      </c>
    </row>
    <row r="372" spans="1:8" x14ac:dyDescent="0.35">
      <c r="A372" s="2">
        <v>43312</v>
      </c>
      <c r="B372">
        <v>12.585000000000001</v>
      </c>
      <c r="C372">
        <v>12.795</v>
      </c>
      <c r="D372">
        <v>12.2875</v>
      </c>
      <c r="E372">
        <v>12.48</v>
      </c>
      <c r="F372">
        <v>12.585000000000001</v>
      </c>
      <c r="G372">
        <v>-0.11</v>
      </c>
      <c r="H372">
        <v>-8.3000000000000001E-3</v>
      </c>
    </row>
    <row r="373" spans="1:8" x14ac:dyDescent="0.35">
      <c r="A373" s="2">
        <v>43313</v>
      </c>
      <c r="B373">
        <v>12.48</v>
      </c>
      <c r="C373">
        <v>12.765000000000001</v>
      </c>
      <c r="D373">
        <v>11.9975</v>
      </c>
      <c r="E373">
        <v>12.53</v>
      </c>
      <c r="F373">
        <v>12.48</v>
      </c>
      <c r="G373">
        <v>0.05</v>
      </c>
      <c r="H373">
        <v>4.0000000000000001E-3</v>
      </c>
    </row>
    <row r="374" spans="1:8" x14ac:dyDescent="0.35">
      <c r="A374" s="2">
        <v>43314</v>
      </c>
      <c r="B374">
        <v>12.53</v>
      </c>
      <c r="C374">
        <v>12.8</v>
      </c>
      <c r="D374">
        <v>10.887499999999999</v>
      </c>
      <c r="E374">
        <v>12.555</v>
      </c>
      <c r="F374">
        <v>12.53</v>
      </c>
      <c r="G374">
        <v>0.03</v>
      </c>
      <c r="H374">
        <v>2E-3</v>
      </c>
    </row>
    <row r="375" spans="1:8" x14ac:dyDescent="0.35">
      <c r="A375" s="2">
        <v>43315</v>
      </c>
      <c r="B375">
        <v>12.555</v>
      </c>
      <c r="C375">
        <v>12.555</v>
      </c>
      <c r="D375">
        <v>10.907500000000001</v>
      </c>
      <c r="E375">
        <v>12.077500000000001</v>
      </c>
      <c r="F375">
        <v>12.555</v>
      </c>
      <c r="G375">
        <v>-0.48</v>
      </c>
      <c r="H375">
        <v>-3.7999999999999999E-2</v>
      </c>
    </row>
    <row r="376" spans="1:8" x14ac:dyDescent="0.35">
      <c r="A376" s="2">
        <v>43318</v>
      </c>
      <c r="B376">
        <v>12.077500000000001</v>
      </c>
      <c r="C376">
        <v>12.734999999999999</v>
      </c>
      <c r="D376">
        <v>11.85</v>
      </c>
      <c r="E376">
        <v>12.5625</v>
      </c>
      <c r="F376">
        <v>12.077500000000001</v>
      </c>
      <c r="G376">
        <v>0.49</v>
      </c>
      <c r="H376">
        <v>4.02E-2</v>
      </c>
    </row>
    <row r="377" spans="1:8" x14ac:dyDescent="0.35">
      <c r="A377" s="2">
        <v>43319</v>
      </c>
      <c r="B377">
        <v>12.5625</v>
      </c>
      <c r="C377">
        <v>12.82</v>
      </c>
      <c r="D377">
        <v>10.5825</v>
      </c>
      <c r="E377">
        <v>12.577500000000001</v>
      </c>
      <c r="F377">
        <v>12.5625</v>
      </c>
      <c r="G377">
        <v>0.02</v>
      </c>
      <c r="H377">
        <v>1.1999999999999999E-3</v>
      </c>
    </row>
    <row r="378" spans="1:8" x14ac:dyDescent="0.35">
      <c r="A378" s="2">
        <v>43320</v>
      </c>
      <c r="B378">
        <v>12.577500000000001</v>
      </c>
      <c r="C378">
        <v>12.782500000000001</v>
      </c>
      <c r="D378">
        <v>10.48</v>
      </c>
      <c r="E378">
        <v>12.54</v>
      </c>
      <c r="F378">
        <v>12.577500000000001</v>
      </c>
      <c r="G378">
        <v>-0.04</v>
      </c>
      <c r="H378">
        <v>-3.0000000000000001E-3</v>
      </c>
    </row>
    <row r="379" spans="1:8" x14ac:dyDescent="0.35">
      <c r="A379" s="2">
        <v>43321</v>
      </c>
      <c r="B379">
        <v>12.54</v>
      </c>
      <c r="C379">
        <v>12.76</v>
      </c>
      <c r="D379">
        <v>10.8775</v>
      </c>
      <c r="E379">
        <v>12.6775</v>
      </c>
      <c r="F379">
        <v>12.54</v>
      </c>
      <c r="G379">
        <v>0.14000000000000001</v>
      </c>
      <c r="H379">
        <v>1.0999999999999999E-2</v>
      </c>
    </row>
    <row r="380" spans="1:8" x14ac:dyDescent="0.35">
      <c r="A380" s="2">
        <v>43322</v>
      </c>
      <c r="B380">
        <v>12.6775</v>
      </c>
      <c r="C380">
        <v>12.984999999999999</v>
      </c>
      <c r="D380">
        <v>10.057499999999999</v>
      </c>
      <c r="E380">
        <v>12.85</v>
      </c>
      <c r="F380">
        <v>12.6775</v>
      </c>
      <c r="G380">
        <v>0.17</v>
      </c>
      <c r="H380">
        <v>1.3599999999999999E-2</v>
      </c>
    </row>
    <row r="381" spans="1:8" x14ac:dyDescent="0.35">
      <c r="A381" s="2">
        <v>43325</v>
      </c>
      <c r="B381">
        <v>12.85</v>
      </c>
      <c r="C381">
        <v>13.5</v>
      </c>
      <c r="D381">
        <v>11.29</v>
      </c>
      <c r="E381">
        <v>13.4</v>
      </c>
      <c r="F381">
        <v>12.85</v>
      </c>
      <c r="G381">
        <v>0.55000000000000004</v>
      </c>
      <c r="H381">
        <v>4.2799999999999998E-2</v>
      </c>
    </row>
    <row r="382" spans="1:8" x14ac:dyDescent="0.35">
      <c r="A382" s="2">
        <v>43326</v>
      </c>
      <c r="B382">
        <v>13.4</v>
      </c>
      <c r="C382">
        <v>13.42</v>
      </c>
      <c r="D382">
        <v>10.755000000000001</v>
      </c>
      <c r="E382">
        <v>13.282500000000001</v>
      </c>
      <c r="F382">
        <v>13.4</v>
      </c>
      <c r="G382">
        <v>-0.12</v>
      </c>
      <c r="H382">
        <v>-8.8000000000000005E-3</v>
      </c>
    </row>
    <row r="383" spans="1:8" x14ac:dyDescent="0.35">
      <c r="A383" s="2">
        <v>43328</v>
      </c>
      <c r="B383">
        <v>13.282500000000001</v>
      </c>
      <c r="C383">
        <v>13.865</v>
      </c>
      <c r="D383">
        <v>11.465</v>
      </c>
      <c r="E383">
        <v>13.645</v>
      </c>
      <c r="F383">
        <v>13.282500000000001</v>
      </c>
      <c r="G383">
        <v>0.36</v>
      </c>
      <c r="H383">
        <v>2.7300000000000001E-2</v>
      </c>
    </row>
    <row r="384" spans="1:8" x14ac:dyDescent="0.35">
      <c r="A384" s="2">
        <v>43329</v>
      </c>
      <c r="B384">
        <v>13.645</v>
      </c>
      <c r="C384">
        <v>13.645</v>
      </c>
      <c r="D384">
        <v>10.3025</v>
      </c>
      <c r="E384">
        <v>13.16</v>
      </c>
      <c r="F384">
        <v>13.645</v>
      </c>
      <c r="G384">
        <v>-0.49</v>
      </c>
      <c r="H384">
        <v>-3.5499999999999997E-2</v>
      </c>
    </row>
    <row r="385" spans="1:8" x14ac:dyDescent="0.35">
      <c r="A385" s="2">
        <v>43332</v>
      </c>
      <c r="B385">
        <v>13.16</v>
      </c>
      <c r="C385">
        <v>13.55</v>
      </c>
      <c r="D385">
        <v>11.345000000000001</v>
      </c>
      <c r="E385">
        <v>13.032500000000001</v>
      </c>
      <c r="F385">
        <v>13.16</v>
      </c>
      <c r="G385">
        <v>-0.13</v>
      </c>
      <c r="H385">
        <v>-9.7000000000000003E-3</v>
      </c>
    </row>
    <row r="386" spans="1:8" x14ac:dyDescent="0.35">
      <c r="A386" s="2">
        <v>43333</v>
      </c>
      <c r="B386">
        <v>13.032500000000001</v>
      </c>
      <c r="C386">
        <v>13.635</v>
      </c>
      <c r="D386">
        <v>9.9275000000000002</v>
      </c>
      <c r="E386">
        <v>12.9025</v>
      </c>
      <c r="F386">
        <v>13.032500000000001</v>
      </c>
      <c r="G386">
        <v>-0.13</v>
      </c>
      <c r="H386">
        <v>-0.01</v>
      </c>
    </row>
    <row r="387" spans="1:8" x14ac:dyDescent="0.35">
      <c r="A387" s="2">
        <v>43335</v>
      </c>
      <c r="B387">
        <v>12.9025</v>
      </c>
      <c r="C387">
        <v>13.1175</v>
      </c>
      <c r="D387">
        <v>9.5299999999999994</v>
      </c>
      <c r="E387">
        <v>12.7575</v>
      </c>
      <c r="F387">
        <v>12.9025</v>
      </c>
      <c r="G387">
        <v>-0.15</v>
      </c>
      <c r="H387">
        <v>-1.12E-2</v>
      </c>
    </row>
    <row r="388" spans="1:8" x14ac:dyDescent="0.35">
      <c r="A388" s="2">
        <v>43336</v>
      </c>
      <c r="B388">
        <v>12.7575</v>
      </c>
      <c r="C388">
        <v>12.8375</v>
      </c>
      <c r="D388">
        <v>9.43</v>
      </c>
      <c r="E388">
        <v>12.407500000000001</v>
      </c>
      <c r="F388">
        <v>12.7575</v>
      </c>
      <c r="G388">
        <v>-0.35</v>
      </c>
      <c r="H388">
        <v>-2.7400000000000001E-2</v>
      </c>
    </row>
    <row r="389" spans="1:8" x14ac:dyDescent="0.35">
      <c r="A389" s="2">
        <v>43339</v>
      </c>
      <c r="B389">
        <v>12.407500000000001</v>
      </c>
      <c r="C389">
        <v>12.532500000000001</v>
      </c>
      <c r="D389">
        <v>9.5150000000000006</v>
      </c>
      <c r="E389">
        <v>12.237500000000001</v>
      </c>
      <c r="F389">
        <v>12.407500000000001</v>
      </c>
      <c r="G389">
        <v>-0.17</v>
      </c>
      <c r="H389">
        <v>-1.37E-2</v>
      </c>
    </row>
    <row r="390" spans="1:8" x14ac:dyDescent="0.35">
      <c r="A390" s="2">
        <v>43340</v>
      </c>
      <c r="B390">
        <v>12.237500000000001</v>
      </c>
      <c r="C390">
        <v>12.6</v>
      </c>
      <c r="D390">
        <v>10.3775</v>
      </c>
      <c r="E390">
        <v>12.425000000000001</v>
      </c>
      <c r="F390">
        <v>12.237500000000001</v>
      </c>
      <c r="G390">
        <v>0.19</v>
      </c>
      <c r="H390">
        <v>1.5299999999999999E-2</v>
      </c>
    </row>
    <row r="391" spans="1:8" x14ac:dyDescent="0.35">
      <c r="A391" s="2">
        <v>43341</v>
      </c>
      <c r="B391">
        <v>12.425000000000001</v>
      </c>
      <c r="C391">
        <v>12.672499999999999</v>
      </c>
      <c r="D391">
        <v>10.725</v>
      </c>
      <c r="E391">
        <v>12.435</v>
      </c>
      <c r="F391">
        <v>12.425000000000001</v>
      </c>
      <c r="G391">
        <v>0.01</v>
      </c>
      <c r="H391">
        <v>8.0000000000000004E-4</v>
      </c>
    </row>
    <row r="392" spans="1:8" x14ac:dyDescent="0.35">
      <c r="A392" s="2">
        <v>43342</v>
      </c>
      <c r="B392">
        <v>12.435</v>
      </c>
      <c r="C392">
        <v>12.625</v>
      </c>
      <c r="D392">
        <v>10.6225</v>
      </c>
      <c r="E392">
        <v>12.4125</v>
      </c>
      <c r="F392">
        <v>12.435</v>
      </c>
      <c r="G392">
        <v>-0.02</v>
      </c>
      <c r="H392">
        <v>-1.8E-3</v>
      </c>
    </row>
    <row r="393" spans="1:8" x14ac:dyDescent="0.35">
      <c r="A393" s="2">
        <v>43343</v>
      </c>
      <c r="B393">
        <v>12.4125</v>
      </c>
      <c r="C393">
        <v>12.797499999999999</v>
      </c>
      <c r="D393">
        <v>11.6</v>
      </c>
      <c r="E393">
        <v>12.5975</v>
      </c>
      <c r="F393">
        <v>12.4125</v>
      </c>
      <c r="G393">
        <v>0.19</v>
      </c>
      <c r="H393">
        <v>1.49E-2</v>
      </c>
    </row>
    <row r="394" spans="1:8" x14ac:dyDescent="0.35">
      <c r="A394" s="2">
        <v>43346</v>
      </c>
      <c r="B394">
        <v>12.5975</v>
      </c>
      <c r="C394">
        <v>13.717499999999999</v>
      </c>
      <c r="D394">
        <v>11.17</v>
      </c>
      <c r="E394">
        <v>13.3925</v>
      </c>
      <c r="F394">
        <v>12.5975</v>
      </c>
      <c r="G394">
        <v>0.8</v>
      </c>
      <c r="H394">
        <v>6.3100000000000003E-2</v>
      </c>
    </row>
    <row r="395" spans="1:8" x14ac:dyDescent="0.35">
      <c r="A395" s="2">
        <v>43347</v>
      </c>
      <c r="B395">
        <v>13.3925</v>
      </c>
      <c r="C395">
        <v>13.88</v>
      </c>
      <c r="D395">
        <v>12.1975</v>
      </c>
      <c r="E395">
        <v>13.782500000000001</v>
      </c>
      <c r="F395">
        <v>13.3925</v>
      </c>
      <c r="G395">
        <v>0.39</v>
      </c>
      <c r="H395">
        <v>2.9100000000000001E-2</v>
      </c>
    </row>
    <row r="396" spans="1:8" x14ac:dyDescent="0.35">
      <c r="A396" s="2">
        <v>43348</v>
      </c>
      <c r="B396">
        <v>13.782500000000001</v>
      </c>
      <c r="C396">
        <v>14.1525</v>
      </c>
      <c r="D396">
        <v>11.952500000000001</v>
      </c>
      <c r="E396">
        <v>13.65</v>
      </c>
      <c r="F396">
        <v>13.782500000000001</v>
      </c>
      <c r="G396">
        <v>-0.13</v>
      </c>
      <c r="H396">
        <v>-9.5999999999999992E-3</v>
      </c>
    </row>
    <row r="397" spans="1:8" x14ac:dyDescent="0.35">
      <c r="A397" s="2">
        <v>43349</v>
      </c>
      <c r="B397">
        <v>13.65</v>
      </c>
      <c r="C397">
        <v>14.2</v>
      </c>
      <c r="D397">
        <v>12.06</v>
      </c>
      <c r="E397">
        <v>13.7225</v>
      </c>
      <c r="F397">
        <v>13.65</v>
      </c>
      <c r="G397">
        <v>7.0000000000000007E-2</v>
      </c>
      <c r="H397">
        <v>5.3E-3</v>
      </c>
    </row>
    <row r="398" spans="1:8" x14ac:dyDescent="0.35">
      <c r="A398" s="2">
        <v>43350</v>
      </c>
      <c r="B398">
        <v>13.7225</v>
      </c>
      <c r="C398">
        <v>14.1425</v>
      </c>
      <c r="D398">
        <v>11.085000000000001</v>
      </c>
      <c r="E398">
        <v>13.89</v>
      </c>
      <c r="F398">
        <v>13.7225</v>
      </c>
      <c r="G398">
        <v>0.17</v>
      </c>
      <c r="H398">
        <v>1.2200000000000001E-2</v>
      </c>
    </row>
    <row r="399" spans="1:8" x14ac:dyDescent="0.35">
      <c r="A399" s="2">
        <v>43353</v>
      </c>
      <c r="B399">
        <v>13.89</v>
      </c>
      <c r="C399">
        <v>15.315</v>
      </c>
      <c r="D399">
        <v>12.61</v>
      </c>
      <c r="E399">
        <v>15.202500000000001</v>
      </c>
      <c r="F399">
        <v>13.89</v>
      </c>
      <c r="G399">
        <v>1.31</v>
      </c>
      <c r="H399">
        <v>9.4500000000000001E-2</v>
      </c>
    </row>
    <row r="400" spans="1:8" x14ac:dyDescent="0.35">
      <c r="A400" s="2">
        <v>43354</v>
      </c>
      <c r="B400">
        <v>15.202500000000001</v>
      </c>
      <c r="C400">
        <v>15.4475</v>
      </c>
      <c r="D400">
        <v>13.442500000000001</v>
      </c>
      <c r="E400">
        <v>15.33</v>
      </c>
      <c r="F400">
        <v>15.202500000000001</v>
      </c>
      <c r="G400">
        <v>0.13</v>
      </c>
      <c r="H400">
        <v>8.3999999999999995E-3</v>
      </c>
    </row>
    <row r="401" spans="1:8" x14ac:dyDescent="0.35">
      <c r="A401" s="2">
        <v>43355</v>
      </c>
      <c r="B401">
        <v>15.33</v>
      </c>
      <c r="C401">
        <v>15.33</v>
      </c>
      <c r="D401">
        <v>12.98</v>
      </c>
      <c r="E401">
        <v>14.25</v>
      </c>
      <c r="F401">
        <v>15.33</v>
      </c>
      <c r="G401">
        <v>-1.08</v>
      </c>
      <c r="H401">
        <v>-7.0499999999999993E-2</v>
      </c>
    </row>
    <row r="402" spans="1:8" x14ac:dyDescent="0.35">
      <c r="A402" s="2">
        <v>43357</v>
      </c>
      <c r="B402">
        <v>14.25</v>
      </c>
      <c r="C402">
        <v>14.25</v>
      </c>
      <c r="D402">
        <v>12.3225</v>
      </c>
      <c r="E402">
        <v>13.842499999999999</v>
      </c>
      <c r="F402">
        <v>14.25</v>
      </c>
      <c r="G402">
        <v>-0.41</v>
      </c>
      <c r="H402">
        <v>-2.86E-2</v>
      </c>
    </row>
    <row r="403" spans="1:8" x14ac:dyDescent="0.35">
      <c r="A403" s="2">
        <v>43360</v>
      </c>
      <c r="B403">
        <v>13.842499999999999</v>
      </c>
      <c r="C403">
        <v>14.635</v>
      </c>
      <c r="D403">
        <v>11.73</v>
      </c>
      <c r="E403">
        <v>14.494999999999999</v>
      </c>
      <c r="F403">
        <v>13.842499999999999</v>
      </c>
      <c r="G403">
        <v>0.65</v>
      </c>
      <c r="H403">
        <v>4.7100000000000003E-2</v>
      </c>
    </row>
    <row r="404" spans="1:8" x14ac:dyDescent="0.35">
      <c r="A404" s="2">
        <v>43361</v>
      </c>
      <c r="B404">
        <v>14.494999999999999</v>
      </c>
      <c r="C404">
        <v>14.62</v>
      </c>
      <c r="D404">
        <v>11.8725</v>
      </c>
      <c r="E404">
        <v>14.414999999999999</v>
      </c>
      <c r="F404">
        <v>14.494999999999999</v>
      </c>
      <c r="G404">
        <v>-0.08</v>
      </c>
      <c r="H404">
        <v>-5.5000000000000014E-3</v>
      </c>
    </row>
    <row r="405" spans="1:8" x14ac:dyDescent="0.35">
      <c r="A405" s="2">
        <v>43362</v>
      </c>
      <c r="B405">
        <v>14.414999999999999</v>
      </c>
      <c r="C405">
        <v>14.477499999999999</v>
      </c>
      <c r="D405">
        <v>11.744999999999999</v>
      </c>
      <c r="E405">
        <v>14.005000000000001</v>
      </c>
      <c r="F405">
        <v>14.414999999999999</v>
      </c>
      <c r="G405">
        <v>-0.41</v>
      </c>
      <c r="H405">
        <v>-2.8400000000000002E-2</v>
      </c>
    </row>
    <row r="406" spans="1:8" x14ac:dyDescent="0.35">
      <c r="A406" s="2">
        <v>43364</v>
      </c>
      <c r="B406">
        <v>14.005000000000001</v>
      </c>
      <c r="C406">
        <v>16.920000000000002</v>
      </c>
      <c r="D406">
        <v>10.9825</v>
      </c>
      <c r="E406">
        <v>15.535</v>
      </c>
      <c r="F406">
        <v>14.005000000000001</v>
      </c>
      <c r="G406">
        <v>1.53</v>
      </c>
      <c r="H406">
        <v>0.10920000000000001</v>
      </c>
    </row>
    <row r="407" spans="1:8" x14ac:dyDescent="0.35">
      <c r="A407" s="2">
        <v>43367</v>
      </c>
      <c r="B407">
        <v>15.535</v>
      </c>
      <c r="C407">
        <v>17.855</v>
      </c>
      <c r="D407">
        <v>13.8025</v>
      </c>
      <c r="E407">
        <v>17.427499999999998</v>
      </c>
      <c r="F407">
        <v>15.535</v>
      </c>
      <c r="G407">
        <v>1.89</v>
      </c>
      <c r="H407">
        <v>0.12180000000000001</v>
      </c>
    </row>
    <row r="408" spans="1:8" x14ac:dyDescent="0.35">
      <c r="A408" s="2">
        <v>43368</v>
      </c>
      <c r="B408">
        <v>17.427499999999998</v>
      </c>
      <c r="C408">
        <v>18.309999999999999</v>
      </c>
      <c r="D408">
        <v>16.217500000000001</v>
      </c>
      <c r="E408">
        <v>16.682500000000001</v>
      </c>
      <c r="F408">
        <v>17.427499999999998</v>
      </c>
      <c r="G408">
        <v>-0.75</v>
      </c>
      <c r="H408">
        <v>-4.2699999999999988E-2</v>
      </c>
    </row>
    <row r="409" spans="1:8" x14ac:dyDescent="0.35">
      <c r="A409" s="2">
        <v>43369</v>
      </c>
      <c r="B409">
        <v>16.682500000000001</v>
      </c>
      <c r="C409">
        <v>17.574999999999999</v>
      </c>
      <c r="D409">
        <v>15.1</v>
      </c>
      <c r="E409">
        <v>17.087499999999999</v>
      </c>
      <c r="F409">
        <v>16.682500000000001</v>
      </c>
      <c r="G409">
        <v>0.41</v>
      </c>
      <c r="H409">
        <v>2.4299999999999999E-2</v>
      </c>
    </row>
    <row r="410" spans="1:8" x14ac:dyDescent="0.35">
      <c r="A410" s="2">
        <v>43370</v>
      </c>
      <c r="B410">
        <v>17.087499999999999</v>
      </c>
      <c r="C410">
        <v>17.37</v>
      </c>
      <c r="D410">
        <v>15.602499999999999</v>
      </c>
      <c r="E410">
        <v>16.922499999999999</v>
      </c>
      <c r="F410">
        <v>17.087499999999999</v>
      </c>
      <c r="G410">
        <v>-0.17</v>
      </c>
      <c r="H410">
        <v>-9.7000000000000003E-3</v>
      </c>
    </row>
    <row r="411" spans="1:8" x14ac:dyDescent="0.35">
      <c r="A411" s="2">
        <v>43371</v>
      </c>
      <c r="B411">
        <v>16.922499999999999</v>
      </c>
      <c r="C411">
        <v>17.692499999999999</v>
      </c>
      <c r="D411">
        <v>15.925000000000001</v>
      </c>
      <c r="E411">
        <v>16.995000000000001</v>
      </c>
      <c r="F411">
        <v>16.922499999999999</v>
      </c>
      <c r="G411">
        <v>7.0000000000000007E-2</v>
      </c>
      <c r="H411">
        <v>4.3E-3</v>
      </c>
    </row>
    <row r="412" spans="1:8" x14ac:dyDescent="0.35">
      <c r="A412" s="2">
        <v>43374</v>
      </c>
      <c r="B412">
        <v>16.995000000000001</v>
      </c>
      <c r="C412">
        <v>18.862500000000001</v>
      </c>
      <c r="D412">
        <v>16.27</v>
      </c>
      <c r="E412">
        <v>16.835000000000001</v>
      </c>
      <c r="F412">
        <v>16.995000000000001</v>
      </c>
      <c r="G412">
        <v>-0.16</v>
      </c>
      <c r="H412">
        <v>-9.4000000000000004E-3</v>
      </c>
    </row>
    <row r="413" spans="1:8" x14ac:dyDescent="0.35">
      <c r="A413" s="2">
        <v>43376</v>
      </c>
      <c r="B413">
        <v>16.835000000000001</v>
      </c>
      <c r="C413">
        <v>18.647500000000001</v>
      </c>
      <c r="D413">
        <v>15.574999999999999</v>
      </c>
      <c r="E413">
        <v>18.1175</v>
      </c>
      <c r="F413">
        <v>16.835000000000001</v>
      </c>
      <c r="G413">
        <v>1.28</v>
      </c>
      <c r="H413">
        <v>7.6200000000000004E-2</v>
      </c>
    </row>
    <row r="414" spans="1:8" x14ac:dyDescent="0.35">
      <c r="A414" s="2">
        <v>43377</v>
      </c>
      <c r="B414">
        <v>18.1175</v>
      </c>
      <c r="C414">
        <v>19.684999999999999</v>
      </c>
      <c r="D414">
        <v>17.484999999999999</v>
      </c>
      <c r="E414">
        <v>18.914999999999999</v>
      </c>
      <c r="F414">
        <v>18.1175</v>
      </c>
      <c r="G414">
        <v>0.8</v>
      </c>
      <c r="H414">
        <v>4.3999999999999997E-2</v>
      </c>
    </row>
    <row r="415" spans="1:8" x14ac:dyDescent="0.35">
      <c r="A415" s="2">
        <v>43378</v>
      </c>
      <c r="B415">
        <v>18.914999999999999</v>
      </c>
      <c r="C415">
        <v>20.482500000000002</v>
      </c>
      <c r="D415">
        <v>18.452500000000001</v>
      </c>
      <c r="E415">
        <v>19.732500000000002</v>
      </c>
      <c r="F415">
        <v>18.914999999999999</v>
      </c>
      <c r="G415">
        <v>0.82</v>
      </c>
      <c r="H415">
        <v>4.3200000000000002E-2</v>
      </c>
    </row>
    <row r="416" spans="1:8" x14ac:dyDescent="0.35">
      <c r="A416" s="2">
        <v>43381</v>
      </c>
      <c r="B416">
        <v>19.732500000000002</v>
      </c>
      <c r="C416">
        <v>21.765000000000001</v>
      </c>
      <c r="D416">
        <v>18.477499999999999</v>
      </c>
      <c r="E416">
        <v>20.147500000000001</v>
      </c>
      <c r="F416">
        <v>19.732500000000002</v>
      </c>
      <c r="G416">
        <v>0.42</v>
      </c>
      <c r="H416">
        <v>2.1000000000000001E-2</v>
      </c>
    </row>
    <row r="417" spans="1:8" x14ac:dyDescent="0.35">
      <c r="A417" s="2">
        <v>43382</v>
      </c>
      <c r="B417">
        <v>20.147500000000001</v>
      </c>
      <c r="C417">
        <v>20.357500000000002</v>
      </c>
      <c r="D417">
        <v>17.47</v>
      </c>
      <c r="E417">
        <v>19.754999999999999</v>
      </c>
      <c r="F417">
        <v>20.147500000000001</v>
      </c>
      <c r="G417">
        <v>-0.39</v>
      </c>
      <c r="H417">
        <v>-1.95E-2</v>
      </c>
    </row>
    <row r="418" spans="1:8" x14ac:dyDescent="0.35">
      <c r="A418" s="2">
        <v>43383</v>
      </c>
      <c r="B418">
        <v>19.754999999999999</v>
      </c>
      <c r="C418">
        <v>19.754999999999999</v>
      </c>
      <c r="D418">
        <v>17.725000000000001</v>
      </c>
      <c r="E418">
        <v>17.907499999999999</v>
      </c>
      <c r="F418">
        <v>19.754999999999999</v>
      </c>
      <c r="G418">
        <v>-1.85</v>
      </c>
      <c r="H418">
        <v>-9.35E-2</v>
      </c>
    </row>
    <row r="419" spans="1:8" x14ac:dyDescent="0.35">
      <c r="A419" s="2">
        <v>43384</v>
      </c>
      <c r="B419">
        <v>17.907499999999999</v>
      </c>
      <c r="C419">
        <v>20.844999999999999</v>
      </c>
      <c r="D419">
        <v>17.627500000000001</v>
      </c>
      <c r="E419">
        <v>20.547499999999999</v>
      </c>
      <c r="F419">
        <v>17.907499999999999</v>
      </c>
      <c r="G419">
        <v>2.64</v>
      </c>
      <c r="H419">
        <v>0.1474</v>
      </c>
    </row>
    <row r="420" spans="1:8" x14ac:dyDescent="0.35">
      <c r="A420" s="2">
        <v>43385</v>
      </c>
      <c r="B420">
        <v>20.547499999999999</v>
      </c>
      <c r="C420">
        <v>20.547499999999999</v>
      </c>
      <c r="D420">
        <v>16.672499999999999</v>
      </c>
      <c r="E420">
        <v>18.627500000000001</v>
      </c>
      <c r="F420">
        <v>20.547499999999999</v>
      </c>
      <c r="G420">
        <v>-1.92</v>
      </c>
      <c r="H420">
        <v>-9.3399999999999997E-2</v>
      </c>
    </row>
    <row r="421" spans="1:8" x14ac:dyDescent="0.35">
      <c r="A421" s="2">
        <v>43388</v>
      </c>
      <c r="B421">
        <v>18.627500000000001</v>
      </c>
      <c r="C421">
        <v>19.822500000000002</v>
      </c>
      <c r="D421">
        <v>15.9825</v>
      </c>
      <c r="E421">
        <v>18.885000000000002</v>
      </c>
      <c r="F421">
        <v>18.627500000000001</v>
      </c>
      <c r="G421">
        <v>0.26</v>
      </c>
      <c r="H421">
        <v>1.38E-2</v>
      </c>
    </row>
    <row r="422" spans="1:8" x14ac:dyDescent="0.35">
      <c r="A422" s="2">
        <v>43389</v>
      </c>
      <c r="B422">
        <v>18.885000000000002</v>
      </c>
      <c r="C422">
        <v>18.885000000000002</v>
      </c>
      <c r="D422">
        <v>14.28</v>
      </c>
      <c r="E422">
        <v>17.372499999999999</v>
      </c>
      <c r="F422">
        <v>18.885000000000002</v>
      </c>
      <c r="G422">
        <v>-1.51</v>
      </c>
      <c r="H422">
        <v>-8.0100000000000005E-2</v>
      </c>
    </row>
    <row r="423" spans="1:8" x14ac:dyDescent="0.35">
      <c r="A423" s="2">
        <v>43390</v>
      </c>
      <c r="B423">
        <v>17.372499999999999</v>
      </c>
      <c r="C423">
        <v>18.202500000000001</v>
      </c>
      <c r="D423">
        <v>14.842499999999999</v>
      </c>
      <c r="E423">
        <v>17.98</v>
      </c>
      <c r="F423">
        <v>17.372499999999999</v>
      </c>
      <c r="G423">
        <v>0.61</v>
      </c>
      <c r="H423">
        <v>3.5000000000000003E-2</v>
      </c>
    </row>
    <row r="424" spans="1:8" x14ac:dyDescent="0.35">
      <c r="A424" s="2">
        <v>43392</v>
      </c>
      <c r="B424">
        <v>17.98</v>
      </c>
      <c r="C424">
        <v>20.052499999999998</v>
      </c>
      <c r="D424">
        <v>17.447500000000002</v>
      </c>
      <c r="E424">
        <v>19.787500000000001</v>
      </c>
      <c r="F424">
        <v>17.98</v>
      </c>
      <c r="G424">
        <v>1.81</v>
      </c>
      <c r="H424">
        <v>0.10050000000000001</v>
      </c>
    </row>
    <row r="425" spans="1:8" x14ac:dyDescent="0.35">
      <c r="A425" s="2">
        <v>43395</v>
      </c>
      <c r="B425">
        <v>19.787500000000001</v>
      </c>
      <c r="C425">
        <v>21.672499999999999</v>
      </c>
      <c r="D425">
        <v>17.079999999999998</v>
      </c>
      <c r="E425">
        <v>21.357500000000002</v>
      </c>
      <c r="F425">
        <v>19.787500000000001</v>
      </c>
      <c r="G425">
        <v>1.57</v>
      </c>
      <c r="H425">
        <v>7.9299999999999995E-2</v>
      </c>
    </row>
    <row r="426" spans="1:8" x14ac:dyDescent="0.35">
      <c r="A426" s="2">
        <v>43396</v>
      </c>
      <c r="B426">
        <v>21.357500000000002</v>
      </c>
      <c r="C426">
        <v>22.3475</v>
      </c>
      <c r="D426">
        <v>18.762499999999999</v>
      </c>
      <c r="E426">
        <v>19.037500000000001</v>
      </c>
      <c r="F426">
        <v>21.357500000000002</v>
      </c>
      <c r="G426">
        <v>-2.3199999999999998</v>
      </c>
      <c r="H426">
        <v>-0.1086</v>
      </c>
    </row>
    <row r="427" spans="1:8" x14ac:dyDescent="0.35">
      <c r="A427" s="2">
        <v>43397</v>
      </c>
      <c r="B427">
        <v>19.037500000000001</v>
      </c>
      <c r="C427">
        <v>19.809999999999999</v>
      </c>
      <c r="D427">
        <v>17.712499999999999</v>
      </c>
      <c r="E427">
        <v>18.88</v>
      </c>
      <c r="F427">
        <v>19.037500000000001</v>
      </c>
      <c r="G427">
        <v>-0.16</v>
      </c>
      <c r="H427">
        <v>-8.3000000000000001E-3</v>
      </c>
    </row>
    <row r="428" spans="1:8" x14ac:dyDescent="0.35">
      <c r="A428" s="2">
        <v>43398</v>
      </c>
      <c r="B428">
        <v>18.88</v>
      </c>
      <c r="C428">
        <v>20.329999999999998</v>
      </c>
      <c r="D428">
        <v>18.497499999999999</v>
      </c>
      <c r="E428">
        <v>18.962499999999999</v>
      </c>
      <c r="F428">
        <v>18.88</v>
      </c>
      <c r="G428">
        <v>0.08</v>
      </c>
      <c r="H428">
        <v>4.4000000000000003E-3</v>
      </c>
    </row>
    <row r="429" spans="1:8" x14ac:dyDescent="0.35">
      <c r="A429" s="2">
        <v>43399</v>
      </c>
      <c r="B429">
        <v>18.962499999999999</v>
      </c>
      <c r="C429">
        <v>21.04</v>
      </c>
      <c r="D429">
        <v>18.66</v>
      </c>
      <c r="E429">
        <v>19.232500000000002</v>
      </c>
      <c r="F429">
        <v>18.962499999999999</v>
      </c>
      <c r="G429">
        <v>0.27</v>
      </c>
      <c r="H429">
        <v>1.4200000000000001E-2</v>
      </c>
    </row>
    <row r="430" spans="1:8" x14ac:dyDescent="0.35">
      <c r="A430" s="2">
        <v>43402</v>
      </c>
      <c r="B430">
        <v>19.232500000000002</v>
      </c>
      <c r="C430">
        <v>20.8125</v>
      </c>
      <c r="D430">
        <v>19.232500000000002</v>
      </c>
      <c r="E430">
        <v>19.824999999999999</v>
      </c>
      <c r="F430">
        <v>19.232500000000002</v>
      </c>
      <c r="G430">
        <v>0.59</v>
      </c>
      <c r="H430">
        <v>3.0800000000000001E-2</v>
      </c>
    </row>
    <row r="431" spans="1:8" x14ac:dyDescent="0.35">
      <c r="A431" s="2">
        <v>43403</v>
      </c>
      <c r="B431">
        <v>19.824999999999999</v>
      </c>
      <c r="C431">
        <v>20.772500000000001</v>
      </c>
      <c r="D431">
        <v>19.55</v>
      </c>
      <c r="E431">
        <v>20.502500000000001</v>
      </c>
      <c r="F431">
        <v>19.824999999999999</v>
      </c>
      <c r="G431">
        <v>0.68</v>
      </c>
      <c r="H431">
        <v>3.4200000000000001E-2</v>
      </c>
    </row>
    <row r="432" spans="1:8" x14ac:dyDescent="0.35">
      <c r="A432" s="2">
        <v>43404</v>
      </c>
      <c r="B432">
        <v>20.502500000000001</v>
      </c>
      <c r="C432">
        <v>22.815000000000001</v>
      </c>
      <c r="D432">
        <v>19.574999999999999</v>
      </c>
      <c r="E432">
        <v>19.797499999999999</v>
      </c>
      <c r="F432">
        <v>20.502500000000001</v>
      </c>
      <c r="G432">
        <v>-0.71</v>
      </c>
      <c r="H432">
        <v>-3.44E-2</v>
      </c>
    </row>
    <row r="433" spans="1:8" x14ac:dyDescent="0.35">
      <c r="A433" s="2">
        <v>43405</v>
      </c>
      <c r="B433">
        <v>19.797499999999999</v>
      </c>
      <c r="C433">
        <v>20.13</v>
      </c>
      <c r="D433">
        <v>18.897500000000001</v>
      </c>
      <c r="E433">
        <v>19.192499999999999</v>
      </c>
      <c r="F433">
        <v>19.797499999999999</v>
      </c>
      <c r="G433">
        <v>-0.61</v>
      </c>
      <c r="H433">
        <v>-3.0599999999999999E-2</v>
      </c>
    </row>
    <row r="434" spans="1:8" x14ac:dyDescent="0.35">
      <c r="A434" s="2">
        <v>43406</v>
      </c>
      <c r="B434">
        <v>19.192499999999999</v>
      </c>
      <c r="C434">
        <v>19.192499999999999</v>
      </c>
      <c r="D434">
        <v>17.484999999999999</v>
      </c>
      <c r="E434">
        <v>18.23</v>
      </c>
      <c r="F434">
        <v>19.192499999999999</v>
      </c>
      <c r="G434">
        <v>-0.96</v>
      </c>
      <c r="H434">
        <v>-5.0099999999999999E-2</v>
      </c>
    </row>
    <row r="435" spans="1:8" x14ac:dyDescent="0.35">
      <c r="A435" s="2">
        <v>43409</v>
      </c>
      <c r="B435">
        <v>18.23</v>
      </c>
      <c r="C435">
        <v>19.822500000000002</v>
      </c>
      <c r="D435">
        <v>17.734999999999999</v>
      </c>
      <c r="E435">
        <v>19.482500000000002</v>
      </c>
      <c r="F435">
        <v>18.23</v>
      </c>
      <c r="G435">
        <v>1.25</v>
      </c>
      <c r="H435">
        <v>6.8699999999999997E-2</v>
      </c>
    </row>
    <row r="436" spans="1:8" x14ac:dyDescent="0.35">
      <c r="A436" s="2">
        <v>43410</v>
      </c>
      <c r="B436">
        <v>19.482500000000002</v>
      </c>
      <c r="C436">
        <v>19.482500000000002</v>
      </c>
      <c r="D436">
        <v>16.18</v>
      </c>
      <c r="E436">
        <v>18.504999999999999</v>
      </c>
      <c r="F436">
        <v>19.482500000000002</v>
      </c>
      <c r="G436">
        <v>-0.98</v>
      </c>
      <c r="H436">
        <v>-5.0199999999999988E-2</v>
      </c>
    </row>
    <row r="437" spans="1:8" x14ac:dyDescent="0.35">
      <c r="A437" s="2">
        <v>43411</v>
      </c>
      <c r="B437">
        <v>18.504999999999999</v>
      </c>
      <c r="C437">
        <v>18.504999999999999</v>
      </c>
      <c r="D437">
        <v>16.809999999999999</v>
      </c>
      <c r="E437">
        <v>17.877500000000001</v>
      </c>
      <c r="F437">
        <v>18.504999999999999</v>
      </c>
      <c r="G437">
        <v>-0.63</v>
      </c>
      <c r="H437">
        <v>-3.39E-2</v>
      </c>
    </row>
    <row r="438" spans="1:8" x14ac:dyDescent="0.35">
      <c r="A438" s="2">
        <v>43413</v>
      </c>
      <c r="B438">
        <v>17.877500000000001</v>
      </c>
      <c r="C438">
        <v>18.754999999999999</v>
      </c>
      <c r="D438">
        <v>16.754999999999999</v>
      </c>
      <c r="E438">
        <v>17.765000000000001</v>
      </c>
      <c r="F438">
        <v>17.877500000000001</v>
      </c>
      <c r="G438">
        <v>-0.11</v>
      </c>
      <c r="H438">
        <v>-6.3E-3</v>
      </c>
    </row>
    <row r="439" spans="1:8" x14ac:dyDescent="0.35">
      <c r="A439" s="2">
        <v>43416</v>
      </c>
      <c r="B439">
        <v>17.765000000000001</v>
      </c>
      <c r="C439">
        <v>19.462499999999999</v>
      </c>
      <c r="D439">
        <v>16.475000000000001</v>
      </c>
      <c r="E439">
        <v>19.3675</v>
      </c>
      <c r="F439">
        <v>17.765000000000001</v>
      </c>
      <c r="G439">
        <v>1.6</v>
      </c>
      <c r="H439">
        <v>9.0200000000000002E-2</v>
      </c>
    </row>
    <row r="440" spans="1:8" x14ac:dyDescent="0.35">
      <c r="A440" s="2">
        <v>43417</v>
      </c>
      <c r="B440">
        <v>19.3675</v>
      </c>
      <c r="C440">
        <v>19.684999999999999</v>
      </c>
      <c r="D440">
        <v>17.122499999999999</v>
      </c>
      <c r="E440">
        <v>18.695</v>
      </c>
      <c r="F440">
        <v>19.3675</v>
      </c>
      <c r="G440">
        <v>-0.67</v>
      </c>
      <c r="H440">
        <v>-3.4700000000000002E-2</v>
      </c>
    </row>
    <row r="441" spans="1:8" x14ac:dyDescent="0.35">
      <c r="A441" s="2">
        <v>43418</v>
      </c>
      <c r="B441">
        <v>18.695</v>
      </c>
      <c r="C441">
        <v>19.5075</v>
      </c>
      <c r="D441">
        <v>14.77</v>
      </c>
      <c r="E441">
        <v>18.824999999999999</v>
      </c>
      <c r="F441">
        <v>18.695</v>
      </c>
      <c r="G441">
        <v>0.13</v>
      </c>
      <c r="H441">
        <v>6.9999999999999993E-3</v>
      </c>
    </row>
    <row r="442" spans="1:8" x14ac:dyDescent="0.35">
      <c r="A442" s="2">
        <v>43419</v>
      </c>
      <c r="B442">
        <v>18.824999999999999</v>
      </c>
      <c r="C442">
        <v>18.914999999999999</v>
      </c>
      <c r="D442">
        <v>15.4975</v>
      </c>
      <c r="E442">
        <v>18.454999999999998</v>
      </c>
      <c r="F442">
        <v>18.824999999999999</v>
      </c>
      <c r="G442">
        <v>-0.37</v>
      </c>
      <c r="H442">
        <v>-1.9699999999999999E-2</v>
      </c>
    </row>
    <row r="443" spans="1:8" x14ac:dyDescent="0.35">
      <c r="A443" s="2">
        <v>43420</v>
      </c>
      <c r="B443">
        <v>18.454999999999998</v>
      </c>
      <c r="C443">
        <v>18.8675</v>
      </c>
      <c r="D443">
        <v>16.897500000000001</v>
      </c>
      <c r="E443">
        <v>18.350000000000001</v>
      </c>
      <c r="F443">
        <v>18.454999999999998</v>
      </c>
      <c r="G443">
        <v>-0.11</v>
      </c>
      <c r="H443">
        <v>-5.6999999999999993E-3</v>
      </c>
    </row>
    <row r="444" spans="1:8" x14ac:dyDescent="0.35">
      <c r="A444" s="2">
        <v>43423</v>
      </c>
      <c r="B444">
        <v>18.350000000000001</v>
      </c>
      <c r="C444">
        <v>19.649999999999999</v>
      </c>
      <c r="D444">
        <v>13.515000000000001</v>
      </c>
      <c r="E444">
        <v>19.254999999999999</v>
      </c>
      <c r="F444">
        <v>18.350000000000001</v>
      </c>
      <c r="G444">
        <v>0.91</v>
      </c>
      <c r="H444">
        <v>4.9299999999999997E-2</v>
      </c>
    </row>
    <row r="445" spans="1:8" x14ac:dyDescent="0.35">
      <c r="A445" s="2">
        <v>43424</v>
      </c>
      <c r="B445">
        <v>19.254999999999999</v>
      </c>
      <c r="C445">
        <v>19.647500000000001</v>
      </c>
      <c r="D445">
        <v>18.252500000000001</v>
      </c>
      <c r="E445">
        <v>19.327500000000001</v>
      </c>
      <c r="F445">
        <v>19.254999999999999</v>
      </c>
      <c r="G445">
        <v>7.0000000000000007E-2</v>
      </c>
      <c r="H445">
        <v>3.8E-3</v>
      </c>
    </row>
    <row r="446" spans="1:8" x14ac:dyDescent="0.35">
      <c r="A446" s="2">
        <v>43425</v>
      </c>
      <c r="B446">
        <v>19.327500000000001</v>
      </c>
      <c r="C446">
        <v>20.0975</v>
      </c>
      <c r="D446">
        <v>15.54</v>
      </c>
      <c r="E446">
        <v>19.555</v>
      </c>
      <c r="F446">
        <v>19.327500000000001</v>
      </c>
      <c r="G446">
        <v>0.23</v>
      </c>
      <c r="H446">
        <v>1.18E-2</v>
      </c>
    </row>
    <row r="447" spans="1:8" x14ac:dyDescent="0.35">
      <c r="A447" s="2">
        <v>43426</v>
      </c>
      <c r="B447">
        <v>19.555</v>
      </c>
      <c r="C447">
        <v>20.002500000000001</v>
      </c>
      <c r="D447">
        <v>17.087499999999999</v>
      </c>
      <c r="E447">
        <v>19.16</v>
      </c>
      <c r="F447">
        <v>19.555</v>
      </c>
      <c r="G447">
        <v>-0.4</v>
      </c>
      <c r="H447">
        <v>-2.0199999999999999E-2</v>
      </c>
    </row>
    <row r="448" spans="1:8" x14ac:dyDescent="0.35">
      <c r="A448" s="2">
        <v>43430</v>
      </c>
      <c r="B448">
        <v>19.16</v>
      </c>
      <c r="C448">
        <v>20.5275</v>
      </c>
      <c r="D448">
        <v>15.0175</v>
      </c>
      <c r="E448">
        <v>20.4025</v>
      </c>
      <c r="F448">
        <v>19.16</v>
      </c>
      <c r="G448">
        <v>1.24</v>
      </c>
      <c r="H448">
        <v>6.480000000000001E-2</v>
      </c>
    </row>
    <row r="449" spans="1:8" x14ac:dyDescent="0.35">
      <c r="A449" s="2">
        <v>43431</v>
      </c>
      <c r="B449">
        <v>20.4025</v>
      </c>
      <c r="C449">
        <v>20.4025</v>
      </c>
      <c r="D449">
        <v>16.605</v>
      </c>
      <c r="E449">
        <v>18.315000000000001</v>
      </c>
      <c r="F449">
        <v>20.4025</v>
      </c>
      <c r="G449">
        <v>-2.09</v>
      </c>
      <c r="H449">
        <v>-0.1023</v>
      </c>
    </row>
    <row r="450" spans="1:8" x14ac:dyDescent="0.35">
      <c r="A450" s="2">
        <v>43432</v>
      </c>
      <c r="B450">
        <v>18.315000000000001</v>
      </c>
      <c r="C450">
        <v>19.355</v>
      </c>
      <c r="D450">
        <v>16.672499999999999</v>
      </c>
      <c r="E450">
        <v>17.96</v>
      </c>
      <c r="F450">
        <v>18.315000000000001</v>
      </c>
      <c r="G450">
        <v>-0.36</v>
      </c>
      <c r="H450">
        <v>-1.9400000000000001E-2</v>
      </c>
    </row>
    <row r="451" spans="1:8" x14ac:dyDescent="0.35">
      <c r="A451" s="2">
        <v>43433</v>
      </c>
      <c r="B451">
        <v>17.96</v>
      </c>
      <c r="C451">
        <v>18.850000000000001</v>
      </c>
      <c r="D451">
        <v>14.93</v>
      </c>
      <c r="E451">
        <v>18.697500000000002</v>
      </c>
      <c r="F451">
        <v>17.96</v>
      </c>
      <c r="G451">
        <v>0.74</v>
      </c>
      <c r="H451">
        <v>4.1099999999999998E-2</v>
      </c>
    </row>
    <row r="452" spans="1:8" x14ac:dyDescent="0.35">
      <c r="A452" s="2">
        <v>43434</v>
      </c>
      <c r="B452">
        <v>18.697500000000002</v>
      </c>
      <c r="C452">
        <v>19.914999999999999</v>
      </c>
      <c r="D452">
        <v>16.809999999999999</v>
      </c>
      <c r="E452">
        <v>19.162500000000001</v>
      </c>
      <c r="F452">
        <v>18.697500000000002</v>
      </c>
      <c r="G452">
        <v>0.47</v>
      </c>
      <c r="H452">
        <v>2.4899999999999999E-2</v>
      </c>
    </row>
    <row r="453" spans="1:8" x14ac:dyDescent="0.35">
      <c r="A453" s="2">
        <v>43437</v>
      </c>
      <c r="B453">
        <v>19.162500000000001</v>
      </c>
      <c r="C453">
        <v>19.605</v>
      </c>
      <c r="D453">
        <v>16.309999999999999</v>
      </c>
      <c r="E453">
        <v>18.2225</v>
      </c>
      <c r="F453">
        <v>19.162500000000001</v>
      </c>
      <c r="G453">
        <v>-0.94</v>
      </c>
      <c r="H453">
        <v>-4.9099999999999998E-2</v>
      </c>
    </row>
    <row r="454" spans="1:8" x14ac:dyDescent="0.35">
      <c r="A454" s="2">
        <v>43438</v>
      </c>
      <c r="B454">
        <v>18.2225</v>
      </c>
      <c r="C454">
        <v>19.62</v>
      </c>
      <c r="D454">
        <v>16.905000000000001</v>
      </c>
      <c r="E454">
        <v>18.107500000000002</v>
      </c>
      <c r="F454">
        <v>18.2225</v>
      </c>
      <c r="G454">
        <v>-0.12</v>
      </c>
      <c r="H454">
        <v>-6.3E-3</v>
      </c>
    </row>
    <row r="455" spans="1:8" x14ac:dyDescent="0.35">
      <c r="A455" s="2">
        <v>43439</v>
      </c>
      <c r="B455">
        <v>18.107500000000002</v>
      </c>
      <c r="C455">
        <v>18.827500000000001</v>
      </c>
      <c r="D455">
        <v>16.62</v>
      </c>
      <c r="E455">
        <v>18.39</v>
      </c>
      <c r="F455">
        <v>18.107500000000002</v>
      </c>
      <c r="G455">
        <v>0.28000000000000003</v>
      </c>
      <c r="H455">
        <v>1.5599999999999999E-2</v>
      </c>
    </row>
    <row r="456" spans="1:8" x14ac:dyDescent="0.35">
      <c r="A456" s="2">
        <v>43440</v>
      </c>
      <c r="B456">
        <v>18.39</v>
      </c>
      <c r="C456">
        <v>19.55</v>
      </c>
      <c r="D456">
        <v>15.91</v>
      </c>
      <c r="E456">
        <v>19.305</v>
      </c>
      <c r="F456">
        <v>18.39</v>
      </c>
      <c r="G456">
        <v>0.92</v>
      </c>
      <c r="H456">
        <v>4.9799999999999997E-2</v>
      </c>
    </row>
    <row r="457" spans="1:8" x14ac:dyDescent="0.35">
      <c r="A457" s="2">
        <v>43441</v>
      </c>
      <c r="B457">
        <v>19.305</v>
      </c>
      <c r="C457">
        <v>19.627500000000001</v>
      </c>
      <c r="D457">
        <v>15.9825</v>
      </c>
      <c r="E457">
        <v>18.59</v>
      </c>
      <c r="F457">
        <v>19.305</v>
      </c>
      <c r="G457">
        <v>-0.72</v>
      </c>
      <c r="H457">
        <v>-3.7000000000000012E-2</v>
      </c>
    </row>
    <row r="458" spans="1:8" x14ac:dyDescent="0.35">
      <c r="A458" s="2">
        <v>43444</v>
      </c>
      <c r="B458">
        <v>18.59</v>
      </c>
      <c r="C458">
        <v>20.645</v>
      </c>
      <c r="D458">
        <v>16.89</v>
      </c>
      <c r="E458">
        <v>20.4375</v>
      </c>
      <c r="F458">
        <v>18.59</v>
      </c>
      <c r="G458">
        <v>1.85</v>
      </c>
      <c r="H458">
        <v>9.9400000000000002E-2</v>
      </c>
    </row>
    <row r="459" spans="1:8" x14ac:dyDescent="0.35">
      <c r="A459" s="2">
        <v>43445</v>
      </c>
      <c r="B459">
        <v>20.4375</v>
      </c>
      <c r="C459">
        <v>20.4375</v>
      </c>
      <c r="D459">
        <v>17.202500000000001</v>
      </c>
      <c r="E459">
        <v>17.945</v>
      </c>
      <c r="F459">
        <v>20.4375</v>
      </c>
      <c r="G459">
        <v>-2.4900000000000002</v>
      </c>
      <c r="H459">
        <v>-0.122</v>
      </c>
    </row>
    <row r="460" spans="1:8" x14ac:dyDescent="0.35">
      <c r="A460" s="2">
        <v>43446</v>
      </c>
      <c r="B460">
        <v>17.945</v>
      </c>
      <c r="C460">
        <v>17.945</v>
      </c>
      <c r="D460">
        <v>15.4175</v>
      </c>
      <c r="E460">
        <v>15.81</v>
      </c>
      <c r="F460">
        <v>17.945</v>
      </c>
      <c r="G460">
        <v>-2.14</v>
      </c>
      <c r="H460">
        <v>-0.11899999999999999</v>
      </c>
    </row>
    <row r="461" spans="1:8" x14ac:dyDescent="0.35">
      <c r="A461" s="2">
        <v>43447</v>
      </c>
      <c r="B461">
        <v>15.81</v>
      </c>
      <c r="C461">
        <v>15.904999999999999</v>
      </c>
      <c r="D461">
        <v>11.9125</v>
      </c>
      <c r="E461">
        <v>15.55</v>
      </c>
      <c r="F461">
        <v>15.81</v>
      </c>
      <c r="G461">
        <v>-0.26</v>
      </c>
      <c r="H461">
        <v>-1.6400000000000001E-2</v>
      </c>
    </row>
    <row r="462" spans="1:8" x14ac:dyDescent="0.35">
      <c r="A462" s="2">
        <v>43448</v>
      </c>
      <c r="B462">
        <v>15.55</v>
      </c>
      <c r="C462">
        <v>15.5975</v>
      </c>
      <c r="D462">
        <v>12.672499999999999</v>
      </c>
      <c r="E462">
        <v>15.157500000000001</v>
      </c>
      <c r="F462">
        <v>15.55</v>
      </c>
      <c r="G462">
        <v>-0.39</v>
      </c>
      <c r="H462">
        <v>-2.52E-2</v>
      </c>
    </row>
    <row r="463" spans="1:8" x14ac:dyDescent="0.35">
      <c r="A463" s="2">
        <v>43451</v>
      </c>
      <c r="B463">
        <v>15.157500000000001</v>
      </c>
      <c r="C463">
        <v>15.9125</v>
      </c>
      <c r="D463">
        <v>13.8675</v>
      </c>
      <c r="E463">
        <v>14.54</v>
      </c>
      <c r="F463">
        <v>15.157500000000001</v>
      </c>
      <c r="G463">
        <v>-0.62</v>
      </c>
      <c r="H463">
        <v>-4.0700000000000007E-2</v>
      </c>
    </row>
    <row r="464" spans="1:8" x14ac:dyDescent="0.35">
      <c r="A464" s="2">
        <v>43452</v>
      </c>
      <c r="B464">
        <v>14.54</v>
      </c>
      <c r="C464">
        <v>15.3125</v>
      </c>
      <c r="D464">
        <v>11.9825</v>
      </c>
      <c r="E464">
        <v>14.577500000000001</v>
      </c>
      <c r="F464">
        <v>14.54</v>
      </c>
      <c r="G464">
        <v>0.04</v>
      </c>
      <c r="H464">
        <v>2.5999999999999999E-3</v>
      </c>
    </row>
    <row r="465" spans="1:8" x14ac:dyDescent="0.35">
      <c r="A465" s="2">
        <v>43453</v>
      </c>
      <c r="B465">
        <v>14.577500000000001</v>
      </c>
      <c r="C465">
        <v>14.865</v>
      </c>
      <c r="D465">
        <v>11.87</v>
      </c>
      <c r="E465">
        <v>14.66</v>
      </c>
      <c r="F465">
        <v>14.577500000000001</v>
      </c>
      <c r="G465">
        <v>0.08</v>
      </c>
      <c r="H465">
        <v>5.6999999999999993E-3</v>
      </c>
    </row>
    <row r="466" spans="1:8" x14ac:dyDescent="0.35">
      <c r="A466" s="2">
        <v>43454</v>
      </c>
      <c r="B466">
        <v>14.66</v>
      </c>
      <c r="C466">
        <v>14.9175</v>
      </c>
      <c r="D466">
        <v>13.72</v>
      </c>
      <c r="E466">
        <v>14.3325</v>
      </c>
      <c r="F466">
        <v>14.66</v>
      </c>
      <c r="G466">
        <v>-0.33</v>
      </c>
      <c r="H466">
        <v>-2.23E-2</v>
      </c>
    </row>
    <row r="467" spans="1:8" x14ac:dyDescent="0.35">
      <c r="A467" s="2">
        <v>43455</v>
      </c>
      <c r="B467">
        <v>14.3325</v>
      </c>
      <c r="C467">
        <v>16.23</v>
      </c>
      <c r="D467">
        <v>12.94</v>
      </c>
      <c r="E467">
        <v>15.9925</v>
      </c>
      <c r="F467">
        <v>14.3325</v>
      </c>
      <c r="G467">
        <v>1.66</v>
      </c>
      <c r="H467">
        <v>0.1158</v>
      </c>
    </row>
    <row r="468" spans="1:8" x14ac:dyDescent="0.35">
      <c r="A468" s="2">
        <v>43458</v>
      </c>
      <c r="B468">
        <v>15.9925</v>
      </c>
      <c r="C468">
        <v>17.1325</v>
      </c>
      <c r="D468">
        <v>14.897500000000001</v>
      </c>
      <c r="E468">
        <v>15.75</v>
      </c>
      <c r="F468">
        <v>15.9925</v>
      </c>
      <c r="G468">
        <v>-0.24</v>
      </c>
      <c r="H468">
        <v>-1.52E-2</v>
      </c>
    </row>
    <row r="469" spans="1:8" x14ac:dyDescent="0.35">
      <c r="A469" s="2">
        <v>43460</v>
      </c>
      <c r="B469">
        <v>15.75</v>
      </c>
      <c r="C469">
        <v>17.477499999999999</v>
      </c>
      <c r="D469">
        <v>14.807499999999999</v>
      </c>
      <c r="E469">
        <v>15.92</v>
      </c>
      <c r="F469">
        <v>15.75</v>
      </c>
      <c r="G469">
        <v>0.17</v>
      </c>
      <c r="H469">
        <v>1.0800000000000001E-2</v>
      </c>
    </row>
    <row r="470" spans="1:8" x14ac:dyDescent="0.35">
      <c r="A470" s="2">
        <v>43461</v>
      </c>
      <c r="B470">
        <v>15.92</v>
      </c>
      <c r="C470">
        <v>16.375</v>
      </c>
      <c r="D470">
        <v>12.5625</v>
      </c>
      <c r="E470">
        <v>16.072500000000002</v>
      </c>
      <c r="F470">
        <v>15.92</v>
      </c>
      <c r="G470">
        <v>0.15</v>
      </c>
      <c r="H470">
        <v>9.5999999999999992E-3</v>
      </c>
    </row>
    <row r="471" spans="1:8" x14ac:dyDescent="0.35">
      <c r="A471" s="2">
        <v>43462</v>
      </c>
      <c r="B471">
        <v>16.072500000000002</v>
      </c>
      <c r="C471">
        <v>16.072500000000002</v>
      </c>
      <c r="D471">
        <v>15.015000000000001</v>
      </c>
      <c r="E471">
        <v>15.27</v>
      </c>
      <c r="F471">
        <v>16.072500000000002</v>
      </c>
      <c r="G471">
        <v>-0.8</v>
      </c>
      <c r="H471">
        <v>-4.99E-2</v>
      </c>
    </row>
    <row r="472" spans="1:8" x14ac:dyDescent="0.35">
      <c r="A472" s="2">
        <v>43465</v>
      </c>
      <c r="B472">
        <v>15.27</v>
      </c>
      <c r="C472">
        <v>16.1525</v>
      </c>
      <c r="D472">
        <v>14.65</v>
      </c>
      <c r="E472">
        <v>16</v>
      </c>
      <c r="F472">
        <v>15.27</v>
      </c>
      <c r="G472">
        <v>0.73</v>
      </c>
      <c r="H472">
        <v>4.7800000000000002E-2</v>
      </c>
    </row>
    <row r="473" spans="1:8" x14ac:dyDescent="0.35">
      <c r="A473" s="2">
        <v>43466</v>
      </c>
      <c r="B473">
        <v>16</v>
      </c>
      <c r="C473">
        <v>16.399999999999999</v>
      </c>
      <c r="D473">
        <v>15.15</v>
      </c>
      <c r="E473">
        <v>15.324999999999999</v>
      </c>
      <c r="F473">
        <v>16</v>
      </c>
      <c r="G473">
        <v>-0.68</v>
      </c>
      <c r="H473">
        <v>-4.2200000000000001E-2</v>
      </c>
    </row>
    <row r="474" spans="1:8" x14ac:dyDescent="0.35">
      <c r="A474" s="2">
        <v>43467</v>
      </c>
      <c r="B474">
        <v>15.324999999999999</v>
      </c>
      <c r="C474">
        <v>16.947500000000002</v>
      </c>
      <c r="D474">
        <v>14.8375</v>
      </c>
      <c r="E474">
        <v>16.387499999999999</v>
      </c>
      <c r="F474">
        <v>15.324999999999999</v>
      </c>
      <c r="G474">
        <v>1.06</v>
      </c>
      <c r="H474">
        <v>6.93E-2</v>
      </c>
    </row>
    <row r="475" spans="1:8" x14ac:dyDescent="0.35">
      <c r="A475" s="2">
        <v>43468</v>
      </c>
      <c r="B475">
        <v>16.387499999999999</v>
      </c>
      <c r="C475">
        <v>17.147500000000001</v>
      </c>
      <c r="D475">
        <v>15.435</v>
      </c>
      <c r="E475">
        <v>16.79</v>
      </c>
      <c r="F475">
        <v>16.387499999999999</v>
      </c>
      <c r="G475">
        <v>0.4</v>
      </c>
      <c r="H475">
        <v>2.46E-2</v>
      </c>
    </row>
    <row r="476" spans="1:8" x14ac:dyDescent="0.35">
      <c r="A476" s="2">
        <v>43469</v>
      </c>
      <c r="B476">
        <v>16.79</v>
      </c>
      <c r="C476">
        <v>16.9725</v>
      </c>
      <c r="D476">
        <v>15.484999999999999</v>
      </c>
      <c r="E476">
        <v>16.162500000000001</v>
      </c>
      <c r="F476">
        <v>16.79</v>
      </c>
      <c r="G476">
        <v>-0.63</v>
      </c>
      <c r="H476">
        <v>-3.7400000000000003E-2</v>
      </c>
    </row>
    <row r="477" spans="1:8" x14ac:dyDescent="0.35">
      <c r="A477" s="2">
        <v>43472</v>
      </c>
      <c r="B477">
        <v>16.162500000000001</v>
      </c>
      <c r="C477">
        <v>16.454999999999998</v>
      </c>
      <c r="D477">
        <v>15.3025</v>
      </c>
      <c r="E477">
        <v>16.302499999999998</v>
      </c>
      <c r="F477">
        <v>16.162500000000001</v>
      </c>
      <c r="G477">
        <v>0.14000000000000001</v>
      </c>
      <c r="H477">
        <v>8.6999999999999994E-3</v>
      </c>
    </row>
    <row r="478" spans="1:8" x14ac:dyDescent="0.35">
      <c r="A478" s="2">
        <v>43473</v>
      </c>
      <c r="B478">
        <v>16.302499999999998</v>
      </c>
      <c r="C478">
        <v>16.572500000000002</v>
      </c>
      <c r="D478">
        <v>14.734999999999999</v>
      </c>
      <c r="E478">
        <v>15.7</v>
      </c>
      <c r="F478">
        <v>16.302499999999998</v>
      </c>
      <c r="G478">
        <v>-0.6</v>
      </c>
      <c r="H478">
        <v>-3.7000000000000012E-2</v>
      </c>
    </row>
    <row r="479" spans="1:8" x14ac:dyDescent="0.35">
      <c r="A479" s="2">
        <v>43474</v>
      </c>
      <c r="B479">
        <v>15.7</v>
      </c>
      <c r="C479">
        <v>16.322500000000002</v>
      </c>
      <c r="D479">
        <v>13.895</v>
      </c>
      <c r="E479">
        <v>15.27</v>
      </c>
      <c r="F479">
        <v>15.7</v>
      </c>
      <c r="G479">
        <v>-0.43</v>
      </c>
      <c r="H479">
        <v>-2.7400000000000001E-2</v>
      </c>
    </row>
    <row r="480" spans="1:8" x14ac:dyDescent="0.35">
      <c r="A480" s="2">
        <v>43475</v>
      </c>
      <c r="B480">
        <v>15.27</v>
      </c>
      <c r="C480">
        <v>15.6075</v>
      </c>
      <c r="D480">
        <v>14.147500000000001</v>
      </c>
      <c r="E480">
        <v>15.345000000000001</v>
      </c>
      <c r="F480">
        <v>15.27</v>
      </c>
      <c r="G480">
        <v>0.08</v>
      </c>
      <c r="H480">
        <v>4.8999999999999998E-3</v>
      </c>
    </row>
    <row r="481" spans="1:8" x14ac:dyDescent="0.35">
      <c r="A481" s="2">
        <v>43476</v>
      </c>
      <c r="B481">
        <v>15.345000000000001</v>
      </c>
      <c r="C481">
        <v>15.83</v>
      </c>
      <c r="D481">
        <v>14.362500000000001</v>
      </c>
      <c r="E481">
        <v>15.352499999999999</v>
      </c>
      <c r="F481">
        <v>15.345000000000001</v>
      </c>
      <c r="G481">
        <v>0.01</v>
      </c>
      <c r="H481">
        <v>5.0000000000000001E-4</v>
      </c>
    </row>
    <row r="482" spans="1:8" x14ac:dyDescent="0.35">
      <c r="A482" s="2">
        <v>43479</v>
      </c>
      <c r="B482">
        <v>15.352499999999999</v>
      </c>
      <c r="C482">
        <v>16.552499999999998</v>
      </c>
      <c r="D482">
        <v>15.352499999999999</v>
      </c>
      <c r="E482">
        <v>16.157499999999999</v>
      </c>
      <c r="F482">
        <v>15.352499999999999</v>
      </c>
      <c r="G482">
        <v>0.81</v>
      </c>
      <c r="H482">
        <v>5.2400000000000002E-2</v>
      </c>
    </row>
    <row r="483" spans="1:8" x14ac:dyDescent="0.35">
      <c r="A483" s="2">
        <v>43480</v>
      </c>
      <c r="B483">
        <v>16.157499999999999</v>
      </c>
      <c r="C483">
        <v>16.157499999999999</v>
      </c>
      <c r="D483">
        <v>12.9925</v>
      </c>
      <c r="E483">
        <v>15.5825</v>
      </c>
      <c r="F483">
        <v>16.157499999999999</v>
      </c>
      <c r="G483">
        <v>-0.57999999999999996</v>
      </c>
      <c r="H483">
        <v>-3.56E-2</v>
      </c>
    </row>
    <row r="484" spans="1:8" x14ac:dyDescent="0.35">
      <c r="A484" s="2">
        <v>43481</v>
      </c>
      <c r="B484">
        <v>15.5825</v>
      </c>
      <c r="C484">
        <v>16.307500000000001</v>
      </c>
      <c r="D484">
        <v>12.8</v>
      </c>
      <c r="E484">
        <v>16.077500000000001</v>
      </c>
      <c r="F484">
        <v>15.5825</v>
      </c>
      <c r="G484">
        <v>0.5</v>
      </c>
      <c r="H484">
        <v>3.1800000000000002E-2</v>
      </c>
    </row>
    <row r="485" spans="1:8" x14ac:dyDescent="0.35">
      <c r="A485" s="2">
        <v>43482</v>
      </c>
      <c r="B485">
        <v>16.077500000000001</v>
      </c>
      <c r="C485">
        <v>16.427499999999998</v>
      </c>
      <c r="D485">
        <v>12.9925</v>
      </c>
      <c r="E485">
        <v>16.2425</v>
      </c>
      <c r="F485">
        <v>16.077500000000001</v>
      </c>
      <c r="G485">
        <v>0.17</v>
      </c>
      <c r="H485">
        <v>1.03E-2</v>
      </c>
    </row>
    <row r="486" spans="1:8" x14ac:dyDescent="0.35">
      <c r="A486" s="2">
        <v>43483</v>
      </c>
      <c r="B486">
        <v>16.2425</v>
      </c>
      <c r="C486">
        <v>16.905000000000001</v>
      </c>
      <c r="D486">
        <v>12.307499999999999</v>
      </c>
      <c r="E486">
        <v>16.6175</v>
      </c>
      <c r="F486">
        <v>16.2425</v>
      </c>
      <c r="G486">
        <v>0.38</v>
      </c>
      <c r="H486">
        <v>2.3099999999999999E-2</v>
      </c>
    </row>
    <row r="487" spans="1:8" x14ac:dyDescent="0.35">
      <c r="A487" s="2">
        <v>43486</v>
      </c>
      <c r="B487">
        <v>16.6175</v>
      </c>
      <c r="C487">
        <v>18.34</v>
      </c>
      <c r="D487">
        <v>14.36</v>
      </c>
      <c r="E487">
        <v>18.147500000000001</v>
      </c>
      <c r="F487">
        <v>16.6175</v>
      </c>
      <c r="G487">
        <v>1.53</v>
      </c>
      <c r="H487">
        <v>9.2100000000000015E-2</v>
      </c>
    </row>
    <row r="488" spans="1:8" x14ac:dyDescent="0.35">
      <c r="A488" s="2">
        <v>43487</v>
      </c>
      <c r="B488">
        <v>18.147500000000001</v>
      </c>
      <c r="C488">
        <v>18.4725</v>
      </c>
      <c r="D488">
        <v>15.51</v>
      </c>
      <c r="E488">
        <v>17.984999999999999</v>
      </c>
      <c r="F488">
        <v>18.147500000000001</v>
      </c>
      <c r="G488">
        <v>-0.16</v>
      </c>
      <c r="H488">
        <v>-9.0000000000000011E-3</v>
      </c>
    </row>
    <row r="489" spans="1:8" x14ac:dyDescent="0.35">
      <c r="A489" s="2">
        <v>43488</v>
      </c>
      <c r="B489">
        <v>17.984999999999999</v>
      </c>
      <c r="C489">
        <v>18.287500000000001</v>
      </c>
      <c r="D489">
        <v>12.015000000000001</v>
      </c>
      <c r="E489">
        <v>18.085000000000001</v>
      </c>
      <c r="F489">
        <v>17.984999999999999</v>
      </c>
      <c r="G489">
        <v>0.1</v>
      </c>
      <c r="H489">
        <v>5.6000000000000008E-3</v>
      </c>
    </row>
    <row r="490" spans="1:8" x14ac:dyDescent="0.35">
      <c r="A490" s="2">
        <v>43489</v>
      </c>
      <c r="B490">
        <v>18.085000000000001</v>
      </c>
      <c r="C490">
        <v>18.377500000000001</v>
      </c>
      <c r="D490">
        <v>14.5425</v>
      </c>
      <c r="E490">
        <v>17.434999999999999</v>
      </c>
      <c r="F490">
        <v>18.085000000000001</v>
      </c>
      <c r="G490">
        <v>-0.65</v>
      </c>
      <c r="H490">
        <v>-3.5900000000000001E-2</v>
      </c>
    </row>
    <row r="491" spans="1:8" x14ac:dyDescent="0.35">
      <c r="A491" s="2">
        <v>43490</v>
      </c>
      <c r="B491">
        <v>17.434999999999999</v>
      </c>
      <c r="C491">
        <v>18.14</v>
      </c>
      <c r="D491">
        <v>14.365</v>
      </c>
      <c r="E491">
        <v>17.690000000000001</v>
      </c>
      <c r="F491">
        <v>17.434999999999999</v>
      </c>
      <c r="G491">
        <v>0.26</v>
      </c>
      <c r="H491">
        <v>1.46E-2</v>
      </c>
    </row>
    <row r="492" spans="1:8" x14ac:dyDescent="0.35">
      <c r="A492" s="2">
        <v>43493</v>
      </c>
      <c r="B492">
        <v>17.690000000000001</v>
      </c>
      <c r="C492">
        <v>19.28</v>
      </c>
      <c r="D492">
        <v>14.5875</v>
      </c>
      <c r="E492">
        <v>18.897500000000001</v>
      </c>
      <c r="F492">
        <v>17.690000000000001</v>
      </c>
      <c r="G492">
        <v>1.21</v>
      </c>
      <c r="H492">
        <v>6.83E-2</v>
      </c>
    </row>
    <row r="493" spans="1:8" x14ac:dyDescent="0.35">
      <c r="A493" s="2">
        <v>43494</v>
      </c>
      <c r="B493">
        <v>18.897500000000001</v>
      </c>
      <c r="C493">
        <v>19.795000000000002</v>
      </c>
      <c r="D493">
        <v>18.04</v>
      </c>
      <c r="E493">
        <v>18.427499999999998</v>
      </c>
      <c r="F493">
        <v>18.897500000000001</v>
      </c>
      <c r="G493">
        <v>-0.47</v>
      </c>
      <c r="H493">
        <v>-2.4899999999999999E-2</v>
      </c>
    </row>
    <row r="494" spans="1:8" x14ac:dyDescent="0.35">
      <c r="A494" s="2">
        <v>43495</v>
      </c>
      <c r="B494">
        <v>18.427499999999998</v>
      </c>
      <c r="C494">
        <v>18.427499999999998</v>
      </c>
      <c r="D494">
        <v>15.977499999999999</v>
      </c>
      <c r="E494">
        <v>17.850000000000001</v>
      </c>
      <c r="F494">
        <v>18.427499999999998</v>
      </c>
      <c r="G494">
        <v>-0.57999999999999996</v>
      </c>
      <c r="H494">
        <v>-3.1300000000000001E-2</v>
      </c>
    </row>
    <row r="495" spans="1:8" x14ac:dyDescent="0.35">
      <c r="A495" s="2">
        <v>43496</v>
      </c>
      <c r="B495">
        <v>17.850000000000001</v>
      </c>
      <c r="C495">
        <v>17.850000000000001</v>
      </c>
      <c r="D495">
        <v>16.445</v>
      </c>
      <c r="E495">
        <v>17.122499999999999</v>
      </c>
      <c r="F495">
        <v>17.850000000000001</v>
      </c>
      <c r="G495">
        <v>-0.73</v>
      </c>
      <c r="H495">
        <v>-4.0800000000000003E-2</v>
      </c>
    </row>
    <row r="496" spans="1:8" x14ac:dyDescent="0.35">
      <c r="A496" s="2">
        <v>43497</v>
      </c>
      <c r="B496">
        <v>17.122499999999999</v>
      </c>
      <c r="C496">
        <v>17.184999999999999</v>
      </c>
      <c r="D496">
        <v>15.545</v>
      </c>
      <c r="E496">
        <v>15.72</v>
      </c>
      <c r="F496">
        <v>17.122499999999999</v>
      </c>
      <c r="G496">
        <v>-1.4</v>
      </c>
      <c r="H496">
        <v>-8.1900000000000001E-2</v>
      </c>
    </row>
    <row r="497" spans="1:8" x14ac:dyDescent="0.35">
      <c r="A497" s="2">
        <v>43500</v>
      </c>
      <c r="B497">
        <v>15.72</v>
      </c>
      <c r="C497">
        <v>16.452500000000001</v>
      </c>
      <c r="D497">
        <v>14.967499999999999</v>
      </c>
      <c r="E497">
        <v>15.7225</v>
      </c>
      <c r="F497">
        <v>15.72</v>
      </c>
      <c r="G497">
        <v>0</v>
      </c>
      <c r="H497">
        <v>2.0000000000000001E-4</v>
      </c>
    </row>
    <row r="498" spans="1:8" x14ac:dyDescent="0.35">
      <c r="A498" s="2">
        <v>43501</v>
      </c>
      <c r="B498">
        <v>15.7225</v>
      </c>
      <c r="C498">
        <v>15.977499999999999</v>
      </c>
      <c r="D498">
        <v>14.605</v>
      </c>
      <c r="E498">
        <v>15.78</v>
      </c>
      <c r="F498">
        <v>15.7225</v>
      </c>
      <c r="G498">
        <v>0.06</v>
      </c>
      <c r="H498">
        <v>3.7000000000000002E-3</v>
      </c>
    </row>
    <row r="499" spans="1:8" x14ac:dyDescent="0.35">
      <c r="A499" s="2">
        <v>43502</v>
      </c>
      <c r="B499">
        <v>15.78</v>
      </c>
      <c r="C499">
        <v>15.9725</v>
      </c>
      <c r="D499">
        <v>12.8325</v>
      </c>
      <c r="E499">
        <v>15.63</v>
      </c>
      <c r="F499">
        <v>15.78</v>
      </c>
      <c r="G499">
        <v>-0.15</v>
      </c>
      <c r="H499">
        <v>-9.4999999999999998E-3</v>
      </c>
    </row>
    <row r="500" spans="1:8" x14ac:dyDescent="0.35">
      <c r="A500" s="2">
        <v>43503</v>
      </c>
      <c r="B500">
        <v>15.63</v>
      </c>
      <c r="C500">
        <v>16.2225</v>
      </c>
      <c r="D500">
        <v>13.5975</v>
      </c>
      <c r="E500">
        <v>15.435</v>
      </c>
      <c r="F500">
        <v>15.63</v>
      </c>
      <c r="G500">
        <v>-0.2</v>
      </c>
      <c r="H500">
        <v>-1.2500000000000001E-2</v>
      </c>
    </row>
    <row r="501" spans="1:8" x14ac:dyDescent="0.35">
      <c r="A501" s="2">
        <v>43504</v>
      </c>
      <c r="B501">
        <v>15.435</v>
      </c>
      <c r="C501">
        <v>15.815</v>
      </c>
      <c r="D501">
        <v>12.967499999999999</v>
      </c>
      <c r="E501">
        <v>15.567500000000001</v>
      </c>
      <c r="F501">
        <v>15.435</v>
      </c>
      <c r="G501">
        <v>0.13</v>
      </c>
      <c r="H501">
        <v>8.6E-3</v>
      </c>
    </row>
    <row r="502" spans="1:8" x14ac:dyDescent="0.35">
      <c r="A502" s="2">
        <v>43507</v>
      </c>
      <c r="B502">
        <v>15.567500000000001</v>
      </c>
      <c r="C502">
        <v>16.355</v>
      </c>
      <c r="D502">
        <v>13.46</v>
      </c>
      <c r="E502">
        <v>15.84</v>
      </c>
      <c r="F502">
        <v>15.567500000000001</v>
      </c>
      <c r="G502">
        <v>0.27</v>
      </c>
      <c r="H502">
        <v>1.7500000000000002E-2</v>
      </c>
    </row>
    <row r="503" spans="1:8" x14ac:dyDescent="0.35">
      <c r="A503" s="2">
        <v>43508</v>
      </c>
      <c r="B503">
        <v>15.84</v>
      </c>
      <c r="C503">
        <v>15.975</v>
      </c>
      <c r="D503">
        <v>13.23</v>
      </c>
      <c r="E503">
        <v>15.75</v>
      </c>
      <c r="F503">
        <v>15.84</v>
      </c>
      <c r="G503">
        <v>-0.09</v>
      </c>
      <c r="H503">
        <v>-5.6999999999999993E-3</v>
      </c>
    </row>
    <row r="504" spans="1:8" x14ac:dyDescent="0.35">
      <c r="A504" s="2">
        <v>43509</v>
      </c>
      <c r="B504">
        <v>15.75</v>
      </c>
      <c r="C504">
        <v>15.9025</v>
      </c>
      <c r="D504">
        <v>11.81</v>
      </c>
      <c r="E504">
        <v>15.73</v>
      </c>
      <c r="F504">
        <v>15.75</v>
      </c>
      <c r="G504">
        <v>-0.02</v>
      </c>
      <c r="H504">
        <v>-1.2999999999999999E-3</v>
      </c>
    </row>
    <row r="505" spans="1:8" x14ac:dyDescent="0.35">
      <c r="A505" s="2">
        <v>43510</v>
      </c>
      <c r="B505">
        <v>15.73</v>
      </c>
      <c r="C505">
        <v>16.577500000000001</v>
      </c>
      <c r="D505">
        <v>12.09</v>
      </c>
      <c r="E505">
        <v>15.772500000000001</v>
      </c>
      <c r="F505">
        <v>15.73</v>
      </c>
      <c r="G505">
        <v>0.04</v>
      </c>
      <c r="H505">
        <v>2.7000000000000001E-3</v>
      </c>
    </row>
    <row r="506" spans="1:8" x14ac:dyDescent="0.35">
      <c r="A506" s="2">
        <v>43511</v>
      </c>
      <c r="B506">
        <v>15.772500000000001</v>
      </c>
      <c r="C506">
        <v>17.535</v>
      </c>
      <c r="D506">
        <v>12.4475</v>
      </c>
      <c r="E506">
        <v>16.46</v>
      </c>
      <c r="F506">
        <v>15.772500000000001</v>
      </c>
      <c r="G506">
        <v>0.69</v>
      </c>
      <c r="H506">
        <v>4.3600000000000007E-2</v>
      </c>
    </row>
    <row r="507" spans="1:8" x14ac:dyDescent="0.35">
      <c r="A507" s="2">
        <v>43514</v>
      </c>
      <c r="B507">
        <v>16.46</v>
      </c>
      <c r="C507">
        <v>18.192499999999999</v>
      </c>
      <c r="D507">
        <v>11.85</v>
      </c>
      <c r="E507">
        <v>18</v>
      </c>
      <c r="F507">
        <v>16.46</v>
      </c>
      <c r="G507">
        <v>1.54</v>
      </c>
      <c r="H507">
        <v>9.3600000000000003E-2</v>
      </c>
    </row>
    <row r="508" spans="1:8" x14ac:dyDescent="0.35">
      <c r="A508" s="2">
        <v>43515</v>
      </c>
      <c r="B508">
        <v>18</v>
      </c>
      <c r="C508">
        <v>18.605</v>
      </c>
      <c r="D508">
        <v>15.2575</v>
      </c>
      <c r="E508">
        <v>18.467500000000001</v>
      </c>
      <c r="F508">
        <v>18</v>
      </c>
      <c r="G508">
        <v>0.47</v>
      </c>
      <c r="H508">
        <v>2.5999999999999999E-2</v>
      </c>
    </row>
    <row r="509" spans="1:8" x14ac:dyDescent="0.35">
      <c r="A509" s="2">
        <v>43516</v>
      </c>
      <c r="B509">
        <v>18.467500000000001</v>
      </c>
      <c r="C509">
        <v>18.467500000000001</v>
      </c>
      <c r="D509">
        <v>15.237500000000001</v>
      </c>
      <c r="E509">
        <v>17.055</v>
      </c>
      <c r="F509">
        <v>18.467500000000001</v>
      </c>
      <c r="G509">
        <v>-1.41</v>
      </c>
      <c r="H509">
        <v>-7.6499999999999999E-2</v>
      </c>
    </row>
    <row r="510" spans="1:8" x14ac:dyDescent="0.35">
      <c r="A510" s="2">
        <v>43517</v>
      </c>
      <c r="B510">
        <v>17.055</v>
      </c>
      <c r="C510">
        <v>17.172499999999999</v>
      </c>
      <c r="D510">
        <v>12.1275</v>
      </c>
      <c r="E510">
        <v>16.052499999999998</v>
      </c>
      <c r="F510">
        <v>17.055</v>
      </c>
      <c r="G510">
        <v>-1</v>
      </c>
      <c r="H510">
        <v>-5.8799999999999998E-2</v>
      </c>
    </row>
    <row r="511" spans="1:8" x14ac:dyDescent="0.35">
      <c r="A511" s="2">
        <v>43518</v>
      </c>
      <c r="B511">
        <v>16.052499999999998</v>
      </c>
      <c r="C511">
        <v>16.052499999999998</v>
      </c>
      <c r="D511">
        <v>12.315</v>
      </c>
      <c r="E511">
        <v>15.45</v>
      </c>
      <c r="F511">
        <v>16.052499999999998</v>
      </c>
      <c r="G511">
        <v>-0.6</v>
      </c>
      <c r="H511">
        <v>-3.7499999999999999E-2</v>
      </c>
    </row>
    <row r="512" spans="1:8" x14ac:dyDescent="0.35">
      <c r="A512" s="2">
        <v>43521</v>
      </c>
      <c r="B512">
        <v>15.45</v>
      </c>
      <c r="C512">
        <v>16.035</v>
      </c>
      <c r="D512">
        <v>11.7</v>
      </c>
      <c r="E512">
        <v>15.3575</v>
      </c>
      <c r="F512">
        <v>15.45</v>
      </c>
      <c r="G512">
        <v>-0.09</v>
      </c>
      <c r="H512">
        <v>-6.0000000000000001E-3</v>
      </c>
    </row>
    <row r="513" spans="1:8" x14ac:dyDescent="0.35">
      <c r="A513" s="2">
        <v>43522</v>
      </c>
      <c r="B513">
        <v>15.3575</v>
      </c>
      <c r="C513">
        <v>18.0975</v>
      </c>
      <c r="D513">
        <v>13.12</v>
      </c>
      <c r="E513">
        <v>17.114999999999998</v>
      </c>
      <c r="F513">
        <v>15.3575</v>
      </c>
      <c r="G513">
        <v>1.76</v>
      </c>
      <c r="H513">
        <v>0.1144</v>
      </c>
    </row>
    <row r="514" spans="1:8" x14ac:dyDescent="0.35">
      <c r="A514" s="2">
        <v>43523</v>
      </c>
      <c r="B514">
        <v>17.114999999999998</v>
      </c>
      <c r="C514">
        <v>19.977499999999999</v>
      </c>
      <c r="D514">
        <v>14.13</v>
      </c>
      <c r="E514">
        <v>18.897500000000001</v>
      </c>
      <c r="F514">
        <v>17.114999999999998</v>
      </c>
      <c r="G514">
        <v>1.78</v>
      </c>
      <c r="H514">
        <v>0.1041</v>
      </c>
    </row>
    <row r="515" spans="1:8" x14ac:dyDescent="0.35">
      <c r="A515" s="2">
        <v>43524</v>
      </c>
      <c r="B515">
        <v>18.897500000000001</v>
      </c>
      <c r="C515">
        <v>18.897500000000001</v>
      </c>
      <c r="D515">
        <v>17.065000000000001</v>
      </c>
      <c r="E515">
        <v>18.2775</v>
      </c>
      <c r="F515">
        <v>18.897500000000001</v>
      </c>
      <c r="G515">
        <v>-0.62</v>
      </c>
      <c r="H515">
        <v>-3.2800000000000003E-2</v>
      </c>
    </row>
    <row r="516" spans="1:8" x14ac:dyDescent="0.35">
      <c r="A516" s="2">
        <v>43525</v>
      </c>
      <c r="B516">
        <v>18.2775</v>
      </c>
      <c r="C516">
        <v>18.2775</v>
      </c>
      <c r="D516">
        <v>15.895</v>
      </c>
      <c r="E516">
        <v>16.274999999999999</v>
      </c>
      <c r="F516">
        <v>18.2775</v>
      </c>
      <c r="G516">
        <v>-2</v>
      </c>
      <c r="H516">
        <v>-0.1096</v>
      </c>
    </row>
    <row r="517" spans="1:8" x14ac:dyDescent="0.35">
      <c r="A517" s="2">
        <v>43529</v>
      </c>
      <c r="B517">
        <v>16.274999999999999</v>
      </c>
      <c r="C517">
        <v>16.86</v>
      </c>
      <c r="D517">
        <v>15.45</v>
      </c>
      <c r="E517">
        <v>15.657500000000001</v>
      </c>
      <c r="F517">
        <v>16.274999999999999</v>
      </c>
      <c r="G517">
        <v>-0.62</v>
      </c>
      <c r="H517">
        <v>-3.7900000000000003E-2</v>
      </c>
    </row>
    <row r="518" spans="1:8" x14ac:dyDescent="0.35">
      <c r="A518" s="2">
        <v>43530</v>
      </c>
      <c r="B518">
        <v>15.657500000000001</v>
      </c>
      <c r="C518">
        <v>15.734999999999999</v>
      </c>
      <c r="D518">
        <v>14.2875</v>
      </c>
      <c r="E518">
        <v>15.61</v>
      </c>
      <c r="F518">
        <v>15.657500000000001</v>
      </c>
      <c r="G518">
        <v>-0.05</v>
      </c>
      <c r="H518">
        <v>-3.0000000000000001E-3</v>
      </c>
    </row>
    <row r="519" spans="1:8" x14ac:dyDescent="0.35">
      <c r="A519" s="2">
        <v>43531</v>
      </c>
      <c r="B519">
        <v>15.61</v>
      </c>
      <c r="C519">
        <v>15.6875</v>
      </c>
      <c r="D519">
        <v>14.3125</v>
      </c>
      <c r="E519">
        <v>15.2925</v>
      </c>
      <c r="F519">
        <v>15.61</v>
      </c>
      <c r="G519">
        <v>-0.32</v>
      </c>
      <c r="H519">
        <v>-2.0299999999999999E-2</v>
      </c>
    </row>
    <row r="520" spans="1:8" x14ac:dyDescent="0.35">
      <c r="A520" s="2">
        <v>43532</v>
      </c>
      <c r="B520">
        <v>15.2925</v>
      </c>
      <c r="C520">
        <v>15.4125</v>
      </c>
      <c r="D520">
        <v>12.92</v>
      </c>
      <c r="E520">
        <v>14.94</v>
      </c>
      <c r="F520">
        <v>15.2925</v>
      </c>
      <c r="G520">
        <v>-0.35</v>
      </c>
      <c r="H520">
        <v>-2.3099999999999999E-2</v>
      </c>
    </row>
    <row r="521" spans="1:8" x14ac:dyDescent="0.35">
      <c r="A521" s="2">
        <v>43535</v>
      </c>
      <c r="B521">
        <v>14.94</v>
      </c>
      <c r="C521">
        <v>15.38</v>
      </c>
      <c r="D521">
        <v>13.67</v>
      </c>
      <c r="E521">
        <v>14.895</v>
      </c>
      <c r="F521">
        <v>14.94</v>
      </c>
      <c r="G521">
        <v>-0.05</v>
      </c>
      <c r="H521">
        <v>-3.0000000000000001E-3</v>
      </c>
    </row>
    <row r="522" spans="1:8" x14ac:dyDescent="0.35">
      <c r="A522" s="2">
        <v>43536</v>
      </c>
      <c r="B522">
        <v>14.895</v>
      </c>
      <c r="C522">
        <v>15.1975</v>
      </c>
      <c r="D522">
        <v>13.84</v>
      </c>
      <c r="E522">
        <v>15.0975</v>
      </c>
      <c r="F522">
        <v>14.895</v>
      </c>
      <c r="G522">
        <v>0.2</v>
      </c>
      <c r="H522">
        <v>1.3599999999999999E-2</v>
      </c>
    </row>
    <row r="523" spans="1:8" x14ac:dyDescent="0.35">
      <c r="A523" s="2">
        <v>43537</v>
      </c>
      <c r="B523">
        <v>15.0975</v>
      </c>
      <c r="C523">
        <v>15.595000000000001</v>
      </c>
      <c r="D523">
        <v>12.3</v>
      </c>
      <c r="E523">
        <v>15.2775</v>
      </c>
      <c r="F523">
        <v>15.0975</v>
      </c>
      <c r="G523">
        <v>0.18</v>
      </c>
      <c r="H523">
        <v>1.1900000000000001E-2</v>
      </c>
    </row>
    <row r="524" spans="1:8" x14ac:dyDescent="0.35">
      <c r="A524" s="2">
        <v>43538</v>
      </c>
      <c r="B524">
        <v>15.2775</v>
      </c>
      <c r="C524">
        <v>15.522500000000001</v>
      </c>
      <c r="D524">
        <v>13.762499999999999</v>
      </c>
      <c r="E524">
        <v>15.15</v>
      </c>
      <c r="F524">
        <v>15.2775</v>
      </c>
      <c r="G524">
        <v>-0.13</v>
      </c>
      <c r="H524">
        <v>-8.3000000000000001E-3</v>
      </c>
    </row>
    <row r="525" spans="1:8" x14ac:dyDescent="0.35">
      <c r="A525" s="2">
        <v>43539</v>
      </c>
      <c r="B525">
        <v>15.15</v>
      </c>
      <c r="C525">
        <v>16.392499999999998</v>
      </c>
      <c r="D525">
        <v>11.845000000000001</v>
      </c>
      <c r="E525">
        <v>15.865</v>
      </c>
      <c r="F525">
        <v>15.15</v>
      </c>
      <c r="G525">
        <v>0.72</v>
      </c>
      <c r="H525">
        <v>4.7199999999999999E-2</v>
      </c>
    </row>
    <row r="526" spans="1:8" x14ac:dyDescent="0.35">
      <c r="A526" s="2">
        <v>43542</v>
      </c>
      <c r="B526">
        <v>15.865</v>
      </c>
      <c r="C526">
        <v>17.1875</v>
      </c>
      <c r="D526">
        <v>14.2675</v>
      </c>
      <c r="E526">
        <v>16.899999999999999</v>
      </c>
      <c r="F526">
        <v>15.865</v>
      </c>
      <c r="G526">
        <v>1.04</v>
      </c>
      <c r="H526">
        <v>6.5199999999999994E-2</v>
      </c>
    </row>
    <row r="527" spans="1:8" x14ac:dyDescent="0.35">
      <c r="A527" s="2">
        <v>43543</v>
      </c>
      <c r="B527">
        <v>16.899999999999999</v>
      </c>
      <c r="C527">
        <v>17.177499999999998</v>
      </c>
      <c r="D527">
        <v>14.55</v>
      </c>
      <c r="E527">
        <v>16.4925</v>
      </c>
      <c r="F527">
        <v>16.899999999999999</v>
      </c>
      <c r="G527">
        <v>-0.41</v>
      </c>
      <c r="H527">
        <v>-2.41E-2</v>
      </c>
    </row>
    <row r="528" spans="1:8" x14ac:dyDescent="0.35">
      <c r="A528" s="2">
        <v>43544</v>
      </c>
      <c r="B528">
        <v>16.4925</v>
      </c>
      <c r="C528">
        <v>16.4925</v>
      </c>
      <c r="D528">
        <v>14.484999999999999</v>
      </c>
      <c r="E528">
        <v>16.032499999999999</v>
      </c>
      <c r="F528">
        <v>16.4925</v>
      </c>
      <c r="G528">
        <v>-0.46</v>
      </c>
      <c r="H528">
        <v>-2.7900000000000001E-2</v>
      </c>
    </row>
    <row r="529" spans="1:8" x14ac:dyDescent="0.35">
      <c r="A529" s="2">
        <v>43546</v>
      </c>
      <c r="B529">
        <v>16.032499999999999</v>
      </c>
      <c r="C529">
        <v>16.805</v>
      </c>
      <c r="D529">
        <v>12.675000000000001</v>
      </c>
      <c r="E529">
        <v>16.274999999999999</v>
      </c>
      <c r="F529">
        <v>16.032499999999999</v>
      </c>
      <c r="G529">
        <v>0.24</v>
      </c>
      <c r="H529">
        <v>1.5100000000000001E-2</v>
      </c>
    </row>
    <row r="530" spans="1:8" x14ac:dyDescent="0.35">
      <c r="A530" s="2">
        <v>43549</v>
      </c>
      <c r="B530">
        <v>16.274999999999999</v>
      </c>
      <c r="C530">
        <v>17.0275</v>
      </c>
      <c r="D530">
        <v>14.2575</v>
      </c>
      <c r="E530">
        <v>16.672499999999999</v>
      </c>
      <c r="F530">
        <v>16.274999999999999</v>
      </c>
      <c r="G530">
        <v>0.4</v>
      </c>
      <c r="H530">
        <v>2.4400000000000002E-2</v>
      </c>
    </row>
    <row r="531" spans="1:8" x14ac:dyDescent="0.35">
      <c r="A531" s="2">
        <v>43550</v>
      </c>
      <c r="B531">
        <v>16.672499999999999</v>
      </c>
      <c r="C531">
        <v>16.672499999999999</v>
      </c>
      <c r="D531">
        <v>15.5175</v>
      </c>
      <c r="E531">
        <v>16.484999999999999</v>
      </c>
      <c r="F531">
        <v>16.672499999999999</v>
      </c>
      <c r="G531">
        <v>-0.19</v>
      </c>
      <c r="H531">
        <v>-1.12E-2</v>
      </c>
    </row>
    <row r="532" spans="1:8" x14ac:dyDescent="0.35">
      <c r="A532" s="2">
        <v>43551</v>
      </c>
      <c r="B532">
        <v>16.484999999999999</v>
      </c>
      <c r="C532">
        <v>17.422499999999999</v>
      </c>
      <c r="D532">
        <v>14.545</v>
      </c>
      <c r="E532">
        <v>17.047499999999999</v>
      </c>
      <c r="F532">
        <v>16.484999999999999</v>
      </c>
      <c r="G532">
        <v>0.56000000000000005</v>
      </c>
      <c r="H532">
        <v>3.4100000000000012E-2</v>
      </c>
    </row>
    <row r="533" spans="1:8" x14ac:dyDescent="0.35">
      <c r="A533" s="2">
        <v>43552</v>
      </c>
      <c r="B533">
        <v>17.047499999999999</v>
      </c>
      <c r="C533">
        <v>17.3325</v>
      </c>
      <c r="D533">
        <v>15.75</v>
      </c>
      <c r="E533">
        <v>16.6525</v>
      </c>
      <c r="F533">
        <v>17.047499999999999</v>
      </c>
      <c r="G533">
        <v>-0.4</v>
      </c>
      <c r="H533">
        <v>-2.3199999999999998E-2</v>
      </c>
    </row>
    <row r="534" spans="1:8" x14ac:dyDescent="0.35">
      <c r="A534" s="2">
        <v>43553</v>
      </c>
      <c r="B534">
        <v>16.6525</v>
      </c>
      <c r="C534">
        <v>17.43</v>
      </c>
      <c r="D534">
        <v>16.237500000000001</v>
      </c>
      <c r="E534">
        <v>17.184999999999999</v>
      </c>
      <c r="F534">
        <v>16.6525</v>
      </c>
      <c r="G534">
        <v>0.53</v>
      </c>
      <c r="H534">
        <v>3.2000000000000001E-2</v>
      </c>
    </row>
    <row r="535" spans="1:8" x14ac:dyDescent="0.35">
      <c r="A535" s="2">
        <v>43556</v>
      </c>
      <c r="B535">
        <v>17.184999999999999</v>
      </c>
      <c r="C535">
        <v>18.22</v>
      </c>
      <c r="D535">
        <v>17.184999999999999</v>
      </c>
      <c r="E535">
        <v>18.004999999999999</v>
      </c>
      <c r="F535">
        <v>17.184999999999999</v>
      </c>
      <c r="G535">
        <v>0.82</v>
      </c>
      <c r="H535">
        <v>4.7699999999999999E-2</v>
      </c>
    </row>
    <row r="536" spans="1:8" x14ac:dyDescent="0.35">
      <c r="A536" s="2">
        <v>43557</v>
      </c>
      <c r="B536">
        <v>18.004999999999999</v>
      </c>
      <c r="C536">
        <v>18.552499999999998</v>
      </c>
      <c r="D536">
        <v>17.440000000000001</v>
      </c>
      <c r="E536">
        <v>18.0825</v>
      </c>
      <c r="F536">
        <v>18.004999999999999</v>
      </c>
      <c r="G536">
        <v>0.08</v>
      </c>
      <c r="H536">
        <v>4.3E-3</v>
      </c>
    </row>
    <row r="537" spans="1:8" x14ac:dyDescent="0.35">
      <c r="A537" s="2">
        <v>43558</v>
      </c>
      <c r="B537">
        <v>18.0825</v>
      </c>
      <c r="C537">
        <v>18.8825</v>
      </c>
      <c r="D537">
        <v>17.29</v>
      </c>
      <c r="E537">
        <v>18.782499999999999</v>
      </c>
      <c r="F537">
        <v>18.0825</v>
      </c>
      <c r="G537">
        <v>0.7</v>
      </c>
      <c r="H537">
        <v>3.8700000000000012E-2</v>
      </c>
    </row>
    <row r="538" spans="1:8" x14ac:dyDescent="0.35">
      <c r="A538" s="2">
        <v>43559</v>
      </c>
      <c r="B538">
        <v>18.782499999999999</v>
      </c>
      <c r="C538">
        <v>19.324999999999999</v>
      </c>
      <c r="D538">
        <v>18.25</v>
      </c>
      <c r="E538">
        <v>18.649999999999999</v>
      </c>
      <c r="F538">
        <v>18.782499999999999</v>
      </c>
      <c r="G538">
        <v>-0.13</v>
      </c>
      <c r="H538">
        <v>-7.1000000000000004E-3</v>
      </c>
    </row>
    <row r="539" spans="1:8" x14ac:dyDescent="0.35">
      <c r="A539" s="2">
        <v>43560</v>
      </c>
      <c r="B539">
        <v>18.649999999999999</v>
      </c>
      <c r="C539">
        <v>19.074999999999999</v>
      </c>
      <c r="D539">
        <v>16.762499999999999</v>
      </c>
      <c r="E539">
        <v>18.392499999999998</v>
      </c>
      <c r="F539">
        <v>18.649999999999999</v>
      </c>
      <c r="G539">
        <v>-0.26</v>
      </c>
      <c r="H539">
        <v>-1.38E-2</v>
      </c>
    </row>
    <row r="540" spans="1:8" x14ac:dyDescent="0.35">
      <c r="A540" s="2">
        <v>43563</v>
      </c>
      <c r="B540">
        <v>18.392499999999998</v>
      </c>
      <c r="C540">
        <v>20.4575</v>
      </c>
      <c r="D540">
        <v>18.392499999999998</v>
      </c>
      <c r="E540">
        <v>20.1525</v>
      </c>
      <c r="F540">
        <v>18.392499999999998</v>
      </c>
      <c r="G540">
        <v>1.76</v>
      </c>
      <c r="H540">
        <v>9.5700000000000007E-2</v>
      </c>
    </row>
    <row r="541" spans="1:8" x14ac:dyDescent="0.35">
      <c r="A541" s="2">
        <v>43564</v>
      </c>
      <c r="B541">
        <v>20.1525</v>
      </c>
      <c r="C541">
        <v>20.662500000000001</v>
      </c>
      <c r="D541">
        <v>16.55</v>
      </c>
      <c r="E541">
        <v>20.28</v>
      </c>
      <c r="F541">
        <v>20.1525</v>
      </c>
      <c r="G541">
        <v>0.13</v>
      </c>
      <c r="H541">
        <v>6.3E-3</v>
      </c>
    </row>
    <row r="542" spans="1:8" x14ac:dyDescent="0.35">
      <c r="A542" s="2">
        <v>43565</v>
      </c>
      <c r="B542">
        <v>20.28</v>
      </c>
      <c r="C542">
        <v>21.28</v>
      </c>
      <c r="D542">
        <v>18.7</v>
      </c>
      <c r="E542">
        <v>21.13</v>
      </c>
      <c r="F542">
        <v>20.28</v>
      </c>
      <c r="G542">
        <v>0.85</v>
      </c>
      <c r="H542">
        <v>4.1900000000000007E-2</v>
      </c>
    </row>
    <row r="543" spans="1:8" x14ac:dyDescent="0.35">
      <c r="A543" s="2">
        <v>43566</v>
      </c>
      <c r="B543">
        <v>21.13</v>
      </c>
      <c r="C543">
        <v>21.34</v>
      </c>
      <c r="D543">
        <v>19.412500000000001</v>
      </c>
      <c r="E543">
        <v>20.9575</v>
      </c>
      <c r="F543">
        <v>21.13</v>
      </c>
      <c r="G543">
        <v>-0.17</v>
      </c>
      <c r="H543">
        <v>-8.199999999999999E-3</v>
      </c>
    </row>
    <row r="544" spans="1:8" x14ac:dyDescent="0.35">
      <c r="A544" s="2">
        <v>43567</v>
      </c>
      <c r="B544">
        <v>20.9575</v>
      </c>
      <c r="C544">
        <v>21.302499999999998</v>
      </c>
      <c r="D544">
        <v>18.675000000000001</v>
      </c>
      <c r="E544">
        <v>20.997499999999999</v>
      </c>
      <c r="F544">
        <v>20.9575</v>
      </c>
      <c r="G544">
        <v>0.04</v>
      </c>
      <c r="H544">
        <v>1.9E-3</v>
      </c>
    </row>
    <row r="545" spans="1:8" x14ac:dyDescent="0.35">
      <c r="A545" s="2">
        <v>43570</v>
      </c>
      <c r="B545">
        <v>20.997499999999999</v>
      </c>
      <c r="C545">
        <v>22.24</v>
      </c>
      <c r="D545">
        <v>18.760000000000002</v>
      </c>
      <c r="E545">
        <v>21.387499999999999</v>
      </c>
      <c r="F545">
        <v>20.997499999999999</v>
      </c>
      <c r="G545">
        <v>0.39</v>
      </c>
      <c r="H545">
        <v>1.8599999999999998E-2</v>
      </c>
    </row>
    <row r="546" spans="1:8" x14ac:dyDescent="0.35">
      <c r="A546" s="2">
        <v>43571</v>
      </c>
      <c r="B546">
        <v>21.387499999999999</v>
      </c>
      <c r="C546">
        <v>21.885000000000002</v>
      </c>
      <c r="D546">
        <v>19.672499999999999</v>
      </c>
      <c r="E546">
        <v>21.692499999999999</v>
      </c>
      <c r="F546">
        <v>21.387499999999999</v>
      </c>
      <c r="G546">
        <v>0.31</v>
      </c>
      <c r="H546">
        <v>1.43E-2</v>
      </c>
    </row>
    <row r="547" spans="1:8" x14ac:dyDescent="0.35">
      <c r="A547" s="2">
        <v>43573</v>
      </c>
      <c r="B547">
        <v>21.692499999999999</v>
      </c>
      <c r="C547">
        <v>23.045000000000002</v>
      </c>
      <c r="D547">
        <v>18.5</v>
      </c>
      <c r="E547">
        <v>22.734999999999999</v>
      </c>
      <c r="F547">
        <v>21.692499999999999</v>
      </c>
      <c r="G547">
        <v>1.04</v>
      </c>
      <c r="H547">
        <v>4.8099999999999997E-2</v>
      </c>
    </row>
    <row r="548" spans="1:8" x14ac:dyDescent="0.35">
      <c r="A548" s="2">
        <v>43577</v>
      </c>
      <c r="B548">
        <v>22.734999999999999</v>
      </c>
      <c r="C548">
        <v>24.5625</v>
      </c>
      <c r="D548">
        <v>20.407499999999999</v>
      </c>
      <c r="E548">
        <v>24.05</v>
      </c>
      <c r="F548">
        <v>22.734999999999999</v>
      </c>
      <c r="G548">
        <v>1.32</v>
      </c>
      <c r="H548">
        <v>5.7799999999999997E-2</v>
      </c>
    </row>
    <row r="549" spans="1:8" x14ac:dyDescent="0.35">
      <c r="A549" s="2">
        <v>43578</v>
      </c>
      <c r="B549">
        <v>24.05</v>
      </c>
      <c r="C549">
        <v>26.317499999999999</v>
      </c>
      <c r="D549">
        <v>22.7775</v>
      </c>
      <c r="E549">
        <v>24.645</v>
      </c>
      <c r="F549">
        <v>24.05</v>
      </c>
      <c r="G549">
        <v>0.6</v>
      </c>
      <c r="H549">
        <v>2.47E-2</v>
      </c>
    </row>
    <row r="550" spans="1:8" x14ac:dyDescent="0.35">
      <c r="A550" s="2">
        <v>43579</v>
      </c>
      <c r="B550">
        <v>24.645</v>
      </c>
      <c r="C550">
        <v>25.125</v>
      </c>
      <c r="D550">
        <v>23.445</v>
      </c>
      <c r="E550">
        <v>23.712499999999999</v>
      </c>
      <c r="F550">
        <v>24.645</v>
      </c>
      <c r="G550">
        <v>-0.93</v>
      </c>
      <c r="H550">
        <v>-3.78E-2</v>
      </c>
    </row>
    <row r="551" spans="1:8" x14ac:dyDescent="0.35">
      <c r="A551" s="2">
        <v>43580</v>
      </c>
      <c r="B551">
        <v>23.712499999999999</v>
      </c>
      <c r="C551">
        <v>25.535</v>
      </c>
      <c r="D551">
        <v>22.727499999999999</v>
      </c>
      <c r="E551">
        <v>23.232500000000002</v>
      </c>
      <c r="F551">
        <v>23.712499999999999</v>
      </c>
      <c r="G551">
        <v>-0.48</v>
      </c>
      <c r="H551">
        <v>-2.0199999999999999E-2</v>
      </c>
    </row>
    <row r="552" spans="1:8" x14ac:dyDescent="0.35">
      <c r="A552" s="2">
        <v>43581</v>
      </c>
      <c r="B552">
        <v>23.232500000000002</v>
      </c>
      <c r="C552">
        <v>23.962499999999999</v>
      </c>
      <c r="D552">
        <v>21.432500000000001</v>
      </c>
      <c r="E552">
        <v>21.717500000000001</v>
      </c>
      <c r="F552">
        <v>23.232500000000002</v>
      </c>
      <c r="G552">
        <v>-1.52</v>
      </c>
      <c r="H552">
        <v>-6.5199999999999994E-2</v>
      </c>
    </row>
    <row r="553" spans="1:8" x14ac:dyDescent="0.35">
      <c r="A553" s="2">
        <v>43585</v>
      </c>
      <c r="B553">
        <v>21.717500000000001</v>
      </c>
      <c r="C553">
        <v>22.774999999999999</v>
      </c>
      <c r="D553">
        <v>20.76</v>
      </c>
      <c r="E553">
        <v>21.827500000000001</v>
      </c>
      <c r="F553">
        <v>21.717500000000001</v>
      </c>
      <c r="G553">
        <v>0.11</v>
      </c>
      <c r="H553">
        <v>5.1000000000000004E-3</v>
      </c>
    </row>
    <row r="554" spans="1:8" x14ac:dyDescent="0.35">
      <c r="A554" s="2">
        <v>43587</v>
      </c>
      <c r="B554">
        <v>21.827500000000001</v>
      </c>
      <c r="C554">
        <v>23.265000000000001</v>
      </c>
      <c r="D554">
        <v>21.767499999999998</v>
      </c>
      <c r="E554">
        <v>22.982500000000002</v>
      </c>
      <c r="F554">
        <v>21.827500000000001</v>
      </c>
      <c r="G554">
        <v>1.1599999999999999</v>
      </c>
      <c r="H554">
        <v>5.2900000000000003E-2</v>
      </c>
    </row>
    <row r="555" spans="1:8" x14ac:dyDescent="0.35">
      <c r="A555" s="2">
        <v>43588</v>
      </c>
      <c r="B555">
        <v>22.982500000000002</v>
      </c>
      <c r="C555">
        <v>24.1525</v>
      </c>
      <c r="D555">
        <v>21.0975</v>
      </c>
      <c r="E555">
        <v>24.032499999999999</v>
      </c>
      <c r="F555">
        <v>22.982500000000002</v>
      </c>
      <c r="G555">
        <v>1.05</v>
      </c>
      <c r="H555">
        <v>4.5699999999999998E-2</v>
      </c>
    </row>
    <row r="556" spans="1:8" x14ac:dyDescent="0.35">
      <c r="A556" s="2">
        <v>43591</v>
      </c>
      <c r="B556">
        <v>24.032499999999999</v>
      </c>
      <c r="C556">
        <v>27.835000000000001</v>
      </c>
      <c r="D556">
        <v>19.739999999999998</v>
      </c>
      <c r="E556">
        <v>26.432500000000001</v>
      </c>
      <c r="F556">
        <v>24.032499999999999</v>
      </c>
      <c r="G556">
        <v>2.4</v>
      </c>
      <c r="H556">
        <v>9.9900000000000003E-2</v>
      </c>
    </row>
    <row r="557" spans="1:8" x14ac:dyDescent="0.35">
      <c r="A557" s="2">
        <v>43592</v>
      </c>
      <c r="B557">
        <v>26.432500000000001</v>
      </c>
      <c r="C557">
        <v>26.81</v>
      </c>
      <c r="D557">
        <v>23.092500000000001</v>
      </c>
      <c r="E557">
        <v>26.477499999999999</v>
      </c>
      <c r="F557">
        <v>26.432500000000001</v>
      </c>
      <c r="G557">
        <v>0.05</v>
      </c>
      <c r="H557">
        <v>1.6999999999999999E-3</v>
      </c>
    </row>
    <row r="558" spans="1:8" x14ac:dyDescent="0.35">
      <c r="A558" s="2">
        <v>43593</v>
      </c>
      <c r="B558">
        <v>26.477499999999999</v>
      </c>
      <c r="C558">
        <v>27.024999999999999</v>
      </c>
      <c r="D558">
        <v>23.245000000000001</v>
      </c>
      <c r="E558">
        <v>26.364999999999998</v>
      </c>
      <c r="F558">
        <v>26.477499999999999</v>
      </c>
      <c r="G558">
        <v>-0.11</v>
      </c>
      <c r="H558">
        <v>-4.1999999999999997E-3</v>
      </c>
    </row>
    <row r="559" spans="1:8" x14ac:dyDescent="0.35">
      <c r="A559" s="2">
        <v>43594</v>
      </c>
      <c r="B559">
        <v>26.364999999999998</v>
      </c>
      <c r="C559">
        <v>26.495000000000001</v>
      </c>
      <c r="D559">
        <v>23.484999999999999</v>
      </c>
      <c r="E559">
        <v>25.484999999999999</v>
      </c>
      <c r="F559">
        <v>26.364999999999998</v>
      </c>
      <c r="G559">
        <v>-0.88</v>
      </c>
      <c r="H559">
        <v>-3.3399999999999999E-2</v>
      </c>
    </row>
    <row r="560" spans="1:8" x14ac:dyDescent="0.35">
      <c r="A560" s="2">
        <v>43595</v>
      </c>
      <c r="B560">
        <v>25.484999999999999</v>
      </c>
      <c r="C560">
        <v>26.524999999999999</v>
      </c>
      <c r="D560">
        <v>24.535</v>
      </c>
      <c r="E560">
        <v>26.335000000000001</v>
      </c>
      <c r="F560">
        <v>25.484999999999999</v>
      </c>
      <c r="G560">
        <v>0.85</v>
      </c>
      <c r="H560">
        <v>3.3399999999999999E-2</v>
      </c>
    </row>
    <row r="561" spans="1:8" x14ac:dyDescent="0.35">
      <c r="A561" s="2">
        <v>43598</v>
      </c>
      <c r="B561">
        <v>26.335000000000001</v>
      </c>
      <c r="C561">
        <v>28.0625</v>
      </c>
      <c r="D561">
        <v>23.712499999999999</v>
      </c>
      <c r="E561">
        <v>27.3825</v>
      </c>
      <c r="F561">
        <v>26.335000000000001</v>
      </c>
      <c r="G561">
        <v>1.05</v>
      </c>
      <c r="H561">
        <v>3.9800000000000002E-2</v>
      </c>
    </row>
    <row r="562" spans="1:8" x14ac:dyDescent="0.35">
      <c r="A562" s="2">
        <v>43599</v>
      </c>
      <c r="B562">
        <v>27.3825</v>
      </c>
      <c r="C562">
        <v>27.76</v>
      </c>
      <c r="D562">
        <v>22.39</v>
      </c>
      <c r="E562">
        <v>27.1325</v>
      </c>
      <c r="F562">
        <v>27.3825</v>
      </c>
      <c r="G562">
        <v>-0.25</v>
      </c>
      <c r="H562">
        <v>-9.1000000000000004E-3</v>
      </c>
    </row>
    <row r="563" spans="1:8" x14ac:dyDescent="0.35">
      <c r="A563" s="2">
        <v>43600</v>
      </c>
      <c r="B563">
        <v>27.1325</v>
      </c>
      <c r="C563">
        <v>29.0825</v>
      </c>
      <c r="D563">
        <v>23.18</v>
      </c>
      <c r="E563">
        <v>28.657499999999999</v>
      </c>
      <c r="F563">
        <v>27.1325</v>
      </c>
      <c r="G563">
        <v>1.53</v>
      </c>
      <c r="H563">
        <v>5.62E-2</v>
      </c>
    </row>
    <row r="564" spans="1:8" x14ac:dyDescent="0.35">
      <c r="A564" s="2">
        <v>43601</v>
      </c>
      <c r="B564">
        <v>28.657499999999999</v>
      </c>
      <c r="C564">
        <v>29.327500000000001</v>
      </c>
      <c r="D564">
        <v>23.782499999999999</v>
      </c>
      <c r="E564">
        <v>28.37</v>
      </c>
      <c r="F564">
        <v>28.657499999999999</v>
      </c>
      <c r="G564">
        <v>-0.28999999999999998</v>
      </c>
      <c r="H564">
        <v>-0.01</v>
      </c>
    </row>
    <row r="565" spans="1:8" x14ac:dyDescent="0.35">
      <c r="A565" s="2">
        <v>43602</v>
      </c>
      <c r="B565">
        <v>28.37</v>
      </c>
      <c r="C565">
        <v>29.232500000000002</v>
      </c>
      <c r="D565">
        <v>25.497499999999999</v>
      </c>
      <c r="E565">
        <v>28.074999999999999</v>
      </c>
      <c r="F565">
        <v>28.37</v>
      </c>
      <c r="G565">
        <v>-0.3</v>
      </c>
      <c r="H565">
        <v>-1.04E-2</v>
      </c>
    </row>
    <row r="566" spans="1:8" x14ac:dyDescent="0.35">
      <c r="A566" s="2">
        <v>43605</v>
      </c>
      <c r="B566">
        <v>28.074999999999999</v>
      </c>
      <c r="C566">
        <v>28.074999999999999</v>
      </c>
      <c r="D566">
        <v>19.760000000000002</v>
      </c>
      <c r="E566">
        <v>23.675000000000001</v>
      </c>
      <c r="F566">
        <v>28.074999999999999</v>
      </c>
      <c r="G566">
        <v>-4.4000000000000004</v>
      </c>
      <c r="H566">
        <v>-0.15670000000000001</v>
      </c>
    </row>
    <row r="567" spans="1:8" x14ac:dyDescent="0.35">
      <c r="A567" s="2">
        <v>43606</v>
      </c>
      <c r="B567">
        <v>23.675000000000001</v>
      </c>
      <c r="C567">
        <v>28.102499999999999</v>
      </c>
      <c r="D567">
        <v>20.2425</v>
      </c>
      <c r="E567">
        <v>25.6525</v>
      </c>
      <c r="F567">
        <v>23.675000000000001</v>
      </c>
      <c r="G567">
        <v>1.98</v>
      </c>
      <c r="H567">
        <v>8.3500000000000005E-2</v>
      </c>
    </row>
    <row r="568" spans="1:8" x14ac:dyDescent="0.35">
      <c r="A568" s="2">
        <v>43607</v>
      </c>
      <c r="B568">
        <v>25.6525</v>
      </c>
      <c r="C568">
        <v>30.182500000000001</v>
      </c>
      <c r="D568">
        <v>19.04</v>
      </c>
      <c r="E568">
        <v>27.6325</v>
      </c>
      <c r="F568">
        <v>25.6525</v>
      </c>
      <c r="G568">
        <v>1.98</v>
      </c>
      <c r="H568">
        <v>7.7200000000000005E-2</v>
      </c>
    </row>
    <row r="569" spans="1:8" x14ac:dyDescent="0.35">
      <c r="A569" s="2">
        <v>43608</v>
      </c>
      <c r="B569">
        <v>27.6325</v>
      </c>
      <c r="C569">
        <v>27.6325</v>
      </c>
      <c r="D569">
        <v>18.9575</v>
      </c>
      <c r="E569">
        <v>19.405000000000001</v>
      </c>
      <c r="F569">
        <v>27.6325</v>
      </c>
      <c r="G569">
        <v>-8.23</v>
      </c>
      <c r="H569">
        <v>-0.29770000000000002</v>
      </c>
    </row>
    <row r="570" spans="1:8" x14ac:dyDescent="0.35">
      <c r="A570" s="2">
        <v>43609</v>
      </c>
      <c r="B570">
        <v>19.405000000000001</v>
      </c>
      <c r="C570">
        <v>19.405000000000001</v>
      </c>
      <c r="D570">
        <v>14.4925</v>
      </c>
      <c r="E570">
        <v>16.467500000000001</v>
      </c>
      <c r="F570">
        <v>19.405000000000001</v>
      </c>
      <c r="G570">
        <v>-2.94</v>
      </c>
      <c r="H570">
        <v>-0.15140000000000001</v>
      </c>
    </row>
    <row r="571" spans="1:8" x14ac:dyDescent="0.35">
      <c r="A571" s="2">
        <v>43612</v>
      </c>
      <c r="B571">
        <v>16.467500000000001</v>
      </c>
      <c r="C571">
        <v>17.335000000000001</v>
      </c>
      <c r="D571">
        <v>13.48</v>
      </c>
      <c r="E571">
        <v>16.190000000000001</v>
      </c>
      <c r="F571">
        <v>16.467500000000001</v>
      </c>
      <c r="G571">
        <v>-0.28000000000000003</v>
      </c>
      <c r="H571">
        <v>-1.6899999999999998E-2</v>
      </c>
    </row>
    <row r="572" spans="1:8" x14ac:dyDescent="0.35">
      <c r="A572" s="2">
        <v>43613</v>
      </c>
      <c r="B572">
        <v>16.190000000000001</v>
      </c>
      <c r="C572">
        <v>16.54</v>
      </c>
      <c r="D572">
        <v>15.38</v>
      </c>
      <c r="E572">
        <v>15.922499999999999</v>
      </c>
      <c r="F572">
        <v>16.190000000000001</v>
      </c>
      <c r="G572">
        <v>-0.27</v>
      </c>
      <c r="H572">
        <v>-1.6500000000000001E-2</v>
      </c>
    </row>
    <row r="573" spans="1:8" x14ac:dyDescent="0.35">
      <c r="A573" s="2">
        <v>43614</v>
      </c>
      <c r="B573">
        <v>15.922499999999999</v>
      </c>
      <c r="C573">
        <v>16.5075</v>
      </c>
      <c r="D573">
        <v>14.477499999999999</v>
      </c>
      <c r="E573">
        <v>16.407499999999999</v>
      </c>
      <c r="F573">
        <v>15.922499999999999</v>
      </c>
      <c r="G573">
        <v>0.49</v>
      </c>
      <c r="H573">
        <v>3.0499999999999999E-2</v>
      </c>
    </row>
    <row r="574" spans="1:8" x14ac:dyDescent="0.35">
      <c r="A574" s="2">
        <v>43615</v>
      </c>
      <c r="B574">
        <v>16.407499999999999</v>
      </c>
      <c r="C574">
        <v>16.407499999999999</v>
      </c>
      <c r="D574">
        <v>14.852499999999999</v>
      </c>
      <c r="E574">
        <v>15.61</v>
      </c>
      <c r="F574">
        <v>16.407499999999999</v>
      </c>
      <c r="G574">
        <v>-0.8</v>
      </c>
      <c r="H574">
        <v>-4.8599999999999997E-2</v>
      </c>
    </row>
    <row r="575" spans="1:8" x14ac:dyDescent="0.35">
      <c r="A575" s="2">
        <v>43616</v>
      </c>
      <c r="B575">
        <v>15.61</v>
      </c>
      <c r="C575">
        <v>16.787500000000001</v>
      </c>
      <c r="D575">
        <v>14.19</v>
      </c>
      <c r="E575">
        <v>16.067499999999999</v>
      </c>
      <c r="F575">
        <v>15.61</v>
      </c>
      <c r="G575">
        <v>0.46</v>
      </c>
      <c r="H575">
        <v>2.93E-2</v>
      </c>
    </row>
    <row r="576" spans="1:8" x14ac:dyDescent="0.35">
      <c r="A576" s="2">
        <v>43619</v>
      </c>
      <c r="B576">
        <v>16.067499999999999</v>
      </c>
      <c r="C576">
        <v>16.232500000000002</v>
      </c>
      <c r="D576">
        <v>14.074999999999999</v>
      </c>
      <c r="E576">
        <v>15.967499999999999</v>
      </c>
      <c r="F576">
        <v>16.067499999999999</v>
      </c>
      <c r="G576">
        <v>-0.1</v>
      </c>
      <c r="H576">
        <v>-6.1999999999999998E-3</v>
      </c>
    </row>
    <row r="577" spans="1:8" x14ac:dyDescent="0.35">
      <c r="A577" s="2">
        <v>43620</v>
      </c>
      <c r="B577">
        <v>15.967499999999999</v>
      </c>
      <c r="C577">
        <v>15.967499999999999</v>
      </c>
      <c r="D577">
        <v>14.6675</v>
      </c>
      <c r="E577">
        <v>15.6275</v>
      </c>
      <c r="F577">
        <v>15.967499999999999</v>
      </c>
      <c r="G577">
        <v>-0.34</v>
      </c>
      <c r="H577">
        <v>-2.1299999999999999E-2</v>
      </c>
    </row>
    <row r="578" spans="1:8" x14ac:dyDescent="0.35">
      <c r="A578" s="2">
        <v>43622</v>
      </c>
      <c r="B578">
        <v>15.6275</v>
      </c>
      <c r="C578">
        <v>15.925000000000001</v>
      </c>
      <c r="D578">
        <v>13.975</v>
      </c>
      <c r="E578">
        <v>15.525</v>
      </c>
      <c r="F578">
        <v>15.6275</v>
      </c>
      <c r="G578">
        <v>-0.1</v>
      </c>
      <c r="H578">
        <v>-6.6000000000000008E-3</v>
      </c>
    </row>
    <row r="579" spans="1:8" x14ac:dyDescent="0.35">
      <c r="A579" s="2">
        <v>43623</v>
      </c>
      <c r="B579">
        <v>15.525</v>
      </c>
      <c r="C579">
        <v>15.73</v>
      </c>
      <c r="D579">
        <v>13.6275</v>
      </c>
      <c r="E579">
        <v>14.8575</v>
      </c>
      <c r="F579">
        <v>15.525</v>
      </c>
      <c r="G579">
        <v>-0.67</v>
      </c>
      <c r="H579">
        <v>-4.2999999999999997E-2</v>
      </c>
    </row>
    <row r="580" spans="1:8" x14ac:dyDescent="0.35">
      <c r="A580" s="2">
        <v>43626</v>
      </c>
      <c r="B580">
        <v>14.8575</v>
      </c>
      <c r="C580">
        <v>15.452500000000001</v>
      </c>
      <c r="D580">
        <v>13.4475</v>
      </c>
      <c r="E580">
        <v>14.975</v>
      </c>
      <c r="F580">
        <v>14.8575</v>
      </c>
      <c r="G580">
        <v>0.12</v>
      </c>
      <c r="H580">
        <v>7.9000000000000008E-3</v>
      </c>
    </row>
    <row r="581" spans="1:8" x14ac:dyDescent="0.35">
      <c r="A581" s="2">
        <v>43627</v>
      </c>
      <c r="B581">
        <v>14.975</v>
      </c>
      <c r="C581">
        <v>14.975</v>
      </c>
      <c r="D581">
        <v>13.48</v>
      </c>
      <c r="E581">
        <v>14.49</v>
      </c>
      <c r="F581">
        <v>14.975</v>
      </c>
      <c r="G581">
        <v>-0.49</v>
      </c>
      <c r="H581">
        <v>-3.2400000000000012E-2</v>
      </c>
    </row>
    <row r="582" spans="1:8" x14ac:dyDescent="0.35">
      <c r="A582" s="2">
        <v>43628</v>
      </c>
      <c r="B582">
        <v>14.49</v>
      </c>
      <c r="C582">
        <v>14.71</v>
      </c>
      <c r="D582">
        <v>13.31</v>
      </c>
      <c r="E582">
        <v>14.1225</v>
      </c>
      <c r="F582">
        <v>14.49</v>
      </c>
      <c r="G582">
        <v>-0.37</v>
      </c>
      <c r="H582">
        <v>-2.5399999999999999E-2</v>
      </c>
    </row>
    <row r="583" spans="1:8" x14ac:dyDescent="0.35">
      <c r="A583" s="2">
        <v>43629</v>
      </c>
      <c r="B583">
        <v>14.1225</v>
      </c>
      <c r="C583">
        <v>14.2925</v>
      </c>
      <c r="D583">
        <v>13.2775</v>
      </c>
      <c r="E583">
        <v>13.66</v>
      </c>
      <c r="F583">
        <v>14.1225</v>
      </c>
      <c r="G583">
        <v>-0.46</v>
      </c>
      <c r="H583">
        <v>-3.27E-2</v>
      </c>
    </row>
    <row r="584" spans="1:8" x14ac:dyDescent="0.35">
      <c r="A584" s="2">
        <v>43630</v>
      </c>
      <c r="B584">
        <v>13.66</v>
      </c>
      <c r="C584">
        <v>14.1175</v>
      </c>
      <c r="D584">
        <v>12.6425</v>
      </c>
      <c r="E584">
        <v>13.895</v>
      </c>
      <c r="F584">
        <v>13.66</v>
      </c>
      <c r="G584">
        <v>0.24</v>
      </c>
      <c r="H584">
        <v>1.72E-2</v>
      </c>
    </row>
    <row r="585" spans="1:8" x14ac:dyDescent="0.35">
      <c r="A585" s="2">
        <v>43633</v>
      </c>
      <c r="B585">
        <v>13.895</v>
      </c>
      <c r="C585">
        <v>14.96</v>
      </c>
      <c r="D585">
        <v>13.52</v>
      </c>
      <c r="E585">
        <v>14.65</v>
      </c>
      <c r="F585">
        <v>13.895</v>
      </c>
      <c r="G585">
        <v>0.76</v>
      </c>
      <c r="H585">
        <v>5.4300000000000001E-2</v>
      </c>
    </row>
    <row r="586" spans="1:8" x14ac:dyDescent="0.35">
      <c r="A586" s="2">
        <v>43634</v>
      </c>
      <c r="B586">
        <v>14.65</v>
      </c>
      <c r="C586">
        <v>14.97</v>
      </c>
      <c r="D586">
        <v>11.737500000000001</v>
      </c>
      <c r="E586">
        <v>14.6</v>
      </c>
      <c r="F586">
        <v>14.65</v>
      </c>
      <c r="G586">
        <v>-0.05</v>
      </c>
      <c r="H586">
        <v>-3.3999999999999998E-3</v>
      </c>
    </row>
    <row r="587" spans="1:8" x14ac:dyDescent="0.35">
      <c r="A587" s="2">
        <v>43635</v>
      </c>
      <c r="B587">
        <v>14.6</v>
      </c>
      <c r="C587">
        <v>15.3</v>
      </c>
      <c r="D587">
        <v>10.79</v>
      </c>
      <c r="E587">
        <v>14.73</v>
      </c>
      <c r="F587">
        <v>14.6</v>
      </c>
      <c r="G587">
        <v>0.13</v>
      </c>
      <c r="H587">
        <v>8.8999999999999999E-3</v>
      </c>
    </row>
    <row r="588" spans="1:8" x14ac:dyDescent="0.35">
      <c r="A588" s="2">
        <v>43636</v>
      </c>
      <c r="B588">
        <v>14.73</v>
      </c>
      <c r="C588">
        <v>15.1875</v>
      </c>
      <c r="D588">
        <v>12.835000000000001</v>
      </c>
      <c r="E588">
        <v>14</v>
      </c>
      <c r="F588">
        <v>14.73</v>
      </c>
      <c r="G588">
        <v>-0.73</v>
      </c>
      <c r="H588">
        <v>-4.9599999999999998E-2</v>
      </c>
    </row>
    <row r="589" spans="1:8" x14ac:dyDescent="0.35">
      <c r="A589" s="2">
        <v>43637</v>
      </c>
      <c r="B589">
        <v>14</v>
      </c>
      <c r="C589">
        <v>14.8325</v>
      </c>
      <c r="D589">
        <v>10.602499999999999</v>
      </c>
      <c r="E589">
        <v>14.61</v>
      </c>
      <c r="F589">
        <v>14</v>
      </c>
      <c r="G589">
        <v>0.61</v>
      </c>
      <c r="H589">
        <v>4.3600000000000007E-2</v>
      </c>
    </row>
    <row r="590" spans="1:8" x14ac:dyDescent="0.35">
      <c r="A590" s="2">
        <v>43640</v>
      </c>
      <c r="B590">
        <v>14.61</v>
      </c>
      <c r="C590">
        <v>15.664999999999999</v>
      </c>
      <c r="D590">
        <v>11.855</v>
      </c>
      <c r="E590">
        <v>15.2225</v>
      </c>
      <c r="F590">
        <v>14.61</v>
      </c>
      <c r="G590">
        <v>0.61</v>
      </c>
      <c r="H590">
        <v>4.1900000000000007E-2</v>
      </c>
    </row>
    <row r="591" spans="1:8" x14ac:dyDescent="0.35">
      <c r="A591" s="2">
        <v>43641</v>
      </c>
      <c r="B591">
        <v>15.2225</v>
      </c>
      <c r="C591">
        <v>15.585000000000001</v>
      </c>
      <c r="D591">
        <v>14.9275</v>
      </c>
      <c r="E591">
        <v>15.01</v>
      </c>
      <c r="F591">
        <v>15.2225</v>
      </c>
      <c r="G591">
        <v>-0.21</v>
      </c>
      <c r="H591">
        <v>-1.4E-2</v>
      </c>
    </row>
    <row r="592" spans="1:8" x14ac:dyDescent="0.35">
      <c r="A592" s="2">
        <v>43642</v>
      </c>
      <c r="B592">
        <v>15.01</v>
      </c>
      <c r="C592">
        <v>15.195</v>
      </c>
      <c r="D592">
        <v>14.39</v>
      </c>
      <c r="E592">
        <v>14.75</v>
      </c>
      <c r="F592">
        <v>15.01</v>
      </c>
      <c r="G592">
        <v>-0.26</v>
      </c>
      <c r="H592">
        <v>-1.7299999999999999E-2</v>
      </c>
    </row>
    <row r="593" spans="1:8" x14ac:dyDescent="0.35">
      <c r="A593" s="2">
        <v>43643</v>
      </c>
      <c r="B593">
        <v>14.75</v>
      </c>
      <c r="C593">
        <v>14.887499999999999</v>
      </c>
      <c r="D593">
        <v>13.647500000000001</v>
      </c>
      <c r="E593">
        <v>14.645</v>
      </c>
      <c r="F593">
        <v>14.75</v>
      </c>
      <c r="G593">
        <v>-0.11</v>
      </c>
      <c r="H593">
        <v>-7.1000000000000004E-3</v>
      </c>
    </row>
    <row r="594" spans="1:8" x14ac:dyDescent="0.35">
      <c r="A594" s="2">
        <v>43644</v>
      </c>
      <c r="B594">
        <v>14.645</v>
      </c>
      <c r="C594">
        <v>15.0725</v>
      </c>
      <c r="D594">
        <v>13.994999999999999</v>
      </c>
      <c r="E594">
        <v>14.952500000000001</v>
      </c>
      <c r="F594">
        <v>14.645</v>
      </c>
      <c r="G594">
        <v>0.31</v>
      </c>
      <c r="H594">
        <v>2.1000000000000001E-2</v>
      </c>
    </row>
    <row r="595" spans="1:8" x14ac:dyDescent="0.35">
      <c r="A595" s="2">
        <v>43647</v>
      </c>
      <c r="B595">
        <v>14.952500000000001</v>
      </c>
      <c r="C595">
        <v>15.02</v>
      </c>
      <c r="D595">
        <v>14.4725</v>
      </c>
      <c r="E595">
        <v>14.602499999999999</v>
      </c>
      <c r="F595">
        <v>14.952500000000001</v>
      </c>
      <c r="G595">
        <v>-0.35</v>
      </c>
      <c r="H595">
        <v>-2.3400000000000001E-2</v>
      </c>
    </row>
    <row r="596" spans="1:8" x14ac:dyDescent="0.35">
      <c r="A596" s="2">
        <v>43648</v>
      </c>
      <c r="B596">
        <v>14.602499999999999</v>
      </c>
      <c r="C596">
        <v>14.8325</v>
      </c>
      <c r="D596">
        <v>14.025</v>
      </c>
      <c r="E596">
        <v>14.25</v>
      </c>
      <c r="F596">
        <v>14.602499999999999</v>
      </c>
      <c r="G596">
        <v>-0.35</v>
      </c>
      <c r="H596">
        <v>-2.41E-2</v>
      </c>
    </row>
    <row r="597" spans="1:8" x14ac:dyDescent="0.35">
      <c r="A597" s="2">
        <v>43649</v>
      </c>
      <c r="B597">
        <v>14.25</v>
      </c>
      <c r="C597">
        <v>14.32</v>
      </c>
      <c r="D597">
        <v>13.52</v>
      </c>
      <c r="E597">
        <v>13.695</v>
      </c>
      <c r="F597">
        <v>14.25</v>
      </c>
      <c r="G597">
        <v>-0.56000000000000005</v>
      </c>
      <c r="H597">
        <v>-3.8899999999999997E-2</v>
      </c>
    </row>
    <row r="598" spans="1:8" x14ac:dyDescent="0.35">
      <c r="A598" s="2">
        <v>43650</v>
      </c>
      <c r="B598">
        <v>13.695</v>
      </c>
      <c r="C598">
        <v>13.695</v>
      </c>
      <c r="D598">
        <v>13.012499999999999</v>
      </c>
      <c r="E598">
        <v>13.53</v>
      </c>
      <c r="F598">
        <v>13.695</v>
      </c>
      <c r="G598">
        <v>-0.17</v>
      </c>
      <c r="H598">
        <v>-1.2E-2</v>
      </c>
    </row>
    <row r="599" spans="1:8" x14ac:dyDescent="0.35">
      <c r="A599" s="2">
        <v>43651</v>
      </c>
      <c r="B599">
        <v>13.53</v>
      </c>
      <c r="C599">
        <v>13.965</v>
      </c>
      <c r="D599">
        <v>12.664999999999999</v>
      </c>
      <c r="E599">
        <v>13.065</v>
      </c>
      <c r="F599">
        <v>13.53</v>
      </c>
      <c r="G599">
        <v>-0.47</v>
      </c>
      <c r="H599">
        <v>-3.44E-2</v>
      </c>
    </row>
    <row r="600" spans="1:8" x14ac:dyDescent="0.35">
      <c r="A600" s="2">
        <v>43654</v>
      </c>
      <c r="B600">
        <v>13.065</v>
      </c>
      <c r="C600">
        <v>14.0425</v>
      </c>
      <c r="D600">
        <v>12.1075</v>
      </c>
      <c r="E600">
        <v>13.852499999999999</v>
      </c>
      <c r="F600">
        <v>13.065</v>
      </c>
      <c r="G600">
        <v>0.79</v>
      </c>
      <c r="H600">
        <v>6.0300000000000013E-2</v>
      </c>
    </row>
    <row r="601" spans="1:8" x14ac:dyDescent="0.35">
      <c r="A601" s="2">
        <v>43655</v>
      </c>
      <c r="B601">
        <v>13.852499999999999</v>
      </c>
      <c r="C601">
        <v>14.22</v>
      </c>
      <c r="D601">
        <v>13.352499999999999</v>
      </c>
      <c r="E601">
        <v>13.6875</v>
      </c>
      <c r="F601">
        <v>13.852499999999999</v>
      </c>
      <c r="G601">
        <v>-0.17</v>
      </c>
      <c r="H601">
        <v>-1.1900000000000001E-2</v>
      </c>
    </row>
    <row r="602" spans="1:8" x14ac:dyDescent="0.35">
      <c r="A602" s="2">
        <v>43656</v>
      </c>
      <c r="B602">
        <v>13.6875</v>
      </c>
      <c r="C602">
        <v>13.9625</v>
      </c>
      <c r="D602">
        <v>12.395</v>
      </c>
      <c r="E602">
        <v>13.635</v>
      </c>
      <c r="F602">
        <v>13.6875</v>
      </c>
      <c r="G602">
        <v>-0.05</v>
      </c>
      <c r="H602">
        <v>-3.8E-3</v>
      </c>
    </row>
    <row r="603" spans="1:8" x14ac:dyDescent="0.35">
      <c r="A603" s="2">
        <v>43657</v>
      </c>
      <c r="B603">
        <v>13.635</v>
      </c>
      <c r="C603">
        <v>13.635</v>
      </c>
      <c r="D603">
        <v>12.1775</v>
      </c>
      <c r="E603">
        <v>12.47</v>
      </c>
      <c r="F603">
        <v>13.635</v>
      </c>
      <c r="G603">
        <v>-1.17</v>
      </c>
      <c r="H603">
        <v>-8.539999999999999E-2</v>
      </c>
    </row>
    <row r="604" spans="1:8" x14ac:dyDescent="0.35">
      <c r="A604" s="2">
        <v>43658</v>
      </c>
      <c r="B604">
        <v>12.47</v>
      </c>
      <c r="C604">
        <v>12.55</v>
      </c>
      <c r="D604">
        <v>11.55</v>
      </c>
      <c r="E604">
        <v>11.9975</v>
      </c>
      <c r="F604">
        <v>12.47</v>
      </c>
      <c r="G604">
        <v>-0.47</v>
      </c>
      <c r="H604">
        <v>-3.7900000000000003E-2</v>
      </c>
    </row>
    <row r="605" spans="1:8" x14ac:dyDescent="0.35">
      <c r="A605" s="2">
        <v>43661</v>
      </c>
      <c r="B605">
        <v>11.9975</v>
      </c>
      <c r="C605">
        <v>12.5175</v>
      </c>
      <c r="D605">
        <v>10.6425</v>
      </c>
      <c r="E605">
        <v>12.02</v>
      </c>
      <c r="F605">
        <v>11.9975</v>
      </c>
      <c r="G605">
        <v>0.02</v>
      </c>
      <c r="H605">
        <v>1.9E-3</v>
      </c>
    </row>
    <row r="606" spans="1:8" x14ac:dyDescent="0.35">
      <c r="A606" s="2">
        <v>43662</v>
      </c>
      <c r="B606">
        <v>12.02</v>
      </c>
      <c r="C606">
        <v>12.02</v>
      </c>
      <c r="D606">
        <v>11.0625</v>
      </c>
      <c r="E606">
        <v>11.56</v>
      </c>
      <c r="F606">
        <v>12.02</v>
      </c>
      <c r="G606">
        <v>-0.46</v>
      </c>
      <c r="H606">
        <v>-3.8300000000000001E-2</v>
      </c>
    </row>
    <row r="607" spans="1:8" x14ac:dyDescent="0.35">
      <c r="A607" s="2">
        <v>43663</v>
      </c>
      <c r="B607">
        <v>11.56</v>
      </c>
      <c r="C607">
        <v>11.91</v>
      </c>
      <c r="D607">
        <v>9.1624999999999996</v>
      </c>
      <c r="E607">
        <v>11.8</v>
      </c>
      <c r="F607">
        <v>11.56</v>
      </c>
      <c r="G607">
        <v>0.24</v>
      </c>
      <c r="H607">
        <v>2.0799999999999999E-2</v>
      </c>
    </row>
    <row r="608" spans="1:8" x14ac:dyDescent="0.35">
      <c r="A608" s="2">
        <v>43664</v>
      </c>
      <c r="B608">
        <v>11.8</v>
      </c>
      <c r="C608">
        <v>11.9825</v>
      </c>
      <c r="D608">
        <v>9.2225000000000001</v>
      </c>
      <c r="E608">
        <v>11.75</v>
      </c>
      <c r="F608">
        <v>11.8</v>
      </c>
      <c r="G608">
        <v>-0.05</v>
      </c>
      <c r="H608">
        <v>-4.1999999999999997E-3</v>
      </c>
    </row>
    <row r="609" spans="1:8" x14ac:dyDescent="0.35">
      <c r="A609" s="2">
        <v>43665</v>
      </c>
      <c r="B609">
        <v>11.75</v>
      </c>
      <c r="C609">
        <v>12.675000000000001</v>
      </c>
      <c r="D609">
        <v>10.592499999999999</v>
      </c>
      <c r="E609">
        <v>12.515000000000001</v>
      </c>
      <c r="F609">
        <v>11.75</v>
      </c>
      <c r="G609">
        <v>0.77</v>
      </c>
      <c r="H609">
        <v>6.5100000000000005E-2</v>
      </c>
    </row>
    <row r="610" spans="1:8" x14ac:dyDescent="0.35">
      <c r="A610" s="2">
        <v>43668</v>
      </c>
      <c r="B610">
        <v>12.515000000000001</v>
      </c>
      <c r="C610">
        <v>13.4025</v>
      </c>
      <c r="D610">
        <v>11.5625</v>
      </c>
      <c r="E610">
        <v>13.01</v>
      </c>
      <c r="F610">
        <v>12.515000000000001</v>
      </c>
      <c r="G610">
        <v>0.5</v>
      </c>
      <c r="H610">
        <v>3.9600000000000003E-2</v>
      </c>
    </row>
    <row r="611" spans="1:8" x14ac:dyDescent="0.35">
      <c r="A611" s="2">
        <v>43669</v>
      </c>
      <c r="B611">
        <v>13.01</v>
      </c>
      <c r="C611">
        <v>13.78</v>
      </c>
      <c r="D611">
        <v>11.59</v>
      </c>
      <c r="E611">
        <v>13.4275</v>
      </c>
      <c r="F611">
        <v>13.01</v>
      </c>
      <c r="G611">
        <v>0.42</v>
      </c>
      <c r="H611">
        <v>3.2099999999999997E-2</v>
      </c>
    </row>
    <row r="612" spans="1:8" x14ac:dyDescent="0.35">
      <c r="A612" s="2">
        <v>43670</v>
      </c>
      <c r="B612">
        <v>13.4275</v>
      </c>
      <c r="C612">
        <v>14.4825</v>
      </c>
      <c r="D612">
        <v>11.85</v>
      </c>
      <c r="E612">
        <v>12.76</v>
      </c>
      <c r="F612">
        <v>13.4275</v>
      </c>
      <c r="G612">
        <v>-0.67</v>
      </c>
      <c r="H612">
        <v>-4.9700000000000001E-2</v>
      </c>
    </row>
    <row r="613" spans="1:8" x14ac:dyDescent="0.35">
      <c r="A613" s="2">
        <v>43671</v>
      </c>
      <c r="B613">
        <v>12.76</v>
      </c>
      <c r="C613">
        <v>13.55</v>
      </c>
      <c r="D613">
        <v>11.9975</v>
      </c>
      <c r="E613">
        <v>12.635</v>
      </c>
      <c r="F613">
        <v>12.76</v>
      </c>
      <c r="G613">
        <v>-0.13</v>
      </c>
      <c r="H613">
        <v>-9.7999999999999997E-3</v>
      </c>
    </row>
    <row r="614" spans="1:8" x14ac:dyDescent="0.35">
      <c r="A614" s="2">
        <v>43672</v>
      </c>
      <c r="B614">
        <v>12.635</v>
      </c>
      <c r="C614">
        <v>13.31</v>
      </c>
      <c r="D614">
        <v>11.922499999999999</v>
      </c>
      <c r="E614">
        <v>12.1325</v>
      </c>
      <c r="F614">
        <v>12.635</v>
      </c>
      <c r="G614">
        <v>-0.5</v>
      </c>
      <c r="H614">
        <v>-3.9800000000000002E-2</v>
      </c>
    </row>
    <row r="615" spans="1:8" x14ac:dyDescent="0.35">
      <c r="A615" s="2">
        <v>43675</v>
      </c>
      <c r="B615">
        <v>12.1325</v>
      </c>
      <c r="C615">
        <v>13.532500000000001</v>
      </c>
      <c r="D615">
        <v>12.0375</v>
      </c>
      <c r="E615">
        <v>13.0625</v>
      </c>
      <c r="F615">
        <v>12.1325</v>
      </c>
      <c r="G615">
        <v>0.93</v>
      </c>
      <c r="H615">
        <v>7.6700000000000004E-2</v>
      </c>
    </row>
    <row r="616" spans="1:8" x14ac:dyDescent="0.35">
      <c r="A616" s="2">
        <v>43676</v>
      </c>
      <c r="B616">
        <v>13.0625</v>
      </c>
      <c r="C616">
        <v>13.8675</v>
      </c>
      <c r="D616">
        <v>12.5</v>
      </c>
      <c r="E616">
        <v>13.612500000000001</v>
      </c>
      <c r="F616">
        <v>13.0625</v>
      </c>
      <c r="G616">
        <v>0.55000000000000004</v>
      </c>
      <c r="H616">
        <v>4.2099999999999999E-2</v>
      </c>
    </row>
    <row r="617" spans="1:8" x14ac:dyDescent="0.35">
      <c r="A617" s="2">
        <v>43677</v>
      </c>
      <c r="B617">
        <v>13.612500000000001</v>
      </c>
      <c r="C617">
        <v>14.545</v>
      </c>
      <c r="D617">
        <v>13.414999999999999</v>
      </c>
      <c r="E617">
        <v>13.59</v>
      </c>
      <c r="F617">
        <v>13.612500000000001</v>
      </c>
      <c r="G617">
        <v>-0.02</v>
      </c>
      <c r="H617">
        <v>-1.6999999999999999E-3</v>
      </c>
    </row>
    <row r="618" spans="1:8" x14ac:dyDescent="0.35">
      <c r="A618" s="2">
        <v>43678</v>
      </c>
      <c r="B618">
        <v>13.59</v>
      </c>
      <c r="C618">
        <v>15.28</v>
      </c>
      <c r="D618">
        <v>13.272500000000001</v>
      </c>
      <c r="E618">
        <v>14.557499999999999</v>
      </c>
      <c r="F618">
        <v>13.59</v>
      </c>
      <c r="G618">
        <v>0.97</v>
      </c>
      <c r="H618">
        <v>7.1199999999999999E-2</v>
      </c>
    </row>
    <row r="619" spans="1:8" x14ac:dyDescent="0.35">
      <c r="A619" s="2">
        <v>43679</v>
      </c>
      <c r="B619">
        <v>14.557499999999999</v>
      </c>
      <c r="C619">
        <v>16.157499999999999</v>
      </c>
      <c r="D619">
        <v>14.435</v>
      </c>
      <c r="E619">
        <v>15.1875</v>
      </c>
      <c r="F619">
        <v>14.557499999999999</v>
      </c>
      <c r="G619">
        <v>0.63</v>
      </c>
      <c r="H619">
        <v>4.3299999999999998E-2</v>
      </c>
    </row>
    <row r="620" spans="1:8" x14ac:dyDescent="0.35">
      <c r="A620" s="2">
        <v>43682</v>
      </c>
      <c r="B620">
        <v>15.1875</v>
      </c>
      <c r="C620">
        <v>17.82</v>
      </c>
      <c r="D620">
        <v>15.1875</v>
      </c>
      <c r="E620">
        <v>16.585000000000001</v>
      </c>
      <c r="F620">
        <v>15.1875</v>
      </c>
      <c r="G620">
        <v>1.4</v>
      </c>
      <c r="H620">
        <v>9.1999999999999998E-2</v>
      </c>
    </row>
    <row r="621" spans="1:8" x14ac:dyDescent="0.35">
      <c r="A621" s="2">
        <v>43683</v>
      </c>
      <c r="B621">
        <v>16.585000000000001</v>
      </c>
      <c r="C621">
        <v>16.785</v>
      </c>
      <c r="D621">
        <v>15.592499999999999</v>
      </c>
      <c r="E621">
        <v>16.12</v>
      </c>
      <c r="F621">
        <v>16.585000000000001</v>
      </c>
      <c r="G621">
        <v>-0.47</v>
      </c>
      <c r="H621">
        <v>-2.8000000000000001E-2</v>
      </c>
    </row>
    <row r="622" spans="1:8" x14ac:dyDescent="0.35">
      <c r="A622" s="2">
        <v>43684</v>
      </c>
      <c r="B622">
        <v>16.12</v>
      </c>
      <c r="C622">
        <v>16.912500000000001</v>
      </c>
      <c r="D622">
        <v>15.737500000000001</v>
      </c>
      <c r="E622">
        <v>16.739999999999998</v>
      </c>
      <c r="F622">
        <v>16.12</v>
      </c>
      <c r="G622">
        <v>0.62</v>
      </c>
      <c r="H622">
        <v>3.85E-2</v>
      </c>
    </row>
    <row r="623" spans="1:8" x14ac:dyDescent="0.35">
      <c r="A623" s="2">
        <v>43685</v>
      </c>
      <c r="B623">
        <v>16.739999999999998</v>
      </c>
      <c r="C623">
        <v>16.739999999999998</v>
      </c>
      <c r="D623">
        <v>15.515000000000001</v>
      </c>
      <c r="E623">
        <v>16.092500000000001</v>
      </c>
      <c r="F623">
        <v>16.739999999999998</v>
      </c>
      <c r="G623">
        <v>-0.65</v>
      </c>
      <c r="H623">
        <v>-3.8700000000000012E-2</v>
      </c>
    </row>
    <row r="624" spans="1:8" x14ac:dyDescent="0.35">
      <c r="A624" s="2">
        <v>43686</v>
      </c>
      <c r="B624">
        <v>16.092500000000001</v>
      </c>
      <c r="C624">
        <v>16.162500000000001</v>
      </c>
      <c r="D624">
        <v>15.0275</v>
      </c>
      <c r="E624">
        <v>15.845000000000001</v>
      </c>
      <c r="F624">
        <v>16.092500000000001</v>
      </c>
      <c r="G624">
        <v>-0.25</v>
      </c>
      <c r="H624">
        <v>-1.54E-2</v>
      </c>
    </row>
    <row r="625" spans="1:8" x14ac:dyDescent="0.35">
      <c r="A625" s="2">
        <v>43690</v>
      </c>
      <c r="B625">
        <v>15.845000000000001</v>
      </c>
      <c r="C625">
        <v>18.004999999999999</v>
      </c>
      <c r="D625">
        <v>15.1175</v>
      </c>
      <c r="E625">
        <v>17.7775</v>
      </c>
      <c r="F625">
        <v>15.845000000000001</v>
      </c>
      <c r="G625">
        <v>1.93</v>
      </c>
      <c r="H625">
        <v>0.122</v>
      </c>
    </row>
    <row r="626" spans="1:8" x14ac:dyDescent="0.35">
      <c r="A626" s="2">
        <v>43691</v>
      </c>
      <c r="B626">
        <v>17.7775</v>
      </c>
      <c r="C626">
        <v>17.7775</v>
      </c>
      <c r="D626">
        <v>16.11</v>
      </c>
      <c r="E626">
        <v>16.357500000000002</v>
      </c>
      <c r="F626">
        <v>17.7775</v>
      </c>
      <c r="G626">
        <v>-1.42</v>
      </c>
      <c r="H626">
        <v>-7.9899999999999999E-2</v>
      </c>
    </row>
    <row r="627" spans="1:8" x14ac:dyDescent="0.35">
      <c r="A627" s="2">
        <v>43693</v>
      </c>
      <c r="B627">
        <v>16.357500000000002</v>
      </c>
      <c r="C627">
        <v>17.427499999999998</v>
      </c>
      <c r="D627">
        <v>15.9925</v>
      </c>
      <c r="E627">
        <v>16.647500000000001</v>
      </c>
      <c r="F627">
        <v>16.357500000000002</v>
      </c>
      <c r="G627">
        <v>0.28999999999999998</v>
      </c>
      <c r="H627">
        <v>1.77E-2</v>
      </c>
    </row>
    <row r="628" spans="1:8" x14ac:dyDescent="0.35">
      <c r="A628" s="2">
        <v>43696</v>
      </c>
      <c r="B628">
        <v>16.647500000000001</v>
      </c>
      <c r="C628">
        <v>17.024999999999999</v>
      </c>
      <c r="D628">
        <v>14.71</v>
      </c>
      <c r="E628">
        <v>16.747499999999999</v>
      </c>
      <c r="F628">
        <v>16.647500000000001</v>
      </c>
      <c r="G628">
        <v>0.1</v>
      </c>
      <c r="H628">
        <v>6.0000000000000001E-3</v>
      </c>
    </row>
    <row r="629" spans="1:8" x14ac:dyDescent="0.35">
      <c r="A629" s="2">
        <v>43697</v>
      </c>
      <c r="B629">
        <v>16.747499999999999</v>
      </c>
      <c r="C629">
        <v>17.094999999999999</v>
      </c>
      <c r="D629">
        <v>15.105</v>
      </c>
      <c r="E629">
        <v>16.6325</v>
      </c>
      <c r="F629">
        <v>16.747499999999999</v>
      </c>
      <c r="G629">
        <v>-0.12</v>
      </c>
      <c r="H629">
        <v>-6.8999999999999999E-3</v>
      </c>
    </row>
    <row r="630" spans="1:8" x14ac:dyDescent="0.35">
      <c r="A630" s="2">
        <v>43698</v>
      </c>
      <c r="B630">
        <v>16.6325</v>
      </c>
      <c r="C630">
        <v>17.327500000000001</v>
      </c>
      <c r="D630">
        <v>14</v>
      </c>
      <c r="E630">
        <v>17.022500000000001</v>
      </c>
      <c r="F630">
        <v>16.6325</v>
      </c>
      <c r="G630">
        <v>0.39</v>
      </c>
      <c r="H630">
        <v>2.3400000000000001E-2</v>
      </c>
    </row>
    <row r="631" spans="1:8" x14ac:dyDescent="0.35">
      <c r="A631" s="2">
        <v>43699</v>
      </c>
      <c r="B631">
        <v>17.022500000000001</v>
      </c>
      <c r="C631">
        <v>18.122499999999999</v>
      </c>
      <c r="D631">
        <v>14.4925</v>
      </c>
      <c r="E631">
        <v>17.852499999999999</v>
      </c>
      <c r="F631">
        <v>17.022500000000001</v>
      </c>
      <c r="G631">
        <v>0.83</v>
      </c>
      <c r="H631">
        <v>4.8800000000000003E-2</v>
      </c>
    </row>
    <row r="632" spans="1:8" x14ac:dyDescent="0.35">
      <c r="A632" s="2">
        <v>43700</v>
      </c>
      <c r="B632">
        <v>17.852499999999999</v>
      </c>
      <c r="C632">
        <v>18.262499999999999</v>
      </c>
      <c r="D632">
        <v>13.702500000000001</v>
      </c>
      <c r="E632">
        <v>17.3475</v>
      </c>
      <c r="F632">
        <v>17.852499999999999</v>
      </c>
      <c r="G632">
        <v>-0.51</v>
      </c>
      <c r="H632">
        <v>-2.8299999999999999E-2</v>
      </c>
    </row>
    <row r="633" spans="1:8" x14ac:dyDescent="0.35">
      <c r="A633" s="2">
        <v>43703</v>
      </c>
      <c r="B633">
        <v>17.3475</v>
      </c>
      <c r="C633">
        <v>19.145</v>
      </c>
      <c r="D633">
        <v>13.7</v>
      </c>
      <c r="E633">
        <v>16.655000000000001</v>
      </c>
      <c r="F633">
        <v>17.3475</v>
      </c>
      <c r="G633">
        <v>-0.69</v>
      </c>
      <c r="H633">
        <v>-3.9899999999999998E-2</v>
      </c>
    </row>
    <row r="634" spans="1:8" x14ac:dyDescent="0.35">
      <c r="A634" s="2">
        <v>43704</v>
      </c>
      <c r="B634">
        <v>16.655000000000001</v>
      </c>
      <c r="C634">
        <v>16.8325</v>
      </c>
      <c r="D634">
        <v>14.42</v>
      </c>
      <c r="E634">
        <v>16.010000000000002</v>
      </c>
      <c r="F634">
        <v>16.655000000000001</v>
      </c>
      <c r="G634">
        <v>-0.65</v>
      </c>
      <c r="H634">
        <v>-3.8700000000000012E-2</v>
      </c>
    </row>
    <row r="635" spans="1:8" x14ac:dyDescent="0.35">
      <c r="A635" s="2">
        <v>43705</v>
      </c>
      <c r="B635">
        <v>16.010000000000002</v>
      </c>
      <c r="C635">
        <v>17.375</v>
      </c>
      <c r="D635">
        <v>14.12</v>
      </c>
      <c r="E635">
        <v>16.835000000000001</v>
      </c>
      <c r="F635">
        <v>16.010000000000002</v>
      </c>
      <c r="G635">
        <v>0.83</v>
      </c>
      <c r="H635">
        <v>5.1499999999999997E-2</v>
      </c>
    </row>
    <row r="636" spans="1:8" x14ac:dyDescent="0.35">
      <c r="A636" s="2">
        <v>43706</v>
      </c>
      <c r="B636">
        <v>16.835000000000001</v>
      </c>
      <c r="C636">
        <v>17.445</v>
      </c>
      <c r="D636">
        <v>13.8725</v>
      </c>
      <c r="E636">
        <v>16.425000000000001</v>
      </c>
      <c r="F636">
        <v>16.835000000000001</v>
      </c>
      <c r="G636">
        <v>-0.41</v>
      </c>
      <c r="H636">
        <v>-2.4400000000000002E-2</v>
      </c>
    </row>
    <row r="637" spans="1:8" x14ac:dyDescent="0.35">
      <c r="A637" s="2">
        <v>43707</v>
      </c>
      <c r="B637">
        <v>16.425000000000001</v>
      </c>
      <c r="C637">
        <v>17.375</v>
      </c>
      <c r="D637">
        <v>15.19</v>
      </c>
      <c r="E637">
        <v>16.282499999999999</v>
      </c>
      <c r="F637">
        <v>16.425000000000001</v>
      </c>
      <c r="G637">
        <v>-0.14000000000000001</v>
      </c>
      <c r="H637">
        <v>-8.6999999999999994E-3</v>
      </c>
    </row>
    <row r="638" spans="1:8" x14ac:dyDescent="0.35">
      <c r="A638" s="2">
        <v>43711</v>
      </c>
      <c r="B638">
        <v>16.282499999999999</v>
      </c>
      <c r="C638">
        <v>18.27</v>
      </c>
      <c r="D638">
        <v>16.282499999999999</v>
      </c>
      <c r="E638">
        <v>18.055</v>
      </c>
      <c r="F638">
        <v>16.282499999999999</v>
      </c>
      <c r="G638">
        <v>1.77</v>
      </c>
      <c r="H638">
        <v>0.1089</v>
      </c>
    </row>
    <row r="639" spans="1:8" x14ac:dyDescent="0.35">
      <c r="A639" s="2">
        <v>43712</v>
      </c>
      <c r="B639">
        <v>18.055</v>
      </c>
      <c r="C639">
        <v>18.309999999999999</v>
      </c>
      <c r="D639">
        <v>17.127500000000001</v>
      </c>
      <c r="E639">
        <v>17.234999999999999</v>
      </c>
      <c r="F639">
        <v>18.055</v>
      </c>
      <c r="G639">
        <v>-0.82</v>
      </c>
      <c r="H639">
        <v>-4.5400000000000003E-2</v>
      </c>
    </row>
    <row r="640" spans="1:8" x14ac:dyDescent="0.35">
      <c r="A640" s="2">
        <v>43713</v>
      </c>
      <c r="B640">
        <v>17.234999999999999</v>
      </c>
      <c r="C640">
        <v>17.702500000000001</v>
      </c>
      <c r="D640">
        <v>16.057500000000001</v>
      </c>
      <c r="E640">
        <v>17.272500000000001</v>
      </c>
      <c r="F640">
        <v>17.234999999999999</v>
      </c>
      <c r="G640">
        <v>0.04</v>
      </c>
      <c r="H640">
        <v>2.2000000000000001E-3</v>
      </c>
    </row>
    <row r="641" spans="1:8" x14ac:dyDescent="0.35">
      <c r="A641" s="2">
        <v>43714</v>
      </c>
      <c r="B641">
        <v>17.272500000000001</v>
      </c>
      <c r="C641">
        <v>17.272500000000001</v>
      </c>
      <c r="D641">
        <v>15.885</v>
      </c>
      <c r="E641">
        <v>16.274999999999999</v>
      </c>
      <c r="F641">
        <v>17.272500000000001</v>
      </c>
      <c r="G641">
        <v>-1</v>
      </c>
      <c r="H641">
        <v>-5.7799999999999997E-2</v>
      </c>
    </row>
    <row r="642" spans="1:8" x14ac:dyDescent="0.35">
      <c r="A642" s="2">
        <v>43717</v>
      </c>
      <c r="B642">
        <v>16.274999999999999</v>
      </c>
      <c r="C642">
        <v>16.642499999999998</v>
      </c>
      <c r="D642">
        <v>13.664999999999999</v>
      </c>
      <c r="E642">
        <v>15.852499999999999</v>
      </c>
      <c r="F642">
        <v>16.274999999999999</v>
      </c>
      <c r="G642">
        <v>-0.42</v>
      </c>
      <c r="H642">
        <v>-2.5999999999999999E-2</v>
      </c>
    </row>
    <row r="643" spans="1:8" x14ac:dyDescent="0.35">
      <c r="A643" s="2">
        <v>43719</v>
      </c>
      <c r="B643">
        <v>15.852499999999999</v>
      </c>
      <c r="C643">
        <v>15.852499999999999</v>
      </c>
      <c r="D643">
        <v>14.647500000000001</v>
      </c>
      <c r="E643">
        <v>15.3725</v>
      </c>
      <c r="F643">
        <v>15.852499999999999</v>
      </c>
      <c r="G643">
        <v>-0.48</v>
      </c>
      <c r="H643">
        <v>-3.0300000000000001E-2</v>
      </c>
    </row>
    <row r="644" spans="1:8" x14ac:dyDescent="0.35">
      <c r="A644" s="2">
        <v>43720</v>
      </c>
      <c r="B644">
        <v>15.3725</v>
      </c>
      <c r="C644">
        <v>15.3725</v>
      </c>
      <c r="D644">
        <v>14.6075</v>
      </c>
      <c r="E644">
        <v>14.9</v>
      </c>
      <c r="F644">
        <v>15.3725</v>
      </c>
      <c r="G644">
        <v>-0.47</v>
      </c>
      <c r="H644">
        <v>-3.0700000000000002E-2</v>
      </c>
    </row>
    <row r="645" spans="1:8" x14ac:dyDescent="0.35">
      <c r="A645" s="2">
        <v>43721</v>
      </c>
      <c r="B645">
        <v>14.9</v>
      </c>
      <c r="C645">
        <v>15.195</v>
      </c>
      <c r="D645">
        <v>13.887499999999999</v>
      </c>
      <c r="E645">
        <v>14.12</v>
      </c>
      <c r="F645">
        <v>14.9</v>
      </c>
      <c r="G645">
        <v>-0.78</v>
      </c>
      <c r="H645">
        <v>-5.2300000000000013E-2</v>
      </c>
    </row>
    <row r="646" spans="1:8" x14ac:dyDescent="0.35">
      <c r="A646" s="2">
        <v>43724</v>
      </c>
      <c r="B646">
        <v>14.12</v>
      </c>
      <c r="C646">
        <v>15.307499999999999</v>
      </c>
      <c r="D646">
        <v>14.1175</v>
      </c>
      <c r="E646">
        <v>14.952500000000001</v>
      </c>
      <c r="F646">
        <v>14.12</v>
      </c>
      <c r="G646">
        <v>0.83</v>
      </c>
      <c r="H646">
        <v>5.8999999999999997E-2</v>
      </c>
    </row>
    <row r="647" spans="1:8" x14ac:dyDescent="0.35">
      <c r="A647" s="2">
        <v>43725</v>
      </c>
      <c r="B647">
        <v>14.952500000000001</v>
      </c>
      <c r="C647">
        <v>16.307500000000001</v>
      </c>
      <c r="D647">
        <v>13.2775</v>
      </c>
      <c r="E647">
        <v>16.017499999999998</v>
      </c>
      <c r="F647">
        <v>14.952500000000001</v>
      </c>
      <c r="G647">
        <v>1.07</v>
      </c>
      <c r="H647">
        <v>7.1199999999999999E-2</v>
      </c>
    </row>
    <row r="648" spans="1:8" x14ac:dyDescent="0.35">
      <c r="A648" s="2">
        <v>43726</v>
      </c>
      <c r="B648">
        <v>16.017499999999998</v>
      </c>
      <c r="C648">
        <v>16.1875</v>
      </c>
      <c r="D648">
        <v>13.904999999999999</v>
      </c>
      <c r="E648">
        <v>15.352499999999999</v>
      </c>
      <c r="F648">
        <v>16.017499999999998</v>
      </c>
      <c r="G648">
        <v>-0.67</v>
      </c>
      <c r="H648">
        <v>-4.1500000000000002E-2</v>
      </c>
    </row>
    <row r="649" spans="1:8" x14ac:dyDescent="0.35">
      <c r="A649" s="2">
        <v>43727</v>
      </c>
      <c r="B649">
        <v>15.352499999999999</v>
      </c>
      <c r="C649">
        <v>15.965</v>
      </c>
      <c r="D649">
        <v>14.1775</v>
      </c>
      <c r="E649">
        <v>15.55</v>
      </c>
      <c r="F649">
        <v>15.352499999999999</v>
      </c>
      <c r="G649">
        <v>0.2</v>
      </c>
      <c r="H649">
        <v>1.29E-2</v>
      </c>
    </row>
    <row r="650" spans="1:8" x14ac:dyDescent="0.35">
      <c r="A650" s="2">
        <v>43728</v>
      </c>
      <c r="B650">
        <v>15.55</v>
      </c>
      <c r="C650">
        <v>17.045000000000002</v>
      </c>
      <c r="D650">
        <v>13.827500000000001</v>
      </c>
      <c r="E650">
        <v>15.4</v>
      </c>
      <c r="F650">
        <v>15.55</v>
      </c>
      <c r="G650">
        <v>-0.15</v>
      </c>
      <c r="H650">
        <v>-9.5999999999999992E-3</v>
      </c>
    </row>
    <row r="651" spans="1:8" x14ac:dyDescent="0.35">
      <c r="A651" s="2">
        <v>43731</v>
      </c>
      <c r="B651">
        <v>15.4</v>
      </c>
      <c r="C651">
        <v>17.64</v>
      </c>
      <c r="D651">
        <v>14.21</v>
      </c>
      <c r="E651">
        <v>16.7925</v>
      </c>
      <c r="F651">
        <v>15.4</v>
      </c>
      <c r="G651">
        <v>1.39</v>
      </c>
      <c r="H651">
        <v>9.0399999999999994E-2</v>
      </c>
    </row>
    <row r="652" spans="1:8" x14ac:dyDescent="0.35">
      <c r="A652" s="2">
        <v>43732</v>
      </c>
      <c r="B652">
        <v>16.7925</v>
      </c>
      <c r="C652">
        <v>18.532499999999999</v>
      </c>
      <c r="D652">
        <v>15.897500000000001</v>
      </c>
      <c r="E652">
        <v>16.732500000000002</v>
      </c>
      <c r="F652">
        <v>16.7925</v>
      </c>
      <c r="G652">
        <v>-0.06</v>
      </c>
      <c r="H652">
        <v>-3.5999999999999999E-3</v>
      </c>
    </row>
    <row r="653" spans="1:8" x14ac:dyDescent="0.35">
      <c r="A653" s="2">
        <v>43733</v>
      </c>
      <c r="B653">
        <v>16.732500000000002</v>
      </c>
      <c r="C653">
        <v>17.414999999999999</v>
      </c>
      <c r="D653">
        <v>14.102499999999999</v>
      </c>
      <c r="E653">
        <v>16.170000000000002</v>
      </c>
      <c r="F653">
        <v>16.732500000000002</v>
      </c>
      <c r="G653">
        <v>-0.56000000000000005</v>
      </c>
      <c r="H653">
        <v>-3.3599999999999998E-2</v>
      </c>
    </row>
    <row r="654" spans="1:8" x14ac:dyDescent="0.35">
      <c r="A654" s="2">
        <v>43734</v>
      </c>
      <c r="B654">
        <v>16.170000000000002</v>
      </c>
      <c r="C654">
        <v>17.010000000000002</v>
      </c>
      <c r="D654">
        <v>13.64</v>
      </c>
      <c r="E654">
        <v>16.342500000000001</v>
      </c>
      <c r="F654">
        <v>16.170000000000002</v>
      </c>
      <c r="G654">
        <v>0.17</v>
      </c>
      <c r="H654">
        <v>1.0699999999999999E-2</v>
      </c>
    </row>
    <row r="655" spans="1:8" x14ac:dyDescent="0.35">
      <c r="A655" s="2">
        <v>43735</v>
      </c>
      <c r="B655">
        <v>16.342500000000001</v>
      </c>
      <c r="C655">
        <v>16.817499999999999</v>
      </c>
      <c r="D655">
        <v>15.9275</v>
      </c>
      <c r="E655">
        <v>16.114999999999998</v>
      </c>
      <c r="F655">
        <v>16.342500000000001</v>
      </c>
      <c r="G655">
        <v>-0.23</v>
      </c>
      <c r="H655">
        <v>-1.3899999999999999E-2</v>
      </c>
    </row>
    <row r="656" spans="1:8" x14ac:dyDescent="0.35">
      <c r="A656" s="2">
        <v>43738</v>
      </c>
      <c r="B656">
        <v>16.114999999999998</v>
      </c>
      <c r="C656">
        <v>16.510000000000002</v>
      </c>
      <c r="D656">
        <v>15.8</v>
      </c>
      <c r="E656">
        <v>15.8725</v>
      </c>
      <c r="F656">
        <v>16.114999999999998</v>
      </c>
      <c r="G656">
        <v>-0.24</v>
      </c>
      <c r="H656">
        <v>-1.4999999999999999E-2</v>
      </c>
    </row>
    <row r="657" spans="1:8" x14ac:dyDescent="0.35">
      <c r="A657" s="2">
        <v>43739</v>
      </c>
      <c r="B657">
        <v>15.8725</v>
      </c>
      <c r="C657">
        <v>18.217500000000001</v>
      </c>
      <c r="D657">
        <v>14.9475</v>
      </c>
      <c r="E657">
        <v>16.7575</v>
      </c>
      <c r="F657">
        <v>15.8725</v>
      </c>
      <c r="G657">
        <v>0.89</v>
      </c>
      <c r="H657">
        <v>5.5800000000000002E-2</v>
      </c>
    </row>
    <row r="658" spans="1:8" x14ac:dyDescent="0.35">
      <c r="A658" s="2">
        <v>43741</v>
      </c>
      <c r="B658">
        <v>16.7575</v>
      </c>
      <c r="C658">
        <v>18.045000000000002</v>
      </c>
      <c r="D658">
        <v>16.4175</v>
      </c>
      <c r="E658">
        <v>17.702500000000001</v>
      </c>
      <c r="F658">
        <v>16.7575</v>
      </c>
      <c r="G658">
        <v>0.95</v>
      </c>
      <c r="H658">
        <v>5.6399999999999999E-2</v>
      </c>
    </row>
    <row r="659" spans="1:8" x14ac:dyDescent="0.35">
      <c r="A659" s="2">
        <v>43742</v>
      </c>
      <c r="B659">
        <v>17.702500000000001</v>
      </c>
      <c r="C659">
        <v>17.945</v>
      </c>
      <c r="D659">
        <v>16.3475</v>
      </c>
      <c r="E659">
        <v>17.579999999999998</v>
      </c>
      <c r="F659">
        <v>17.702500000000001</v>
      </c>
      <c r="G659">
        <v>-0.12</v>
      </c>
      <c r="H659">
        <v>-6.8999999999999999E-3</v>
      </c>
    </row>
    <row r="660" spans="1:8" x14ac:dyDescent="0.35">
      <c r="A660" s="2">
        <v>43745</v>
      </c>
      <c r="B660">
        <v>17.579999999999998</v>
      </c>
      <c r="C660">
        <v>18.427499999999998</v>
      </c>
      <c r="D660">
        <v>16.9925</v>
      </c>
      <c r="E660">
        <v>17.829999999999998</v>
      </c>
      <c r="F660">
        <v>17.579999999999998</v>
      </c>
      <c r="G660">
        <v>0.25</v>
      </c>
      <c r="H660">
        <v>1.4200000000000001E-2</v>
      </c>
    </row>
    <row r="661" spans="1:8" x14ac:dyDescent="0.35">
      <c r="A661" s="2">
        <v>43747</v>
      </c>
      <c r="B661">
        <v>17.829999999999998</v>
      </c>
      <c r="C661">
        <v>18.327500000000001</v>
      </c>
      <c r="D661">
        <v>16.335000000000001</v>
      </c>
      <c r="E661">
        <v>17.155000000000001</v>
      </c>
      <c r="F661">
        <v>17.829999999999998</v>
      </c>
      <c r="G661">
        <v>-0.68</v>
      </c>
      <c r="H661">
        <v>-3.7900000000000003E-2</v>
      </c>
    </row>
    <row r="662" spans="1:8" x14ac:dyDescent="0.35">
      <c r="A662" s="2">
        <v>43748</v>
      </c>
      <c r="B662">
        <v>17.155000000000001</v>
      </c>
      <c r="C662">
        <v>17.54</v>
      </c>
      <c r="D662">
        <v>15.727499999999999</v>
      </c>
      <c r="E662">
        <v>17.227499999999999</v>
      </c>
      <c r="F662">
        <v>17.155000000000001</v>
      </c>
      <c r="G662">
        <v>7.0000000000000007E-2</v>
      </c>
      <c r="H662">
        <v>4.1999999999999997E-3</v>
      </c>
    </row>
    <row r="663" spans="1:8" x14ac:dyDescent="0.35">
      <c r="A663" s="2">
        <v>43749</v>
      </c>
      <c r="B663">
        <v>17.227499999999999</v>
      </c>
      <c r="C663">
        <v>18.28</v>
      </c>
      <c r="D663">
        <v>15.7775</v>
      </c>
      <c r="E663">
        <v>17.14</v>
      </c>
      <c r="F663">
        <v>17.227499999999999</v>
      </c>
      <c r="G663">
        <v>-0.09</v>
      </c>
      <c r="H663">
        <v>-5.1000000000000004E-3</v>
      </c>
    </row>
    <row r="664" spans="1:8" x14ac:dyDescent="0.35">
      <c r="A664" s="2">
        <v>43752</v>
      </c>
      <c r="B664">
        <v>17.14</v>
      </c>
      <c r="C664">
        <v>17.962499999999999</v>
      </c>
      <c r="D664">
        <v>17.0625</v>
      </c>
      <c r="E664">
        <v>17.43</v>
      </c>
      <c r="F664">
        <v>17.14</v>
      </c>
      <c r="G664">
        <v>0.28999999999999998</v>
      </c>
      <c r="H664">
        <v>1.6899999999999998E-2</v>
      </c>
    </row>
    <row r="665" spans="1:8" x14ac:dyDescent="0.35">
      <c r="A665" s="2">
        <v>43753</v>
      </c>
      <c r="B665">
        <v>17.43</v>
      </c>
      <c r="C665">
        <v>17.43</v>
      </c>
      <c r="D665">
        <v>16.692499999999999</v>
      </c>
      <c r="E665">
        <v>16.850000000000001</v>
      </c>
      <c r="F665">
        <v>17.43</v>
      </c>
      <c r="G665">
        <v>-0.57999999999999996</v>
      </c>
      <c r="H665">
        <v>-3.3300000000000003E-2</v>
      </c>
    </row>
    <row r="666" spans="1:8" x14ac:dyDescent="0.35">
      <c r="A666" s="2">
        <v>43754</v>
      </c>
      <c r="B666">
        <v>16.850000000000001</v>
      </c>
      <c r="C666">
        <v>16.952500000000001</v>
      </c>
      <c r="D666">
        <v>15.494999999999999</v>
      </c>
      <c r="E666">
        <v>16.36</v>
      </c>
      <c r="F666">
        <v>16.850000000000001</v>
      </c>
      <c r="G666">
        <v>-0.49</v>
      </c>
      <c r="H666">
        <v>-2.9100000000000001E-2</v>
      </c>
    </row>
    <row r="667" spans="1:8" x14ac:dyDescent="0.35">
      <c r="A667" s="2">
        <v>43755</v>
      </c>
      <c r="B667">
        <v>16.36</v>
      </c>
      <c r="C667">
        <v>16.36</v>
      </c>
      <c r="D667">
        <v>15.5175</v>
      </c>
      <c r="E667">
        <v>15.8775</v>
      </c>
      <c r="F667">
        <v>16.36</v>
      </c>
      <c r="G667">
        <v>-0.48</v>
      </c>
      <c r="H667">
        <v>-2.9499999999999998E-2</v>
      </c>
    </row>
    <row r="668" spans="1:8" x14ac:dyDescent="0.35">
      <c r="A668" s="2">
        <v>43756</v>
      </c>
      <c r="B668">
        <v>15.8775</v>
      </c>
      <c r="C668">
        <v>16.1525</v>
      </c>
      <c r="D668">
        <v>14.99</v>
      </c>
      <c r="E668">
        <v>15.9275</v>
      </c>
      <c r="F668">
        <v>15.8775</v>
      </c>
      <c r="G668">
        <v>0.05</v>
      </c>
      <c r="H668">
        <v>3.0999999999999999E-3</v>
      </c>
    </row>
    <row r="669" spans="1:8" x14ac:dyDescent="0.35">
      <c r="A669" s="2">
        <v>43760</v>
      </c>
      <c r="B669">
        <v>15.9275</v>
      </c>
      <c r="C669">
        <v>17.122499999999999</v>
      </c>
      <c r="D669">
        <v>13.5725</v>
      </c>
      <c r="E669">
        <v>16.809999999999999</v>
      </c>
      <c r="F669">
        <v>15.9275</v>
      </c>
      <c r="G669">
        <v>0.88</v>
      </c>
      <c r="H669">
        <v>5.5399999999999998E-2</v>
      </c>
    </row>
    <row r="670" spans="1:8" x14ac:dyDescent="0.35">
      <c r="A670" s="2">
        <v>43761</v>
      </c>
      <c r="B670">
        <v>16.809999999999999</v>
      </c>
      <c r="C670">
        <v>16.850000000000001</v>
      </c>
      <c r="D670">
        <v>14.83</v>
      </c>
      <c r="E670">
        <v>16.535</v>
      </c>
      <c r="F670">
        <v>16.809999999999999</v>
      </c>
      <c r="G670">
        <v>-0.28000000000000003</v>
      </c>
      <c r="H670">
        <v>-1.6400000000000001E-2</v>
      </c>
    </row>
    <row r="671" spans="1:8" x14ac:dyDescent="0.35">
      <c r="A671" s="2">
        <v>43762</v>
      </c>
      <c r="B671">
        <v>16.535</v>
      </c>
      <c r="C671">
        <v>16.78</v>
      </c>
      <c r="D671">
        <v>14.7125</v>
      </c>
      <c r="E671">
        <v>16.239999999999998</v>
      </c>
      <c r="F671">
        <v>16.535</v>
      </c>
      <c r="G671">
        <v>-0.3</v>
      </c>
      <c r="H671">
        <v>-1.78E-2</v>
      </c>
    </row>
    <row r="672" spans="1:8" x14ac:dyDescent="0.35">
      <c r="A672" s="2">
        <v>43763</v>
      </c>
      <c r="B672">
        <v>16.239999999999998</v>
      </c>
      <c r="C672">
        <v>16.239999999999998</v>
      </c>
      <c r="D672">
        <v>15.195</v>
      </c>
      <c r="E672">
        <v>15.315</v>
      </c>
      <c r="F672">
        <v>16.239999999999998</v>
      </c>
      <c r="G672">
        <v>-0.93</v>
      </c>
      <c r="H672">
        <v>-5.7000000000000002E-2</v>
      </c>
    </row>
    <row r="673" spans="1:8" x14ac:dyDescent="0.35">
      <c r="A673" s="2">
        <v>43765</v>
      </c>
      <c r="B673">
        <v>16.239999999999998</v>
      </c>
      <c r="C673">
        <v>16.239999999999998</v>
      </c>
      <c r="D673">
        <v>13.9825</v>
      </c>
      <c r="E673">
        <v>15.585000000000001</v>
      </c>
      <c r="F673">
        <v>16.239999999999998</v>
      </c>
      <c r="G673">
        <v>-0.66</v>
      </c>
      <c r="H673">
        <v>-4.0300000000000002E-2</v>
      </c>
    </row>
    <row r="674" spans="1:8" x14ac:dyDescent="0.35">
      <c r="A674" s="2">
        <v>43767</v>
      </c>
      <c r="B674">
        <v>15.585000000000001</v>
      </c>
      <c r="C674">
        <v>16.547499999999999</v>
      </c>
      <c r="D674">
        <v>15.4975</v>
      </c>
      <c r="E674">
        <v>16.420000000000002</v>
      </c>
      <c r="F674">
        <v>15.585000000000001</v>
      </c>
      <c r="G674">
        <v>0.84</v>
      </c>
      <c r="H674">
        <v>5.3600000000000002E-2</v>
      </c>
    </row>
    <row r="675" spans="1:8" x14ac:dyDescent="0.35">
      <c r="A675" s="2">
        <v>43768</v>
      </c>
      <c r="B675">
        <v>16.420000000000002</v>
      </c>
      <c r="C675">
        <v>16.844999999999999</v>
      </c>
      <c r="D675">
        <v>16.252500000000001</v>
      </c>
      <c r="E675">
        <v>16.657499999999999</v>
      </c>
      <c r="F675">
        <v>16.420000000000002</v>
      </c>
      <c r="G675">
        <v>0.24</v>
      </c>
      <c r="H675">
        <v>1.4500000000000001E-2</v>
      </c>
    </row>
    <row r="676" spans="1:8" x14ac:dyDescent="0.35">
      <c r="A676" s="2">
        <v>43769</v>
      </c>
      <c r="B676">
        <v>16.657499999999999</v>
      </c>
      <c r="C676">
        <v>16.795000000000002</v>
      </c>
      <c r="D676">
        <v>15.5025</v>
      </c>
      <c r="E676">
        <v>16.28</v>
      </c>
      <c r="F676">
        <v>16.657499999999999</v>
      </c>
      <c r="G676">
        <v>-0.38</v>
      </c>
      <c r="H676">
        <v>-2.2700000000000001E-2</v>
      </c>
    </row>
    <row r="677" spans="1:8" x14ac:dyDescent="0.35">
      <c r="A677" s="2">
        <v>43770</v>
      </c>
      <c r="B677">
        <v>16.28</v>
      </c>
      <c r="C677">
        <v>16.4725</v>
      </c>
      <c r="D677">
        <v>15.1675</v>
      </c>
      <c r="E677">
        <v>15.7325</v>
      </c>
      <c r="F677">
        <v>16.28</v>
      </c>
      <c r="G677">
        <v>-0.55000000000000004</v>
      </c>
      <c r="H677">
        <v>-3.3599999999999998E-2</v>
      </c>
    </row>
    <row r="678" spans="1:8" x14ac:dyDescent="0.35">
      <c r="A678" s="2">
        <v>43773</v>
      </c>
      <c r="B678">
        <v>15.7325</v>
      </c>
      <c r="C678">
        <v>16.364999999999998</v>
      </c>
      <c r="D678">
        <v>13.494999999999999</v>
      </c>
      <c r="E678">
        <v>15.925000000000001</v>
      </c>
      <c r="F678">
        <v>15.7325</v>
      </c>
      <c r="G678">
        <v>0.19</v>
      </c>
      <c r="H678">
        <v>1.2200000000000001E-2</v>
      </c>
    </row>
    <row r="679" spans="1:8" x14ac:dyDescent="0.35">
      <c r="A679" s="2">
        <v>43774</v>
      </c>
      <c r="B679">
        <v>15.925000000000001</v>
      </c>
      <c r="C679">
        <v>16.34</v>
      </c>
      <c r="D679">
        <v>13.5075</v>
      </c>
      <c r="E679">
        <v>15.9175</v>
      </c>
      <c r="F679">
        <v>15.925000000000001</v>
      </c>
      <c r="G679">
        <v>-0.01</v>
      </c>
      <c r="H679">
        <v>-5.0000000000000001E-4</v>
      </c>
    </row>
    <row r="680" spans="1:8" x14ac:dyDescent="0.35">
      <c r="A680" s="2">
        <v>43775</v>
      </c>
      <c r="B680">
        <v>15.9175</v>
      </c>
      <c r="C680">
        <v>16.1525</v>
      </c>
      <c r="D680">
        <v>13.3825</v>
      </c>
      <c r="E680">
        <v>15.775</v>
      </c>
      <c r="F680">
        <v>15.9175</v>
      </c>
      <c r="G680">
        <v>-0.14000000000000001</v>
      </c>
      <c r="H680">
        <v>-9.0000000000000011E-3</v>
      </c>
    </row>
    <row r="681" spans="1:8" x14ac:dyDescent="0.35">
      <c r="A681" s="2">
        <v>43776</v>
      </c>
      <c r="B681">
        <v>15.775</v>
      </c>
      <c r="C681">
        <v>15.922499999999999</v>
      </c>
      <c r="D681">
        <v>13.525</v>
      </c>
      <c r="E681">
        <v>15.2075</v>
      </c>
      <c r="F681">
        <v>15.775</v>
      </c>
      <c r="G681">
        <v>-0.56999999999999995</v>
      </c>
      <c r="H681">
        <v>-3.5999999999999997E-2</v>
      </c>
    </row>
    <row r="682" spans="1:8" x14ac:dyDescent="0.35">
      <c r="A682" s="2">
        <v>43777</v>
      </c>
      <c r="B682">
        <v>15.2075</v>
      </c>
      <c r="C682">
        <v>15.99</v>
      </c>
      <c r="D682">
        <v>13.71</v>
      </c>
      <c r="E682">
        <v>15.855</v>
      </c>
      <c r="F682">
        <v>15.2075</v>
      </c>
      <c r="G682">
        <v>0.65</v>
      </c>
      <c r="H682">
        <v>4.2599999999999999E-2</v>
      </c>
    </row>
    <row r="683" spans="1:8" x14ac:dyDescent="0.35">
      <c r="A683" s="2">
        <v>43780</v>
      </c>
      <c r="B683">
        <v>15.855</v>
      </c>
      <c r="C683">
        <v>16.765000000000001</v>
      </c>
      <c r="D683">
        <v>15.195</v>
      </c>
      <c r="E683">
        <v>16.25</v>
      </c>
      <c r="F683">
        <v>15.855</v>
      </c>
      <c r="G683">
        <v>0.4</v>
      </c>
      <c r="H683">
        <v>2.4899999999999999E-2</v>
      </c>
    </row>
    <row r="684" spans="1:8" x14ac:dyDescent="0.35">
      <c r="A684" s="2">
        <v>43782</v>
      </c>
      <c r="B684">
        <v>16.25</v>
      </c>
      <c r="C684">
        <v>16.670000000000002</v>
      </c>
      <c r="D684">
        <v>14.4725</v>
      </c>
      <c r="E684">
        <v>16.462499999999999</v>
      </c>
      <c r="F684">
        <v>16.25</v>
      </c>
      <c r="G684">
        <v>0.21</v>
      </c>
      <c r="H684">
        <v>1.3100000000000001E-2</v>
      </c>
    </row>
    <row r="685" spans="1:8" x14ac:dyDescent="0.35">
      <c r="A685" s="2">
        <v>43783</v>
      </c>
      <c r="B685">
        <v>16.462499999999999</v>
      </c>
      <c r="C685">
        <v>16.462499999999999</v>
      </c>
      <c r="D685">
        <v>14.092499999999999</v>
      </c>
      <c r="E685">
        <v>15.65</v>
      </c>
      <c r="F685">
        <v>16.462499999999999</v>
      </c>
      <c r="G685">
        <v>-0.81</v>
      </c>
      <c r="H685">
        <v>-4.9400000000000013E-2</v>
      </c>
    </row>
    <row r="686" spans="1:8" x14ac:dyDescent="0.35">
      <c r="A686" s="2">
        <v>43784</v>
      </c>
      <c r="B686">
        <v>15.65</v>
      </c>
      <c r="C686">
        <v>15.65</v>
      </c>
      <c r="D686">
        <v>12.522500000000001</v>
      </c>
      <c r="E686">
        <v>15.03</v>
      </c>
      <c r="F686">
        <v>15.65</v>
      </c>
      <c r="G686">
        <v>-0.62</v>
      </c>
      <c r="H686">
        <v>-3.9600000000000003E-2</v>
      </c>
    </row>
    <row r="687" spans="1:8" x14ac:dyDescent="0.35">
      <c r="A687" s="2">
        <v>43787</v>
      </c>
      <c r="B687">
        <v>15.03</v>
      </c>
      <c r="C687">
        <v>16.065000000000001</v>
      </c>
      <c r="D687">
        <v>12.664999999999999</v>
      </c>
      <c r="E687">
        <v>15.755000000000001</v>
      </c>
      <c r="F687">
        <v>15.03</v>
      </c>
      <c r="G687">
        <v>0.73</v>
      </c>
      <c r="H687">
        <v>4.8200000000000007E-2</v>
      </c>
    </row>
    <row r="688" spans="1:8" x14ac:dyDescent="0.35">
      <c r="A688" s="2">
        <v>43788</v>
      </c>
      <c r="B688">
        <v>15.755000000000001</v>
      </c>
      <c r="C688">
        <v>15.755000000000001</v>
      </c>
      <c r="D688">
        <v>12.61</v>
      </c>
      <c r="E688">
        <v>15.4125</v>
      </c>
      <c r="F688">
        <v>15.755000000000001</v>
      </c>
      <c r="G688">
        <v>-0.34</v>
      </c>
      <c r="H688">
        <v>-2.1700000000000001E-2</v>
      </c>
    </row>
    <row r="689" spans="1:8" x14ac:dyDescent="0.35">
      <c r="A689" s="2">
        <v>43789</v>
      </c>
      <c r="B689">
        <v>15.4125</v>
      </c>
      <c r="C689">
        <v>15.4125</v>
      </c>
      <c r="D689">
        <v>11.6075</v>
      </c>
      <c r="E689">
        <v>15.16</v>
      </c>
      <c r="F689">
        <v>15.4125</v>
      </c>
      <c r="G689">
        <v>-0.25</v>
      </c>
      <c r="H689">
        <v>-1.6400000000000001E-2</v>
      </c>
    </row>
    <row r="690" spans="1:8" x14ac:dyDescent="0.35">
      <c r="A690" s="2">
        <v>43790</v>
      </c>
      <c r="B690">
        <v>15.16</v>
      </c>
      <c r="C690">
        <v>15.595000000000001</v>
      </c>
      <c r="D690">
        <v>12.61</v>
      </c>
      <c r="E690">
        <v>14.975</v>
      </c>
      <c r="F690">
        <v>15.16</v>
      </c>
      <c r="G690">
        <v>-0.19</v>
      </c>
      <c r="H690">
        <v>-1.2200000000000001E-2</v>
      </c>
    </row>
    <row r="691" spans="1:8" x14ac:dyDescent="0.35">
      <c r="A691" s="2">
        <v>43791</v>
      </c>
      <c r="B691">
        <v>14.975</v>
      </c>
      <c r="C691">
        <v>15.8775</v>
      </c>
      <c r="D691">
        <v>12.237500000000001</v>
      </c>
      <c r="E691">
        <v>14.8725</v>
      </c>
      <c r="F691">
        <v>14.975</v>
      </c>
      <c r="G691">
        <v>-0.1</v>
      </c>
      <c r="H691">
        <v>-6.7999999999999996E-3</v>
      </c>
    </row>
    <row r="692" spans="1:8" x14ac:dyDescent="0.35">
      <c r="A692" s="2">
        <v>43794</v>
      </c>
      <c r="B692">
        <v>14.8725</v>
      </c>
      <c r="C692">
        <v>15.2125</v>
      </c>
      <c r="D692">
        <v>13</v>
      </c>
      <c r="E692">
        <v>15.0025</v>
      </c>
      <c r="F692">
        <v>14.8725</v>
      </c>
      <c r="G692">
        <v>0.13</v>
      </c>
      <c r="H692">
        <v>8.6999999999999994E-3</v>
      </c>
    </row>
    <row r="693" spans="1:8" x14ac:dyDescent="0.35">
      <c r="A693" s="2">
        <v>43795</v>
      </c>
      <c r="B693">
        <v>15.0025</v>
      </c>
      <c r="C693">
        <v>15.1275</v>
      </c>
      <c r="D693">
        <v>13.1075</v>
      </c>
      <c r="E693">
        <v>14.8375</v>
      </c>
      <c r="F693">
        <v>15.0025</v>
      </c>
      <c r="G693">
        <v>-0.17</v>
      </c>
      <c r="H693">
        <v>-1.0999999999999999E-2</v>
      </c>
    </row>
    <row r="694" spans="1:8" x14ac:dyDescent="0.35">
      <c r="A694" s="2">
        <v>43796</v>
      </c>
      <c r="B694">
        <v>14.8375</v>
      </c>
      <c r="C694">
        <v>14.8375</v>
      </c>
      <c r="D694">
        <v>12.3575</v>
      </c>
      <c r="E694">
        <v>14.6175</v>
      </c>
      <c r="F694">
        <v>14.8375</v>
      </c>
      <c r="G694">
        <v>-0.22</v>
      </c>
      <c r="H694">
        <v>-1.4800000000000001E-2</v>
      </c>
    </row>
    <row r="695" spans="1:8" x14ac:dyDescent="0.35">
      <c r="A695" s="2">
        <v>43797</v>
      </c>
      <c r="B695">
        <v>14.6175</v>
      </c>
      <c r="C695">
        <v>14.6175</v>
      </c>
      <c r="D695">
        <v>12.887499999999999</v>
      </c>
      <c r="E695">
        <v>13.987500000000001</v>
      </c>
      <c r="F695">
        <v>14.6175</v>
      </c>
      <c r="G695">
        <v>-0.63</v>
      </c>
      <c r="H695">
        <v>-4.3099999999999999E-2</v>
      </c>
    </row>
    <row r="696" spans="1:8" x14ac:dyDescent="0.35">
      <c r="A696" s="2">
        <v>43798</v>
      </c>
      <c r="B696">
        <v>13.987500000000001</v>
      </c>
      <c r="C696">
        <v>14.2925</v>
      </c>
      <c r="D696">
        <v>13.14</v>
      </c>
      <c r="E696">
        <v>13.897500000000001</v>
      </c>
      <c r="F696">
        <v>13.987500000000001</v>
      </c>
      <c r="G696">
        <v>-0.09</v>
      </c>
      <c r="H696">
        <v>-6.4000000000000003E-3</v>
      </c>
    </row>
    <row r="697" spans="1:8" x14ac:dyDescent="0.35">
      <c r="A697" s="2">
        <v>43801</v>
      </c>
      <c r="B697">
        <v>13.897500000000001</v>
      </c>
      <c r="C697">
        <v>15.845000000000001</v>
      </c>
      <c r="D697">
        <v>13.4975</v>
      </c>
      <c r="E697">
        <v>14.202500000000001</v>
      </c>
      <c r="F697">
        <v>13.897500000000001</v>
      </c>
      <c r="G697">
        <v>0.31</v>
      </c>
      <c r="H697">
        <v>2.1899999999999999E-2</v>
      </c>
    </row>
    <row r="698" spans="1:8" x14ac:dyDescent="0.35">
      <c r="A698" s="2">
        <v>43802</v>
      </c>
      <c r="B698">
        <v>14.202500000000001</v>
      </c>
      <c r="C698">
        <v>16.342500000000001</v>
      </c>
      <c r="D698">
        <v>12.07</v>
      </c>
      <c r="E698">
        <v>14.5625</v>
      </c>
      <c r="F698">
        <v>14.202500000000001</v>
      </c>
      <c r="G698">
        <v>0.36</v>
      </c>
      <c r="H698">
        <v>2.53E-2</v>
      </c>
    </row>
    <row r="699" spans="1:8" x14ac:dyDescent="0.35">
      <c r="A699" s="2">
        <v>43803</v>
      </c>
      <c r="B699">
        <v>14.5625</v>
      </c>
      <c r="C699">
        <v>15.8725</v>
      </c>
      <c r="D699">
        <v>12.262499999999999</v>
      </c>
      <c r="E699">
        <v>13.3225</v>
      </c>
      <c r="F699">
        <v>14.5625</v>
      </c>
      <c r="G699">
        <v>-1.24</v>
      </c>
      <c r="H699">
        <v>-8.5199999999999998E-2</v>
      </c>
    </row>
    <row r="700" spans="1:8" x14ac:dyDescent="0.35">
      <c r="A700" s="2">
        <v>43804</v>
      </c>
      <c r="B700">
        <v>13.3225</v>
      </c>
      <c r="C700">
        <v>15.12</v>
      </c>
      <c r="D700">
        <v>12.827500000000001</v>
      </c>
      <c r="E700">
        <v>14.305</v>
      </c>
      <c r="F700">
        <v>13.3225</v>
      </c>
      <c r="G700">
        <v>0.98</v>
      </c>
      <c r="H700">
        <v>7.3700000000000002E-2</v>
      </c>
    </row>
    <row r="701" spans="1:8" x14ac:dyDescent="0.35">
      <c r="A701" s="2">
        <v>43805</v>
      </c>
      <c r="B701">
        <v>14.305</v>
      </c>
      <c r="C701">
        <v>14.7225</v>
      </c>
      <c r="D701">
        <v>11.407500000000001</v>
      </c>
      <c r="E701">
        <v>13.64</v>
      </c>
      <c r="F701">
        <v>14.305</v>
      </c>
      <c r="G701">
        <v>-0.67</v>
      </c>
      <c r="H701">
        <v>-4.6500000000000007E-2</v>
      </c>
    </row>
    <row r="702" spans="1:8" x14ac:dyDescent="0.35">
      <c r="A702" s="2">
        <v>43808</v>
      </c>
      <c r="B702">
        <v>13.64</v>
      </c>
      <c r="C702">
        <v>15.362500000000001</v>
      </c>
      <c r="D702">
        <v>12.465</v>
      </c>
      <c r="E702">
        <v>14.5975</v>
      </c>
      <c r="F702">
        <v>13.64</v>
      </c>
      <c r="G702">
        <v>0.96</v>
      </c>
      <c r="H702">
        <v>7.0199999999999999E-2</v>
      </c>
    </row>
    <row r="703" spans="1:8" x14ac:dyDescent="0.35">
      <c r="A703" s="2">
        <v>43809</v>
      </c>
      <c r="B703">
        <v>14.5975</v>
      </c>
      <c r="C703">
        <v>15.6625</v>
      </c>
      <c r="D703">
        <v>11.734999999999999</v>
      </c>
      <c r="E703">
        <v>14.29</v>
      </c>
      <c r="F703">
        <v>14.5975</v>
      </c>
      <c r="G703">
        <v>-0.31</v>
      </c>
      <c r="H703">
        <v>-2.1100000000000001E-2</v>
      </c>
    </row>
    <row r="704" spans="1:8" x14ac:dyDescent="0.35">
      <c r="A704" s="2">
        <v>43810</v>
      </c>
      <c r="B704">
        <v>14.29</v>
      </c>
      <c r="C704">
        <v>14.4475</v>
      </c>
      <c r="D704">
        <v>11.71</v>
      </c>
      <c r="E704">
        <v>13.3775</v>
      </c>
      <c r="F704">
        <v>14.29</v>
      </c>
      <c r="G704">
        <v>-0.91</v>
      </c>
      <c r="H704">
        <v>-6.3899999999999998E-2</v>
      </c>
    </row>
    <row r="705" spans="1:8" x14ac:dyDescent="0.35">
      <c r="A705" s="2">
        <v>43811</v>
      </c>
      <c r="B705">
        <v>13.3775</v>
      </c>
      <c r="C705">
        <v>13.765000000000001</v>
      </c>
      <c r="D705">
        <v>11.824999999999999</v>
      </c>
      <c r="E705">
        <v>13.3475</v>
      </c>
      <c r="F705">
        <v>13.3775</v>
      </c>
      <c r="G705">
        <v>-0.03</v>
      </c>
      <c r="H705">
        <v>-2.2000000000000001E-3</v>
      </c>
    </row>
    <row r="706" spans="1:8" x14ac:dyDescent="0.35">
      <c r="A706" s="2">
        <v>43812</v>
      </c>
      <c r="B706">
        <v>13.3475</v>
      </c>
      <c r="C706">
        <v>14.67</v>
      </c>
      <c r="D706">
        <v>12.185</v>
      </c>
      <c r="E706">
        <v>13.3</v>
      </c>
      <c r="F706">
        <v>13.3475</v>
      </c>
      <c r="G706">
        <v>-0.05</v>
      </c>
      <c r="H706">
        <v>-3.5999999999999999E-3</v>
      </c>
    </row>
    <row r="707" spans="1:8" x14ac:dyDescent="0.35">
      <c r="A707" s="2">
        <v>43815</v>
      </c>
      <c r="B707">
        <v>13.3</v>
      </c>
      <c r="C707">
        <v>14.11</v>
      </c>
      <c r="D707">
        <v>12.5</v>
      </c>
      <c r="E707">
        <v>13.414999999999999</v>
      </c>
      <c r="F707">
        <v>13.3</v>
      </c>
      <c r="G707">
        <v>0.12</v>
      </c>
      <c r="H707">
        <v>8.6E-3</v>
      </c>
    </row>
    <row r="708" spans="1:8" x14ac:dyDescent="0.35">
      <c r="A708" s="2">
        <v>43816</v>
      </c>
      <c r="B708">
        <v>13.414999999999999</v>
      </c>
      <c r="C708">
        <v>13.425000000000001</v>
      </c>
      <c r="D708">
        <v>11.955</v>
      </c>
      <c r="E708">
        <v>12.5175</v>
      </c>
      <c r="F708">
        <v>13.414999999999999</v>
      </c>
      <c r="G708">
        <v>-0.9</v>
      </c>
      <c r="H708">
        <v>-6.6900000000000001E-2</v>
      </c>
    </row>
    <row r="709" spans="1:8" x14ac:dyDescent="0.35">
      <c r="A709" s="2">
        <v>43817</v>
      </c>
      <c r="B709">
        <v>12.5175</v>
      </c>
      <c r="C709">
        <v>12.715</v>
      </c>
      <c r="D709">
        <v>11.39</v>
      </c>
      <c r="E709">
        <v>12.3375</v>
      </c>
      <c r="F709">
        <v>12.5175</v>
      </c>
      <c r="G709">
        <v>-0.18</v>
      </c>
      <c r="H709">
        <v>-1.44E-2</v>
      </c>
    </row>
    <row r="710" spans="1:8" x14ac:dyDescent="0.35">
      <c r="A710" s="2">
        <v>43818</v>
      </c>
      <c r="B710">
        <v>12.3375</v>
      </c>
      <c r="C710">
        <v>12.414999999999999</v>
      </c>
      <c r="D710">
        <v>11.324999999999999</v>
      </c>
      <c r="E710">
        <v>12.1225</v>
      </c>
      <c r="F710">
        <v>12.3375</v>
      </c>
      <c r="G710">
        <v>-0.22</v>
      </c>
      <c r="H710">
        <v>-1.7399999999999999E-2</v>
      </c>
    </row>
    <row r="711" spans="1:8" x14ac:dyDescent="0.35">
      <c r="A711" s="2">
        <v>43819</v>
      </c>
      <c r="B711">
        <v>12.1225</v>
      </c>
      <c r="C711">
        <v>12.7325</v>
      </c>
      <c r="D711">
        <v>11.9025</v>
      </c>
      <c r="E711">
        <v>12.324999999999999</v>
      </c>
      <c r="F711">
        <v>12.1225</v>
      </c>
      <c r="G711">
        <v>0.2</v>
      </c>
      <c r="H711">
        <v>1.67E-2</v>
      </c>
    </row>
    <row r="712" spans="1:8" x14ac:dyDescent="0.35">
      <c r="A712" s="2">
        <v>43822</v>
      </c>
      <c r="B712">
        <v>12.324999999999999</v>
      </c>
      <c r="C712">
        <v>14.505000000000001</v>
      </c>
      <c r="D712">
        <v>10.695</v>
      </c>
      <c r="E712">
        <v>11.9575</v>
      </c>
      <c r="F712">
        <v>12.324999999999999</v>
      </c>
      <c r="G712">
        <v>-0.37</v>
      </c>
      <c r="H712">
        <v>-2.98E-2</v>
      </c>
    </row>
    <row r="713" spans="1:8" x14ac:dyDescent="0.35">
      <c r="A713" s="2">
        <v>43823</v>
      </c>
      <c r="B713">
        <v>11.9575</v>
      </c>
      <c r="C713">
        <v>13.31</v>
      </c>
      <c r="D713">
        <v>10.887499999999999</v>
      </c>
      <c r="E713">
        <v>11.625</v>
      </c>
      <c r="F713">
        <v>11.9575</v>
      </c>
      <c r="G713">
        <v>-0.33</v>
      </c>
      <c r="H713">
        <v>-2.7799999999999998E-2</v>
      </c>
    </row>
    <row r="714" spans="1:8" x14ac:dyDescent="0.35">
      <c r="A714" s="2">
        <v>43825</v>
      </c>
      <c r="B714">
        <v>11.625</v>
      </c>
      <c r="C714">
        <v>12.3475</v>
      </c>
      <c r="D714">
        <v>10.842499999999999</v>
      </c>
      <c r="E714">
        <v>11.1225</v>
      </c>
      <c r="F714">
        <v>11.625</v>
      </c>
      <c r="G714">
        <v>-0.5</v>
      </c>
      <c r="H714">
        <v>-4.3200000000000002E-2</v>
      </c>
    </row>
    <row r="715" spans="1:8" x14ac:dyDescent="0.35">
      <c r="A715" s="2">
        <v>43826</v>
      </c>
      <c r="B715">
        <v>11.1225</v>
      </c>
      <c r="C715">
        <v>11.467499999999999</v>
      </c>
      <c r="D715">
        <v>10.425000000000001</v>
      </c>
      <c r="E715">
        <v>10.525</v>
      </c>
      <c r="F715">
        <v>11.1225</v>
      </c>
      <c r="G715">
        <v>-0.6</v>
      </c>
      <c r="H715">
        <v>-5.3699999999999998E-2</v>
      </c>
    </row>
    <row r="716" spans="1:8" x14ac:dyDescent="0.35">
      <c r="A716" s="2">
        <v>43829</v>
      </c>
      <c r="B716">
        <v>10.525</v>
      </c>
      <c r="C716">
        <v>11.452500000000001</v>
      </c>
      <c r="D716">
        <v>9.6174999999999997</v>
      </c>
      <c r="E716">
        <v>11.0075</v>
      </c>
      <c r="F716">
        <v>10.525</v>
      </c>
      <c r="G716">
        <v>0.48</v>
      </c>
      <c r="H716">
        <v>4.58E-2</v>
      </c>
    </row>
    <row r="717" spans="1:8" x14ac:dyDescent="0.35">
      <c r="A717" s="2">
        <v>43830</v>
      </c>
      <c r="B717">
        <v>11.0075</v>
      </c>
      <c r="C717">
        <v>11.7925</v>
      </c>
      <c r="D717">
        <v>10.44</v>
      </c>
      <c r="E717">
        <v>11.6675</v>
      </c>
      <c r="F717">
        <v>11.0075</v>
      </c>
      <c r="G717">
        <v>0.66</v>
      </c>
      <c r="H717">
        <v>0.06</v>
      </c>
    </row>
    <row r="718" spans="1:8" x14ac:dyDescent="0.35">
      <c r="A718" s="2">
        <v>43831</v>
      </c>
      <c r="B718">
        <v>11.6675</v>
      </c>
      <c r="C718">
        <v>11.73</v>
      </c>
      <c r="D718">
        <v>11.085000000000001</v>
      </c>
      <c r="E718">
        <v>11.5975</v>
      </c>
      <c r="F718">
        <v>11.6675</v>
      </c>
      <c r="G718">
        <v>-7.0000000000000007E-2</v>
      </c>
      <c r="H718">
        <v>-6.0000000000000001E-3</v>
      </c>
    </row>
    <row r="719" spans="1:8" x14ac:dyDescent="0.35">
      <c r="A719" s="2">
        <v>43832</v>
      </c>
      <c r="B719">
        <v>11.5975</v>
      </c>
      <c r="C719">
        <v>11.7</v>
      </c>
      <c r="D719">
        <v>10.73</v>
      </c>
      <c r="E719">
        <v>11.49</v>
      </c>
      <c r="F719">
        <v>11.5975</v>
      </c>
      <c r="G719">
        <v>-0.11</v>
      </c>
      <c r="H719">
        <v>-9.300000000000001E-3</v>
      </c>
    </row>
    <row r="720" spans="1:8" x14ac:dyDescent="0.35">
      <c r="A720" s="2">
        <v>43833</v>
      </c>
      <c r="B720">
        <v>11.49</v>
      </c>
      <c r="C720">
        <v>12.94</v>
      </c>
      <c r="D720">
        <v>10.685</v>
      </c>
      <c r="E720">
        <v>12.695</v>
      </c>
      <c r="F720">
        <v>11.49</v>
      </c>
      <c r="G720">
        <v>1.21</v>
      </c>
      <c r="H720">
        <v>0.10489999999999999</v>
      </c>
    </row>
    <row r="721" spans="1:8" x14ac:dyDescent="0.35">
      <c r="A721" s="2">
        <v>43836</v>
      </c>
      <c r="B721">
        <v>12.695</v>
      </c>
      <c r="C721">
        <v>15.095000000000001</v>
      </c>
      <c r="D721">
        <v>12.695</v>
      </c>
      <c r="E721">
        <v>14.7775</v>
      </c>
      <c r="F721">
        <v>12.695</v>
      </c>
      <c r="G721">
        <v>2.08</v>
      </c>
      <c r="H721">
        <v>0.16400000000000001</v>
      </c>
    </row>
    <row r="722" spans="1:8" x14ac:dyDescent="0.35">
      <c r="A722" s="2">
        <v>43837</v>
      </c>
      <c r="B722">
        <v>14.7775</v>
      </c>
      <c r="C722">
        <v>14.9125</v>
      </c>
      <c r="D722">
        <v>14.4625</v>
      </c>
      <c r="E722">
        <v>14.61</v>
      </c>
      <c r="F722">
        <v>14.7775</v>
      </c>
      <c r="G722">
        <v>-0.17</v>
      </c>
      <c r="H722">
        <v>-1.1299999999999999E-2</v>
      </c>
    </row>
    <row r="723" spans="1:8" x14ac:dyDescent="0.35">
      <c r="A723" s="2">
        <v>43838</v>
      </c>
      <c r="B723">
        <v>14.61</v>
      </c>
      <c r="C723">
        <v>16.387499999999999</v>
      </c>
      <c r="D723">
        <v>13.7925</v>
      </c>
      <c r="E723">
        <v>15.64</v>
      </c>
      <c r="F723">
        <v>14.61</v>
      </c>
      <c r="G723">
        <v>1.03</v>
      </c>
      <c r="H723">
        <v>7.0499999999999993E-2</v>
      </c>
    </row>
    <row r="724" spans="1:8" x14ac:dyDescent="0.35">
      <c r="A724" s="2">
        <v>43839</v>
      </c>
      <c r="B724">
        <v>15.64</v>
      </c>
      <c r="C724">
        <v>15.64</v>
      </c>
      <c r="D724">
        <v>12.994999999999999</v>
      </c>
      <c r="E724">
        <v>13.9975</v>
      </c>
      <c r="F724">
        <v>15.64</v>
      </c>
      <c r="G724">
        <v>-1.64</v>
      </c>
      <c r="H724">
        <v>-0.105</v>
      </c>
    </row>
    <row r="725" spans="1:8" x14ac:dyDescent="0.35">
      <c r="A725" s="2">
        <v>43840</v>
      </c>
      <c r="B725">
        <v>13.9975</v>
      </c>
      <c r="C725">
        <v>14.244999999999999</v>
      </c>
      <c r="D725">
        <v>13.1775</v>
      </c>
      <c r="E725">
        <v>14.077500000000001</v>
      </c>
      <c r="F725">
        <v>13.9975</v>
      </c>
      <c r="G725">
        <v>0.08</v>
      </c>
      <c r="H725">
        <v>5.6999999999999993E-3</v>
      </c>
    </row>
    <row r="726" spans="1:8" x14ac:dyDescent="0.35">
      <c r="A726" s="2">
        <v>43843</v>
      </c>
      <c r="B726">
        <v>14.077500000000001</v>
      </c>
      <c r="C726">
        <v>14.494999999999999</v>
      </c>
      <c r="D726">
        <v>13.577500000000001</v>
      </c>
      <c r="E726">
        <v>14.275</v>
      </c>
      <c r="F726">
        <v>14.077500000000001</v>
      </c>
      <c r="G726">
        <v>0.2</v>
      </c>
      <c r="H726">
        <v>1.4E-2</v>
      </c>
    </row>
    <row r="727" spans="1:8" x14ac:dyDescent="0.35">
      <c r="A727" s="2">
        <v>43844</v>
      </c>
      <c r="B727">
        <v>14.275</v>
      </c>
      <c r="C727">
        <v>14.275</v>
      </c>
      <c r="D727">
        <v>13.0625</v>
      </c>
      <c r="E727">
        <v>13.9125</v>
      </c>
      <c r="F727">
        <v>14.275</v>
      </c>
      <c r="G727">
        <v>-0.36</v>
      </c>
      <c r="H727">
        <v>-2.5399999999999999E-2</v>
      </c>
    </row>
    <row r="728" spans="1:8" x14ac:dyDescent="0.35">
      <c r="A728" s="2">
        <v>43845</v>
      </c>
      <c r="B728">
        <v>13.9125</v>
      </c>
      <c r="C728">
        <v>14.4575</v>
      </c>
      <c r="D728">
        <v>13.585000000000001</v>
      </c>
      <c r="E728">
        <v>14.12</v>
      </c>
      <c r="F728">
        <v>13.9125</v>
      </c>
      <c r="G728">
        <v>0.21</v>
      </c>
      <c r="H728">
        <v>1.49E-2</v>
      </c>
    </row>
    <row r="729" spans="1:8" x14ac:dyDescent="0.35">
      <c r="A729" s="2">
        <v>43846</v>
      </c>
      <c r="B729">
        <v>14.12</v>
      </c>
      <c r="C729">
        <v>14.365</v>
      </c>
      <c r="D729">
        <v>12.5975</v>
      </c>
      <c r="E729">
        <v>14.182499999999999</v>
      </c>
      <c r="F729">
        <v>14.12</v>
      </c>
      <c r="G729">
        <v>0.06</v>
      </c>
      <c r="H729">
        <v>4.4000000000000003E-3</v>
      </c>
    </row>
    <row r="730" spans="1:8" x14ac:dyDescent="0.35">
      <c r="A730" s="2">
        <v>43847</v>
      </c>
      <c r="B730">
        <v>14.182499999999999</v>
      </c>
      <c r="C730">
        <v>14.53</v>
      </c>
      <c r="D730">
        <v>12.5025</v>
      </c>
      <c r="E730">
        <v>14.1275</v>
      </c>
      <c r="F730">
        <v>14.182499999999999</v>
      </c>
      <c r="G730">
        <v>-0.06</v>
      </c>
      <c r="H730">
        <v>-3.8999999999999998E-3</v>
      </c>
    </row>
    <row r="731" spans="1:8" x14ac:dyDescent="0.35">
      <c r="A731" s="2">
        <v>43850</v>
      </c>
      <c r="B731">
        <v>14.1275</v>
      </c>
      <c r="C731">
        <v>15.494999999999999</v>
      </c>
      <c r="D731">
        <v>12.465</v>
      </c>
      <c r="E731">
        <v>15.41</v>
      </c>
      <c r="F731">
        <v>14.1275</v>
      </c>
      <c r="G731">
        <v>1.28</v>
      </c>
      <c r="H731">
        <v>9.0800000000000006E-2</v>
      </c>
    </row>
    <row r="732" spans="1:8" x14ac:dyDescent="0.35">
      <c r="A732" s="2">
        <v>43851</v>
      </c>
      <c r="B732">
        <v>15.41</v>
      </c>
      <c r="C732">
        <v>16.04</v>
      </c>
      <c r="D732">
        <v>15.0725</v>
      </c>
      <c r="E732">
        <v>15.862500000000001</v>
      </c>
      <c r="F732">
        <v>15.41</v>
      </c>
      <c r="G732">
        <v>0.45</v>
      </c>
      <c r="H732">
        <v>2.9399999999999999E-2</v>
      </c>
    </row>
    <row r="733" spans="1:8" x14ac:dyDescent="0.35">
      <c r="A733" s="2">
        <v>43852</v>
      </c>
      <c r="B733">
        <v>15.862500000000001</v>
      </c>
      <c r="C733">
        <v>16.61</v>
      </c>
      <c r="D733">
        <v>15.3575</v>
      </c>
      <c r="E733">
        <v>16.36</v>
      </c>
      <c r="F733">
        <v>15.862500000000001</v>
      </c>
      <c r="G733">
        <v>0.5</v>
      </c>
      <c r="H733">
        <v>3.1399999999999997E-2</v>
      </c>
    </row>
    <row r="734" spans="1:8" x14ac:dyDescent="0.35">
      <c r="A734" s="2">
        <v>43853</v>
      </c>
      <c r="B734">
        <v>16.36</v>
      </c>
      <c r="C734">
        <v>16.7075</v>
      </c>
      <c r="D734">
        <v>15.7775</v>
      </c>
      <c r="E734">
        <v>15.855</v>
      </c>
      <c r="F734">
        <v>16.36</v>
      </c>
      <c r="G734">
        <v>-0.51</v>
      </c>
      <c r="H734">
        <v>-3.09E-2</v>
      </c>
    </row>
    <row r="735" spans="1:8" x14ac:dyDescent="0.35">
      <c r="A735" s="2">
        <v>43854</v>
      </c>
      <c r="B735">
        <v>15.855</v>
      </c>
      <c r="C735">
        <v>16.215</v>
      </c>
      <c r="D735">
        <v>14.592499999999999</v>
      </c>
      <c r="E735">
        <v>15.56</v>
      </c>
      <c r="F735">
        <v>15.855</v>
      </c>
      <c r="G735">
        <v>-0.3</v>
      </c>
      <c r="H735">
        <v>-1.8599999999999998E-2</v>
      </c>
    </row>
    <row r="736" spans="1:8" x14ac:dyDescent="0.35">
      <c r="A736" s="2">
        <v>43857</v>
      </c>
      <c r="B736">
        <v>15.56</v>
      </c>
      <c r="C736">
        <v>17.34</v>
      </c>
      <c r="D736">
        <v>14.682499999999999</v>
      </c>
      <c r="E736">
        <v>17.175000000000001</v>
      </c>
      <c r="F736">
        <v>15.56</v>
      </c>
      <c r="G736">
        <v>1.62</v>
      </c>
      <c r="H736">
        <v>0.1038</v>
      </c>
    </row>
    <row r="737" spans="1:8" x14ac:dyDescent="0.35">
      <c r="A737" s="2">
        <v>43858</v>
      </c>
      <c r="B737">
        <v>17.175000000000001</v>
      </c>
      <c r="C737">
        <v>17.614999999999998</v>
      </c>
      <c r="D737">
        <v>16.9575</v>
      </c>
      <c r="E737">
        <v>17.297499999999999</v>
      </c>
      <c r="F737">
        <v>17.175000000000001</v>
      </c>
      <c r="G737">
        <v>0.12</v>
      </c>
      <c r="H737">
        <v>7.1000000000000004E-3</v>
      </c>
    </row>
    <row r="738" spans="1:8" x14ac:dyDescent="0.35">
      <c r="A738" s="2">
        <v>43859</v>
      </c>
      <c r="B738">
        <v>17.297499999999999</v>
      </c>
      <c r="C738">
        <v>17.297499999999999</v>
      </c>
      <c r="D738">
        <v>15.6525</v>
      </c>
      <c r="E738">
        <v>16.497499999999999</v>
      </c>
      <c r="F738">
        <v>17.297499999999999</v>
      </c>
      <c r="G738">
        <v>-0.8</v>
      </c>
      <c r="H738">
        <v>-4.6199999999999998E-2</v>
      </c>
    </row>
    <row r="739" spans="1:8" x14ac:dyDescent="0.35">
      <c r="A739" s="2">
        <v>43860</v>
      </c>
      <c r="B739">
        <v>16.497499999999999</v>
      </c>
      <c r="C739">
        <v>17.14</v>
      </c>
      <c r="D739">
        <v>15.38</v>
      </c>
      <c r="E739">
        <v>16.797499999999999</v>
      </c>
      <c r="F739">
        <v>16.497499999999999</v>
      </c>
      <c r="G739">
        <v>0.3</v>
      </c>
      <c r="H739">
        <v>1.8200000000000001E-2</v>
      </c>
    </row>
    <row r="740" spans="1:8" x14ac:dyDescent="0.35">
      <c r="A740" s="2">
        <v>43861</v>
      </c>
      <c r="B740">
        <v>16.797499999999999</v>
      </c>
      <c r="C740">
        <v>17.59</v>
      </c>
      <c r="D740">
        <v>14.9025</v>
      </c>
      <c r="E740">
        <v>17.3675</v>
      </c>
      <c r="F740">
        <v>16.797499999999999</v>
      </c>
      <c r="G740">
        <v>0.56999999999999995</v>
      </c>
      <c r="H740">
        <v>3.39E-2</v>
      </c>
    </row>
    <row r="741" spans="1:8" x14ac:dyDescent="0.35">
      <c r="A741" s="2">
        <v>43862</v>
      </c>
      <c r="B741">
        <v>17.3675</v>
      </c>
      <c r="C741">
        <v>17.93</v>
      </c>
      <c r="D741">
        <v>16.032499999999999</v>
      </c>
      <c r="E741">
        <v>16.835000000000001</v>
      </c>
      <c r="F741">
        <v>17.3675</v>
      </c>
      <c r="G741">
        <v>-0.53</v>
      </c>
      <c r="H741">
        <v>-3.0700000000000002E-2</v>
      </c>
    </row>
    <row r="742" spans="1:8" x14ac:dyDescent="0.35">
      <c r="A742" s="2">
        <v>43864</v>
      </c>
      <c r="B742">
        <v>16.835000000000001</v>
      </c>
      <c r="C742">
        <v>17.03</v>
      </c>
      <c r="D742">
        <v>15.4825</v>
      </c>
      <c r="E742">
        <v>15.782500000000001</v>
      </c>
      <c r="F742">
        <v>16.835000000000001</v>
      </c>
      <c r="G742">
        <v>-1.05</v>
      </c>
      <c r="H742">
        <v>-6.25E-2</v>
      </c>
    </row>
    <row r="743" spans="1:8" x14ac:dyDescent="0.35">
      <c r="A743" s="2">
        <v>43865</v>
      </c>
      <c r="B743">
        <v>15.782500000000001</v>
      </c>
      <c r="C743">
        <v>15.782500000000001</v>
      </c>
      <c r="D743">
        <v>14.31</v>
      </c>
      <c r="E743">
        <v>14.38</v>
      </c>
      <c r="F743">
        <v>15.782500000000001</v>
      </c>
      <c r="G743">
        <v>-1.4</v>
      </c>
      <c r="H743">
        <v>-8.8900000000000007E-2</v>
      </c>
    </row>
    <row r="744" spans="1:8" x14ac:dyDescent="0.35">
      <c r="A744" s="2">
        <v>43866</v>
      </c>
      <c r="B744">
        <v>14.38</v>
      </c>
      <c r="C744">
        <v>14.525</v>
      </c>
      <c r="D744">
        <v>13.817500000000001</v>
      </c>
      <c r="E744">
        <v>14.172499999999999</v>
      </c>
      <c r="F744">
        <v>14.38</v>
      </c>
      <c r="G744">
        <v>-0.21</v>
      </c>
      <c r="H744">
        <v>-1.44E-2</v>
      </c>
    </row>
    <row r="745" spans="1:8" x14ac:dyDescent="0.35">
      <c r="A745" s="2">
        <v>43867</v>
      </c>
      <c r="B745">
        <v>14.172499999999999</v>
      </c>
      <c r="C745">
        <v>14.2425</v>
      </c>
      <c r="D745">
        <v>12.645</v>
      </c>
      <c r="E745">
        <v>13.78</v>
      </c>
      <c r="F745">
        <v>14.172499999999999</v>
      </c>
      <c r="G745">
        <v>-0.39</v>
      </c>
      <c r="H745">
        <v>-2.7699999999999999E-2</v>
      </c>
    </row>
    <row r="746" spans="1:8" x14ac:dyDescent="0.35">
      <c r="A746" s="2">
        <v>43868</v>
      </c>
      <c r="B746">
        <v>13.78</v>
      </c>
      <c r="C746">
        <v>13.9925</v>
      </c>
      <c r="D746">
        <v>12.975</v>
      </c>
      <c r="E746">
        <v>13.7475</v>
      </c>
      <c r="F746">
        <v>13.78</v>
      </c>
      <c r="G746">
        <v>-0.03</v>
      </c>
      <c r="H746">
        <v>-2.3999999999999998E-3</v>
      </c>
    </row>
    <row r="747" spans="1:8" x14ac:dyDescent="0.35">
      <c r="A747" s="2">
        <v>43871</v>
      </c>
      <c r="B747">
        <v>13.7475</v>
      </c>
      <c r="C747">
        <v>14.6</v>
      </c>
      <c r="D747">
        <v>12.965</v>
      </c>
      <c r="E747">
        <v>14.21</v>
      </c>
      <c r="F747">
        <v>13.7475</v>
      </c>
      <c r="G747">
        <v>0.46</v>
      </c>
      <c r="H747">
        <v>3.3599999999999998E-2</v>
      </c>
    </row>
    <row r="748" spans="1:8" x14ac:dyDescent="0.35">
      <c r="A748" s="2">
        <v>43872</v>
      </c>
      <c r="B748">
        <v>14.21</v>
      </c>
      <c r="C748">
        <v>14.21</v>
      </c>
      <c r="D748">
        <v>11.375</v>
      </c>
      <c r="E748">
        <v>13.88</v>
      </c>
      <c r="F748">
        <v>14.21</v>
      </c>
      <c r="G748">
        <v>-0.33</v>
      </c>
      <c r="H748">
        <v>-2.3199999999999998E-2</v>
      </c>
    </row>
    <row r="749" spans="1:8" x14ac:dyDescent="0.35">
      <c r="A749" s="2">
        <v>43873</v>
      </c>
      <c r="B749">
        <v>13.88</v>
      </c>
      <c r="C749">
        <v>13.88</v>
      </c>
      <c r="D749">
        <v>13.147500000000001</v>
      </c>
      <c r="E749">
        <v>13.6225</v>
      </c>
      <c r="F749">
        <v>13.88</v>
      </c>
      <c r="G749">
        <v>-0.26</v>
      </c>
      <c r="H749">
        <v>-1.8599999999999998E-2</v>
      </c>
    </row>
    <row r="750" spans="1:8" x14ac:dyDescent="0.35">
      <c r="A750" s="2">
        <v>43874</v>
      </c>
      <c r="B750">
        <v>13.6225</v>
      </c>
      <c r="C750">
        <v>13.672499999999999</v>
      </c>
      <c r="D750">
        <v>11.8</v>
      </c>
      <c r="E750">
        <v>13.37</v>
      </c>
      <c r="F750">
        <v>13.6225</v>
      </c>
      <c r="G750">
        <v>-0.25</v>
      </c>
      <c r="H750">
        <v>-1.8499999999999999E-2</v>
      </c>
    </row>
    <row r="751" spans="1:8" x14ac:dyDescent="0.35">
      <c r="A751" s="2">
        <v>43875</v>
      </c>
      <c r="B751">
        <v>13.37</v>
      </c>
      <c r="C751">
        <v>13.987500000000001</v>
      </c>
      <c r="D751">
        <v>11.9025</v>
      </c>
      <c r="E751">
        <v>13.615</v>
      </c>
      <c r="F751">
        <v>13.37</v>
      </c>
      <c r="G751">
        <v>0.25</v>
      </c>
      <c r="H751">
        <v>1.83E-2</v>
      </c>
    </row>
    <row r="752" spans="1:8" x14ac:dyDescent="0.35">
      <c r="A752" s="2">
        <v>43878</v>
      </c>
      <c r="B752">
        <v>13.615</v>
      </c>
      <c r="C752">
        <v>14.6175</v>
      </c>
      <c r="D752">
        <v>13.38</v>
      </c>
      <c r="E752">
        <v>14.414999999999999</v>
      </c>
      <c r="F752">
        <v>13.615</v>
      </c>
      <c r="G752">
        <v>0.8</v>
      </c>
      <c r="H752">
        <v>5.8799999999999998E-2</v>
      </c>
    </row>
    <row r="753" spans="1:8" x14ac:dyDescent="0.35">
      <c r="A753" s="2">
        <v>43879</v>
      </c>
      <c r="B753">
        <v>14.414999999999999</v>
      </c>
      <c r="C753">
        <v>14.82</v>
      </c>
      <c r="D753">
        <v>11.375</v>
      </c>
      <c r="E753">
        <v>14.51</v>
      </c>
      <c r="F753">
        <v>14.414999999999999</v>
      </c>
      <c r="G753">
        <v>0.1</v>
      </c>
      <c r="H753">
        <v>6.6000000000000008E-3</v>
      </c>
    </row>
    <row r="754" spans="1:8" x14ac:dyDescent="0.35">
      <c r="A754" s="2">
        <v>43880</v>
      </c>
      <c r="B754">
        <v>14.51</v>
      </c>
      <c r="C754">
        <v>14.51</v>
      </c>
      <c r="D754">
        <v>13.4825</v>
      </c>
      <c r="E754">
        <v>14.022500000000001</v>
      </c>
      <c r="F754">
        <v>14.51</v>
      </c>
      <c r="G754">
        <v>-0.49</v>
      </c>
      <c r="H754">
        <v>-3.3599999999999998E-2</v>
      </c>
    </row>
    <row r="755" spans="1:8" x14ac:dyDescent="0.35">
      <c r="A755" s="2">
        <v>43881</v>
      </c>
      <c r="B755">
        <v>14.022500000000001</v>
      </c>
      <c r="C755">
        <v>14.0275</v>
      </c>
      <c r="D755">
        <v>10.164999999999999</v>
      </c>
      <c r="E755">
        <v>13.7</v>
      </c>
      <c r="F755">
        <v>14.022500000000001</v>
      </c>
      <c r="G755">
        <v>-0.32</v>
      </c>
      <c r="H755">
        <v>-2.3E-2</v>
      </c>
    </row>
    <row r="756" spans="1:8" x14ac:dyDescent="0.35">
      <c r="A756" s="2">
        <v>43885</v>
      </c>
      <c r="B756">
        <v>13.7</v>
      </c>
      <c r="C756">
        <v>17.375</v>
      </c>
      <c r="D756">
        <v>12.295</v>
      </c>
      <c r="E756">
        <v>16.997499999999999</v>
      </c>
      <c r="F756">
        <v>13.7</v>
      </c>
      <c r="G756">
        <v>3.3</v>
      </c>
      <c r="H756">
        <v>0.2407</v>
      </c>
    </row>
    <row r="757" spans="1:8" x14ac:dyDescent="0.35">
      <c r="A757" s="2">
        <v>43886</v>
      </c>
      <c r="B757">
        <v>16.997499999999999</v>
      </c>
      <c r="C757">
        <v>17.317499999999999</v>
      </c>
      <c r="D757">
        <v>15.62</v>
      </c>
      <c r="E757">
        <v>16.897500000000001</v>
      </c>
      <c r="F757">
        <v>16.997499999999999</v>
      </c>
      <c r="G757">
        <v>-0.1</v>
      </c>
      <c r="H757">
        <v>-5.8999999999999999E-3</v>
      </c>
    </row>
    <row r="758" spans="1:8" x14ac:dyDescent="0.35">
      <c r="A758" s="2">
        <v>43887</v>
      </c>
      <c r="B758">
        <v>16.897500000000001</v>
      </c>
      <c r="C758">
        <v>18.864999999999998</v>
      </c>
      <c r="D758">
        <v>16.502500000000001</v>
      </c>
      <c r="E758">
        <v>18.260000000000002</v>
      </c>
      <c r="F758">
        <v>16.897500000000001</v>
      </c>
      <c r="G758">
        <v>1.36</v>
      </c>
      <c r="H758">
        <v>8.0600000000000005E-2</v>
      </c>
    </row>
    <row r="759" spans="1:8" x14ac:dyDescent="0.35">
      <c r="A759" s="2">
        <v>43888</v>
      </c>
      <c r="B759">
        <v>18.260000000000002</v>
      </c>
      <c r="C759">
        <v>19.155000000000001</v>
      </c>
      <c r="D759">
        <v>16.827500000000001</v>
      </c>
      <c r="E759">
        <v>17.765000000000001</v>
      </c>
      <c r="F759">
        <v>18.260000000000002</v>
      </c>
      <c r="G759">
        <v>-0.5</v>
      </c>
      <c r="H759">
        <v>-2.7099999999999999E-2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2322E-BEE5-48AB-8D14-22D471D1FBDE}">
  <dimension ref="A1:L18"/>
  <sheetViews>
    <sheetView workbookViewId="0">
      <selection activeCell="H14" sqref="H14"/>
    </sheetView>
  </sheetViews>
  <sheetFormatPr defaultRowHeight="14.5" x14ac:dyDescent="0.35"/>
  <sheetData>
    <row r="1" spans="1:12" ht="30" x14ac:dyDescent="0.6">
      <c r="A1" s="50" t="s">
        <v>57</v>
      </c>
    </row>
    <row r="2" spans="1:12" x14ac:dyDescent="0.35">
      <c r="A2" s="22" t="s">
        <v>56</v>
      </c>
      <c r="C2" s="44"/>
      <c r="F2" s="49"/>
      <c r="G2" s="48"/>
      <c r="H2" s="48"/>
      <c r="I2" s="48"/>
      <c r="J2" s="48"/>
      <c r="K2" s="48"/>
      <c r="L2" s="48"/>
    </row>
    <row r="3" spans="1:12" ht="15" thickBot="1" x14ac:dyDescent="0.4">
      <c r="A3" s="22"/>
      <c r="B3" s="22"/>
      <c r="C3" s="22"/>
      <c r="D3" s="22"/>
      <c r="E3" s="22"/>
      <c r="F3" s="22"/>
      <c r="G3" s="22"/>
      <c r="H3" s="47" t="s">
        <v>55</v>
      </c>
      <c r="I3" s="22"/>
      <c r="J3" s="22"/>
      <c r="K3" s="22"/>
      <c r="L3" s="22"/>
    </row>
    <row r="4" spans="1:12" x14ac:dyDescent="0.35">
      <c r="A4" s="46" t="s">
        <v>54</v>
      </c>
      <c r="B4" s="45"/>
      <c r="C4" s="44"/>
      <c r="D4" s="43"/>
      <c r="E4" s="42" t="s">
        <v>53</v>
      </c>
      <c r="F4" s="41" t="s">
        <v>52</v>
      </c>
      <c r="H4" s="40" t="s">
        <v>51</v>
      </c>
      <c r="I4" s="39" t="s">
        <v>50</v>
      </c>
      <c r="J4" s="39" t="s">
        <v>49</v>
      </c>
      <c r="K4" s="39" t="s">
        <v>48</v>
      </c>
      <c r="L4" s="38" t="s">
        <v>47</v>
      </c>
    </row>
    <row r="5" spans="1:12" ht="15" thickBot="1" x14ac:dyDescent="0.4">
      <c r="A5" s="30" t="s">
        <v>46</v>
      </c>
      <c r="B5" s="29">
        <v>14541</v>
      </c>
      <c r="D5" s="33" t="s">
        <v>45</v>
      </c>
      <c r="E5" s="32">
        <f>IF(ISBLANK(DividendYield),SpotPrice*J5-(StrikePrice*EXP(-RiskFreeRate*TimeToMaturity))*J5, EXP(-DividendYield * TimeToMaturity) * (SpotPrice * J5) - (StrikePrice * EXP(-RiskFreeRate * TimeToMaturity) * K5))</f>
        <v>353.20230108351825</v>
      </c>
      <c r="F5" s="31">
        <f>IF(ISBLANK(DividendYield),EXP(-RiskFreeRate * TimeToMaturity) * StrikePrice * (1 - K5) - SpotPrice * (1 - J5),EXP(-RiskFreeRate * TimeToMaturity) * StrikePrice * NORMSDIST(-I5) - EXP(-DividendYield * TimeToMaturity) * SpotPrice * NORMSDIST(-H5))</f>
        <v>330.66502239541933</v>
      </c>
      <c r="H5" s="37">
        <f>IF(ISBLANK(DividendYield),LN(SpotPrice/B6)+((RiskFreeRate + (0.5*(sigma^2)))*TimeToMaturity),LN(SpotPrice/B6)+((RiskFreeRate -DividendYield+ (0.5*(sigma^2)))*TimeToMaturity))/(sigma*TimeToMaturity^0.5)</f>
        <v>5.5788868107189707E-2</v>
      </c>
      <c r="I5" s="36">
        <f>H5-sigma*TimeToMaturity^0.5</f>
        <v>-3.1887222503652751E-3</v>
      </c>
      <c r="J5" s="36">
        <f>NORMSDIST(H5)</f>
        <v>0.52224499845155026</v>
      </c>
      <c r="K5" s="36">
        <f>NORMSDIST(I5)</f>
        <v>0.49872788602967133</v>
      </c>
      <c r="L5" s="35">
        <f>1/(2*PI())^0.5*(EXP(-(H5^2)/2))</f>
        <v>0.39832192968232355</v>
      </c>
    </row>
    <row r="6" spans="1:12" x14ac:dyDescent="0.35">
      <c r="A6" s="30" t="s">
        <v>44</v>
      </c>
      <c r="B6" s="34">
        <v>14550</v>
      </c>
      <c r="D6" s="33" t="s">
        <v>43</v>
      </c>
      <c r="E6" s="32">
        <f xml:space="preserve"> J5*EXP(-DividendYield * TimeToMaturity)</f>
        <v>0.52224499845155026</v>
      </c>
      <c r="F6" s="31">
        <f>(J5 - 1) * EXP(-DividendYield * TimeToMaturity)</f>
        <v>-0.47775500154844974</v>
      </c>
    </row>
    <row r="7" spans="1:12" x14ac:dyDescent="0.35">
      <c r="A7" s="30" t="s">
        <v>42</v>
      </c>
      <c r="B7" s="29">
        <v>3.3000000000000002E-2</v>
      </c>
      <c r="D7" s="33" t="s">
        <v>41</v>
      </c>
      <c r="E7" s="32">
        <f xml:space="preserve"> (L5 * EXP(-DividendYield * TimeToMaturity)) / (SpotPrice * sigma * (TimeToMaturity ^ (1 / 2)))</f>
        <v>4.6446491985358657E-4</v>
      </c>
      <c r="F7" s="31">
        <f>E7</f>
        <v>4.6446491985358657E-4</v>
      </c>
    </row>
    <row r="8" spans="1:12" x14ac:dyDescent="0.35">
      <c r="A8" s="30" t="s">
        <v>40</v>
      </c>
      <c r="B8" s="29">
        <v>0.23</v>
      </c>
      <c r="D8" s="33" t="s">
        <v>39</v>
      </c>
      <c r="E8" s="32">
        <f xml:space="preserve"> SpotPrice * (TimeToMaturity ^ (1 / 2)) * L5 * EXP(-DividendYield * TimeToMaturity)</f>
        <v>1485.209369393368</v>
      </c>
      <c r="F8" s="31">
        <f>E8</f>
        <v>1485.209369393368</v>
      </c>
    </row>
    <row r="9" spans="1:12" ht="15" thickBot="1" x14ac:dyDescent="0.4">
      <c r="A9" s="30" t="s">
        <v>38</v>
      </c>
      <c r="B9" s="29">
        <v>0</v>
      </c>
      <c r="D9" s="28" t="s">
        <v>37</v>
      </c>
      <c r="E9" s="27">
        <f>-(SpotPrice * L5 * sigma * EXP(-DividendYield * TimeToMaturity)) / (2 * (TimeToMaturity ^ (1 / 2))) + (DividendYield * SpotPrice * J5 * EXP(-DividendYield * TimeToMaturity)) - (RiskFreeRate * StrikePrice * EXP(-RiskFreeRate * TimeToMaturity) * K5)</f>
        <v>-2836.5144566514919</v>
      </c>
      <c r="F9" s="26">
        <f>-(SpotPrice * L5 * sigma * EXP(-DividendYield * TimeToMaturity)) / (2 * (TimeToMaturity ^ (1 / 2))) - (DividendYield * SpotPrice * NORMSDIST(-H5) * EXP(-DividendYield * TimeToMaturity)) + (RiskFreeRate * StrikePrice * EXP(-RiskFreeRate * TimeToMaturity) * NORMSDIST(-I5))</f>
        <v>-2357.4051868481993</v>
      </c>
    </row>
    <row r="10" spans="1:12" ht="15" thickBot="1" x14ac:dyDescent="0.4">
      <c r="A10" s="25" t="s">
        <v>36</v>
      </c>
      <c r="B10" s="24">
        <f>24/365</f>
        <v>6.575342465753424E-2</v>
      </c>
      <c r="D10" s="23"/>
    </row>
    <row r="12" spans="1:12" x14ac:dyDescent="0.35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</row>
    <row r="13" spans="1:12" x14ac:dyDescent="0.35">
      <c r="A13" s="21"/>
      <c r="B13" s="20"/>
      <c r="C13" s="20"/>
      <c r="D13" s="20"/>
      <c r="E13" s="20"/>
      <c r="F13" s="20"/>
      <c r="G13" s="20"/>
      <c r="H13" s="20"/>
      <c r="I13" s="20"/>
      <c r="J13" s="20"/>
      <c r="K13" s="20"/>
    </row>
    <row r="14" spans="1:12" x14ac:dyDescent="0.35">
      <c r="G14" s="19"/>
      <c r="H14" s="19"/>
      <c r="I14" s="19"/>
    </row>
    <row r="15" spans="1:12" x14ac:dyDescent="0.35">
      <c r="A15" s="18"/>
      <c r="G15" s="19"/>
      <c r="H15" s="19"/>
      <c r="I15" s="19"/>
    </row>
    <row r="16" spans="1:12" x14ac:dyDescent="0.35">
      <c r="A16" s="18"/>
    </row>
    <row r="17" spans="1:1" x14ac:dyDescent="0.35">
      <c r="A17" s="18"/>
    </row>
    <row r="18" spans="1:1" x14ac:dyDescent="0.35">
      <c r="A18" s="18"/>
    </row>
  </sheetData>
  <hyperlinks>
    <hyperlink ref="A2" r:id="rId1" xr:uid="{7FFBF54A-0D95-4356-934D-B49AFDC5180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Result Nifty</vt:lpstr>
      <vt:lpstr>NIFTY DAY1 FnO DATA+ATM_Vol</vt:lpstr>
      <vt:lpstr>NIFTY SPOT DATA</vt:lpstr>
      <vt:lpstr>INDIAVIX_DAILY</vt:lpstr>
      <vt:lpstr>IMPLIED VOL CALCULATOR</vt:lpstr>
      <vt:lpstr>DividendYield</vt:lpstr>
      <vt:lpstr>RiskFreeRate</vt:lpstr>
      <vt:lpstr>sigma</vt:lpstr>
      <vt:lpstr>SpotPrice</vt:lpstr>
      <vt:lpstr>StrikePrice</vt:lpstr>
      <vt:lpstr>TimeToMaturity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2021-05-30T18:42:37Z</dcterms:created>
  <dcterms:modified xsi:type="dcterms:W3CDTF">2021-07-14T22:44:15Z</dcterms:modified>
</cp:coreProperties>
</file>