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Harga Dasar" sheetId="1" r:id="rId4"/>
    <sheet state="hidden" name="Dapur Sehat (vers.01) (Basic)" sheetId="2" r:id="rId5"/>
    <sheet state="visible" name="Dapur Mandiri (vers.02) (Regule" sheetId="3" r:id="rId6"/>
    <sheet state="visible" name="Copy of Dapur Mandiri (vers.02)" sheetId="4" r:id="rId7"/>
    <sheet state="visible" name="RAB Dapur Mandiri (vers.01) (Ke" sheetId="5" r:id="rId8"/>
    <sheet state="visible" name="Sheet5" sheetId="6" r:id="rId9"/>
    <sheet state="hidden" name="Dapur Sehat (vers.03) (Premium)" sheetId="7" r:id="rId10"/>
  </sheets>
  <definedNames/>
  <calcPr/>
</workbook>
</file>

<file path=xl/sharedStrings.xml><?xml version="1.0" encoding="utf-8"?>
<sst xmlns="http://schemas.openxmlformats.org/spreadsheetml/2006/main" count="2030" uniqueCount="284">
  <si>
    <t>BUDGET PLAN - DAPUR SEHAT</t>
  </si>
  <si>
    <t>LUAS BANGUNAN 20 X 20 M BENTUK PERSEGI</t>
  </si>
  <si>
    <t>Jenis</t>
  </si>
  <si>
    <t>Nama Barang</t>
  </si>
  <si>
    <t>Spesifikasi</t>
  </si>
  <si>
    <t>Qty</t>
  </si>
  <si>
    <t>Satuan</t>
  </si>
  <si>
    <t>Harga Satuan</t>
  </si>
  <si>
    <t>Jumlah</t>
  </si>
  <si>
    <t>Analisa RoI</t>
  </si>
  <si>
    <t>Renovasi</t>
  </si>
  <si>
    <t>Penyekatan Ruangan</t>
  </si>
  <si>
    <t>Hollo 4/4 - 2/4, Cat Catilax atau setara</t>
  </si>
  <si>
    <t>M2</t>
  </si>
  <si>
    <t>Supply</t>
  </si>
  <si>
    <t>Plafon</t>
  </si>
  <si>
    <t>Jumlah Porsi</t>
  </si>
  <si>
    <t>Epoxy Lantai</t>
  </si>
  <si>
    <t>Epoxy Lantai SNI, ketebalan 1/125</t>
  </si>
  <si>
    <t>Margin Supply</t>
  </si>
  <si>
    <t>Tirai</t>
  </si>
  <si>
    <t>UPVC 2mm 20cm</t>
  </si>
  <si>
    <t>Roll</t>
  </si>
  <si>
    <t>Hari Operasional</t>
  </si>
  <si>
    <t>Instalasi Gas</t>
  </si>
  <si>
    <t>Tabung Gas</t>
  </si>
  <si>
    <t>Elpiji 50 Kg &amp; Isi</t>
  </si>
  <si>
    <t>Tabung</t>
  </si>
  <si>
    <t>Pendapatan</t>
  </si>
  <si>
    <t>Pipanisasi</t>
  </si>
  <si>
    <t>Pipa 1/2-1", Knee, Drat &amp; Accesories</t>
  </si>
  <si>
    <t>M</t>
  </si>
  <si>
    <t>Sewa</t>
  </si>
  <si>
    <t>Header</t>
  </si>
  <si>
    <t>Head control pressure</t>
  </si>
  <si>
    <t>Unit</t>
  </si>
  <si>
    <t>Regulator</t>
  </si>
  <si>
    <t>High Pressure Control</t>
  </si>
  <si>
    <t>Pcs</t>
  </si>
  <si>
    <t>Harga Sewa</t>
  </si>
  <si>
    <t>Selang</t>
  </si>
  <si>
    <t xml:space="preserve">High Pressure 5 Lapis </t>
  </si>
  <si>
    <t>Instalasi Ventilasi</t>
  </si>
  <si>
    <t>Ducting Exhaust</t>
  </si>
  <si>
    <t>Pipa Polyurethane, Klem, T Knee Alumunium, Rumah Cerobong, Cover dan Rangka Galvanis</t>
  </si>
  <si>
    <t>Exhaust Blower</t>
  </si>
  <si>
    <t>Stainless, ukuran 6", merek CKE atau setara</t>
  </si>
  <si>
    <t>Total Pendapatan</t>
  </si>
  <si>
    <t>Hood</t>
  </si>
  <si>
    <t>Stainless, ukuran 200 cm</t>
  </si>
  <si>
    <t>Instalasi Listrik</t>
  </si>
  <si>
    <t>Titik Lampu</t>
  </si>
  <si>
    <t>Fitting plafon</t>
  </si>
  <si>
    <t>Titik</t>
  </si>
  <si>
    <t>Sharing Yayasan</t>
  </si>
  <si>
    <t>Lampu</t>
  </si>
  <si>
    <t>Inlite LED 34 Watt</t>
  </si>
  <si>
    <t>Titik AC</t>
  </si>
  <si>
    <t>Aerox</t>
  </si>
  <si>
    <t>Sharing</t>
  </si>
  <si>
    <t>AC</t>
  </si>
  <si>
    <t>Gree 1/2 PK atau setara</t>
  </si>
  <si>
    <t>Stop Kontak + Outlet</t>
  </si>
  <si>
    <t>Broco atau setara</t>
  </si>
  <si>
    <t>Box Panel</t>
  </si>
  <si>
    <t>Panel &amp; MCB Broco atau setara</t>
  </si>
  <si>
    <t>Kabel</t>
  </si>
  <si>
    <t>Kabel NYM  3x2,5 Eterna</t>
  </si>
  <si>
    <t>Nett Margin Bulanan</t>
  </si>
  <si>
    <t>Pipa Conduit</t>
  </si>
  <si>
    <t>Boss atau Setara</t>
  </si>
  <si>
    <t>Batang</t>
  </si>
  <si>
    <t>BEP (bulan ke-)</t>
  </si>
  <si>
    <t>Instalasi Air</t>
  </si>
  <si>
    <t>Pipa PVC</t>
  </si>
  <si>
    <t>Rucika atau Setara</t>
  </si>
  <si>
    <t>Stock Drat</t>
  </si>
  <si>
    <t>Rucika atau setara</t>
  </si>
  <si>
    <t>DISCLAIMER!</t>
  </si>
  <si>
    <t>Kran</t>
  </si>
  <si>
    <t>Standar</t>
  </si>
  <si>
    <t xml:space="preserve">Semua angka yang ditampilkan dalam analisa ini tidak menggambarkan harga sesungguhnya. Dokumen ini disusun dengan tujuan sebagai simulasi angka agar calon pemilik dapur dapat memahami Analisa Kelayakan Bisnis secara umum. </t>
  </si>
  <si>
    <t>Torn Air</t>
  </si>
  <si>
    <t>Kap 1000 Lt, Penguin atau setara dan Accesories</t>
  </si>
  <si>
    <t>Booster Pump</t>
  </si>
  <si>
    <t>Wasser PB28 &amp; Accesories</t>
  </si>
  <si>
    <t>Paket</t>
  </si>
  <si>
    <t>Perlengkapan</t>
  </si>
  <si>
    <t>Steamer</t>
  </si>
  <si>
    <t>Stainless 24 Tray, Gas</t>
  </si>
  <si>
    <t>Kompor</t>
  </si>
  <si>
    <t>Stainless, 2 Tungku High &amp; Low Pressure, ukuran 200cm</t>
  </si>
  <si>
    <t>Sink &amp; Wastafel</t>
  </si>
  <si>
    <t>Stainless ukuran custom 4 lubang</t>
  </si>
  <si>
    <t>Rak 3 Selfing</t>
  </si>
  <si>
    <t>Stainless 50 x 120 x 155</t>
  </si>
  <si>
    <t>Meja Prepare</t>
  </si>
  <si>
    <t>Stainless 200 x 70 x 85</t>
  </si>
  <si>
    <t>Meja Kerja + Rak</t>
  </si>
  <si>
    <t>Stainless 120 x 70 x 85</t>
  </si>
  <si>
    <t>Troli</t>
  </si>
  <si>
    <t>Stainless uk custom</t>
  </si>
  <si>
    <t>Chest Freezer</t>
  </si>
  <si>
    <t>Gea atau setara, 100 liter</t>
  </si>
  <si>
    <t>Showcase</t>
  </si>
  <si>
    <t>GEA atau setara, 1 Pintu</t>
  </si>
  <si>
    <t>Rak Sepatu</t>
  </si>
  <si>
    <t>Stainless 3 Shelves</t>
  </si>
  <si>
    <t>Lemari Loker</t>
  </si>
  <si>
    <t>16 Kompartemen</t>
  </si>
  <si>
    <t>Furniture</t>
  </si>
  <si>
    <t>Set Kursi &amp; Meja</t>
  </si>
  <si>
    <t>Set</t>
  </si>
  <si>
    <t>Lemari Dokumen</t>
  </si>
  <si>
    <t>2 Kaca</t>
  </si>
  <si>
    <t>Printer</t>
  </si>
  <si>
    <t>Epson</t>
  </si>
  <si>
    <t>TV</t>
  </si>
  <si>
    <t>LED 42', TCL atau setara</t>
  </si>
  <si>
    <t>Infocus</t>
  </si>
  <si>
    <t>Espon atau setara</t>
  </si>
  <si>
    <t>Peralatan</t>
  </si>
  <si>
    <t>Foodtray</t>
  </si>
  <si>
    <t>Stainless SUS 304 &amp; Tutup, ukuran 6cm, tanpa Embosss</t>
  </si>
  <si>
    <t>Deep Fryer</t>
  </si>
  <si>
    <t>Kap 6lt</t>
  </si>
  <si>
    <t>Dandang</t>
  </si>
  <si>
    <t>Alumunium</t>
  </si>
  <si>
    <t>Blender</t>
  </si>
  <si>
    <t>Miyako</t>
  </si>
  <si>
    <t>Chopper</t>
  </si>
  <si>
    <t>Talenan</t>
  </si>
  <si>
    <t>SNI</t>
  </si>
  <si>
    <t>Centong</t>
  </si>
  <si>
    <t>Pisau</t>
  </si>
  <si>
    <t>Spatula</t>
  </si>
  <si>
    <t>Baskom</t>
  </si>
  <si>
    <t>Stainless, Mixing Bowl</t>
  </si>
  <si>
    <t>Baki</t>
  </si>
  <si>
    <t>Stainless, Baki Saji</t>
  </si>
  <si>
    <t>Ember</t>
  </si>
  <si>
    <t>Anti Pecah</t>
  </si>
  <si>
    <t>Kerat Industri</t>
  </si>
  <si>
    <t>Plastik, Rabbit atau setara</t>
  </si>
  <si>
    <t>Palet Plastik</t>
  </si>
  <si>
    <t>SNI, ex industri</t>
  </si>
  <si>
    <t>Tempat Sampah</t>
  </si>
  <si>
    <t>Kapasitas 120L + Roda ukuran 47x55x95cm</t>
  </si>
  <si>
    <t>Water Heater</t>
  </si>
  <si>
    <t>Miyako atau setara &amp; Accesories</t>
  </si>
  <si>
    <t>K3</t>
  </si>
  <si>
    <t>APAR</t>
  </si>
  <si>
    <t>Kap 4 Kg &amp; Isi</t>
  </si>
  <si>
    <t>Kotak P3K</t>
  </si>
  <si>
    <t>Insect Killer</t>
  </si>
  <si>
    <t>APD</t>
  </si>
  <si>
    <t>Alat Ukur Suhu Ruangan</t>
  </si>
  <si>
    <t>Digital</t>
  </si>
  <si>
    <t>CCTV</t>
  </si>
  <si>
    <t>SNI &amp; Monitor</t>
  </si>
  <si>
    <t>Genset</t>
  </si>
  <si>
    <t>10KVA</t>
  </si>
  <si>
    <t>Tsuzumi atau setara</t>
  </si>
  <si>
    <t>Sertifikasi</t>
  </si>
  <si>
    <t>SLHS</t>
  </si>
  <si>
    <t>Sertifikat Laik Higiene &amp; Sanitasi</t>
  </si>
  <si>
    <t>Pengiriman</t>
  </si>
  <si>
    <t>Biaya Kirim</t>
  </si>
  <si>
    <t>Double Din</t>
  </si>
  <si>
    <t>Mobil</t>
  </si>
  <si>
    <t>Angkutan Distribusi</t>
  </si>
  <si>
    <t>DP Pembelian Daihatsu Grandmax Box</t>
  </si>
  <si>
    <t>Disclaimer</t>
  </si>
  <si>
    <t>Angka di atas adalah simulasi perhitungan biaya untuk renovasi dapur dengan bentuk bangunan persegi 20 x 20 M dengan kondisi 4 sisi sudah mempunyai kontruksi dinding dan atap. Biaya pekerjaan renovasi dipengaruhi kondisi bangunan yang ada, seperti struktur, denah, elevasi, lokasi, dan akses jalan dari bangunan. Realisasi biaya akan muncul seteah kami melaksanakan survey dan taksasi lapangan di luar penyesuaian biaya kemahalan masing-masing daerah dan biaya tambahan lainnya (apabila ada).</t>
  </si>
  <si>
    <t>Service Charge: Biaya Inspeksi &amp; Biaya Pengiriman</t>
  </si>
  <si>
    <t>BUDGET PLAN - KONTRAKTOR DAPUR MANDIRI</t>
  </si>
  <si>
    <t>Total</t>
  </si>
  <si>
    <t>Baja Ringan, Calciboard 2 sisi dan pengecatan, Nippon atau setara</t>
  </si>
  <si>
    <t>Hollo 4/4 - 2/4 Gypsum, Nippon atau setara</t>
  </si>
  <si>
    <t>Head Control Pressure + Alarm</t>
  </si>
  <si>
    <t>Gree 1/2 PK atau setara + aksesoris</t>
  </si>
  <si>
    <t>Analog Stabilizer</t>
  </si>
  <si>
    <t>Krissbow 2000 VA</t>
  </si>
  <si>
    <t>3/4" Rucika atau Setara</t>
  </si>
  <si>
    <t>Stainless, 2 Tungku High Pressure</t>
  </si>
  <si>
    <t>Stainless, 1 Tungku Low Pressure/Stockpot</t>
  </si>
  <si>
    <t>Stainless 2 lubang</t>
  </si>
  <si>
    <t>GEA atau setara, kapasitas 100 liter</t>
  </si>
  <si>
    <t>Keset</t>
  </si>
  <si>
    <t xml:space="preserve">Karet Sintetis 100 x 50 </t>
  </si>
  <si>
    <t>Kursi Plastik Pendek</t>
  </si>
  <si>
    <t>Plastik 35 x 30 x 50 dengan senderan</t>
  </si>
  <si>
    <t>Kursi Plastik Tinggi</t>
  </si>
  <si>
    <t>Plastik 36 x 47 x 83 dengan senderan</t>
  </si>
  <si>
    <t>Kipas Angin Dinding</t>
  </si>
  <si>
    <t>20" 110 Watt 220Volt 50Hz</t>
  </si>
  <si>
    <t>Kipas Angin Berdiri</t>
  </si>
  <si>
    <t>85 watt 220 volt</t>
  </si>
  <si>
    <t>Set Kursi &amp; Meja Kerja</t>
  </si>
  <si>
    <t>33 watt Input : 220 volt Type BLT8 F15W</t>
  </si>
  <si>
    <t>Projector</t>
  </si>
  <si>
    <t>Benq</t>
  </si>
  <si>
    <t>Dispenser</t>
  </si>
  <si>
    <t>Rice Cooker</t>
  </si>
  <si>
    <t>Miyako 10 liter 2800 PA 78Kw</t>
  </si>
  <si>
    <t xml:space="preserve">Panci </t>
  </si>
  <si>
    <t>Stainless 50 liter</t>
  </si>
  <si>
    <t>Katel</t>
  </si>
  <si>
    <t xml:space="preserve">Stainless 52 cm 304  50kg </t>
  </si>
  <si>
    <t>Stainless 83 cm 304 50 kg</t>
  </si>
  <si>
    <t>Stainless 56 cm 304 50 kg</t>
  </si>
  <si>
    <t>Stainless 59 cm 304 50 kg</t>
  </si>
  <si>
    <t>SNI, Stainless</t>
  </si>
  <si>
    <t>Sodet Jumbo</t>
  </si>
  <si>
    <t xml:space="preserve">Stainless 13 x 40 </t>
  </si>
  <si>
    <t>Sodet Sedang</t>
  </si>
  <si>
    <t>Stainless 12 x 40</t>
  </si>
  <si>
    <t>Gelas Takar</t>
  </si>
  <si>
    <t>Pencapit</t>
  </si>
  <si>
    <t xml:space="preserve">Stainless 35 </t>
  </si>
  <si>
    <t>Serok Gorengan</t>
  </si>
  <si>
    <t xml:space="preserve">SNI 36 </t>
  </si>
  <si>
    <t>SNI 34</t>
  </si>
  <si>
    <t>SNI 32</t>
  </si>
  <si>
    <t>SNI 26</t>
  </si>
  <si>
    <t>Gayung</t>
  </si>
  <si>
    <t>Stainless 14 x 42</t>
  </si>
  <si>
    <t>Baskom Kotak</t>
  </si>
  <si>
    <t>Stainless 38 cm x 45 cm x 11 cm</t>
  </si>
  <si>
    <t>pcs</t>
  </si>
  <si>
    <t>Timbangan</t>
  </si>
  <si>
    <t>Digital, kapasitas 150kg</t>
  </si>
  <si>
    <t>Crown 15 Kg</t>
  </si>
  <si>
    <t>Timbangan takar</t>
  </si>
  <si>
    <t>Mangkuk</t>
  </si>
  <si>
    <t>Plastik Food grade</t>
  </si>
  <si>
    <t xml:space="preserve">Piring </t>
  </si>
  <si>
    <t xml:space="preserve">Termos Nasi </t>
  </si>
  <si>
    <t xml:space="preserve">Plastik </t>
  </si>
  <si>
    <t>Bakul Keranjang</t>
  </si>
  <si>
    <t>Pematik Api</t>
  </si>
  <si>
    <t>Safety Lock</t>
  </si>
  <si>
    <t>Galon</t>
  </si>
  <si>
    <t>Asahan Pisau Batu</t>
  </si>
  <si>
    <t>Asahan Pisau Stick</t>
  </si>
  <si>
    <t>Golok Tulang</t>
  </si>
  <si>
    <t>SNI Ketebalan 4,8 cm</t>
  </si>
  <si>
    <t>Peeler Besar</t>
  </si>
  <si>
    <t>Plastik Stainless</t>
  </si>
  <si>
    <t xml:space="preserve">Keranjang </t>
  </si>
  <si>
    <t>Plastik 23 x 60 x 42</t>
  </si>
  <si>
    <t>Plastik 120 x 100 x 15, ex-industri</t>
  </si>
  <si>
    <t>Jeligen</t>
  </si>
  <si>
    <t>Plastik anti pecah 30 L 286 x 285 x 510</t>
  </si>
  <si>
    <t>Alat Pel</t>
  </si>
  <si>
    <t>Pengki + sapu</t>
  </si>
  <si>
    <t>SNI &amp; Isi</t>
  </si>
  <si>
    <t>Celemek + Hair Mate</t>
  </si>
  <si>
    <t>Sarung Tangan + Masker</t>
  </si>
  <si>
    <t>Jam Dinding</t>
  </si>
  <si>
    <t>Sepatu Slop</t>
  </si>
  <si>
    <t>Karet SNI</t>
  </si>
  <si>
    <t>Aksesoris &amp; Monitor</t>
  </si>
  <si>
    <t>10KVA, Tsuzumi atau setara</t>
  </si>
  <si>
    <t>Service Charge</t>
  </si>
  <si>
    <t>Biaya Survey, Pengiriman &amp; Inspeksi</t>
  </si>
  <si>
    <t>Angka di atas adalah simulasi perhitungan biaya untuk renovasi dapur dengan bentuk bangunan persegi ukuran 20 x 17,5 M atau luas maksimal 350 M2 dengan kondisi 4 sisi sudah mempunyai kontruksi dinding dan atap. Biaya pekerjaan renovasi dipengaruhi kondisi bangunan yang ada, seperti struktur, denah, elevasi, lokasi, dan akses jalan dari bangunan. Realisasi biaya akan muncul setelah kami melaksanakan survey dan taksasi lapangan di luar penyesuaian biaya kemahalan masing-masing daerah dan biaya tambahan lainnya (apabila ada).</t>
  </si>
  <si>
    <t>Jumlah Total</t>
  </si>
  <si>
    <t>Grand Total</t>
  </si>
  <si>
    <t>Angka di atas adalah simulasi perhitungan biaya untuk renovasi dapur dengan bentuk bangunan persegi ukuran 22,5 x 17,5 M atau luas maksimal 400 M2 dengan kondisi 4 sisi sudah mempunyai kontruksi dinding dan atap. Biaya pekerjaan renovasi dipengaruhi kondisi bangunan yang ada, seperti struktur, denah, elevasi, lokasi, dan akses jalan dari bangunan. Realisasi biaya akan muncul setelah kami melaksanakan survey dan taksasi lapangan di luar penyesuaian biaya kemahalan masing-masing daerah dan biaya tambahan lainnya (apabila ada).</t>
  </si>
  <si>
    <t>Lampiran</t>
  </si>
  <si>
    <t>Bata ringan dan Wall Panel</t>
  </si>
  <si>
    <t>Hollo 4/4 - 2/4 PVC</t>
  </si>
  <si>
    <t>Stainless, ukuran 200 cm, Electrolux atau Setara</t>
  </si>
  <si>
    <t>Stainless, Kwali Range 2 Tungku merk Getra, ukuran 200cm</t>
  </si>
  <si>
    <t>Electrolux atau setara, 100 liter</t>
  </si>
  <si>
    <t>Electrolux atau setara, 1 Pintu</t>
  </si>
  <si>
    <t>Brother</t>
  </si>
  <si>
    <t>LED 65', Samsung atau setara</t>
  </si>
  <si>
    <t>Stainless SUS 304 &amp; Tutup, ukuran 6cm, Embosss</t>
  </si>
  <si>
    <t>Kap 6lt, Crown atau setara</t>
  </si>
  <si>
    <t>Philips</t>
  </si>
  <si>
    <t>Electrolux atau setara &amp; Accesories</t>
  </si>
  <si>
    <t>Hyundai atau setara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</si>
</sst>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0_);_(* \(#,##0\);_(* &quot;-&quot;??_);_(@_)"/>
  </numFmts>
  <fonts count="27">
    <font>
      <sz val="10.0"/>
      <color rgb="FF000000"/>
      <name val="Arial"/>
      <scheme val="minor"/>
    </font>
    <font>
      <color theme="1"/>
      <name val="Arial"/>
    </font>
    <font>
      <b/>
      <i/>
      <sz val="40.0"/>
      <color theme="1"/>
      <name val="Lexend"/>
    </font>
    <font>
      <i/>
      <sz val="14.0"/>
      <color theme="1"/>
      <name val="Lexend"/>
    </font>
    <font>
      <b/>
      <i/>
      <sz val="35.0"/>
      <color theme="1"/>
      <name val="Lexend"/>
    </font>
    <font>
      <b/>
      <sz val="10.0"/>
      <color theme="1"/>
      <name val="Arial"/>
    </font>
    <font>
      <b/>
      <sz val="12.0"/>
      <color theme="1"/>
      <name val="Arial"/>
    </font>
    <font/>
    <font>
      <b/>
      <sz val="15.0"/>
      <color theme="1"/>
      <name val="Arial"/>
    </font>
    <font>
      <b/>
      <sz val="10.0"/>
      <color theme="1"/>
      <name val="Trebuchet MS"/>
    </font>
    <font>
      <sz val="10.0"/>
      <color theme="1"/>
      <name val="Trebuchet MS"/>
    </font>
    <font>
      <i/>
      <sz val="10.0"/>
      <color theme="1"/>
      <name val="Trebuchet MS"/>
    </font>
    <font>
      <sz val="12.0"/>
      <color theme="1"/>
      <name val="Trebuchet MS"/>
    </font>
    <font>
      <b/>
      <i/>
      <sz val="12.0"/>
      <color theme="1"/>
      <name val="Trebuchet MS"/>
    </font>
    <font>
      <b/>
      <sz val="12.0"/>
      <color theme="1"/>
      <name val="Trebuchet MS"/>
    </font>
    <font>
      <color theme="1"/>
      <name val="Arial"/>
      <scheme val="minor"/>
    </font>
    <font>
      <b/>
      <sz val="12.0"/>
      <color rgb="FFFFFFFF"/>
      <name val="Arial"/>
    </font>
    <font>
      <sz val="12.0"/>
      <color theme="1"/>
      <name val="Arial"/>
    </font>
    <font>
      <b/>
      <sz val="15.0"/>
      <color rgb="FFFFFFFF"/>
      <name val="Arial"/>
      <scheme val="minor"/>
    </font>
    <font>
      <b/>
      <i/>
      <sz val="29.0"/>
      <color theme="1"/>
      <name val="Lexend"/>
    </font>
    <font>
      <b/>
      <sz val="10.0"/>
      <color rgb="FF000000"/>
      <name val="Arial"/>
    </font>
    <font>
      <sz val="10.0"/>
      <color theme="1"/>
      <name val="Arial"/>
    </font>
    <font>
      <color theme="1"/>
      <name val="Trebuchet MS"/>
    </font>
    <font>
      <b/>
      <i/>
      <sz val="29.0"/>
      <color rgb="FFFFFFFF"/>
      <name val="Lexend"/>
    </font>
    <font>
      <b/>
      <sz val="10.0"/>
      <color rgb="FFFFFFFF"/>
      <name val="Arial"/>
    </font>
    <font>
      <sz val="12.0"/>
      <color theme="1"/>
      <name val="Arial"/>
      <scheme val="minor"/>
    </font>
    <font>
      <b/>
      <i/>
      <sz val="21.0"/>
      <color theme="1"/>
      <name val="Lexend"/>
    </font>
  </fonts>
  <fills count="17">
    <fill>
      <patternFill patternType="none"/>
    </fill>
    <fill>
      <patternFill patternType="lightGray"/>
    </fill>
    <fill>
      <patternFill patternType="solid">
        <fgColor rgb="FFEA4335"/>
        <bgColor rgb="FFEA4335"/>
      </patternFill>
    </fill>
    <fill>
      <patternFill patternType="solid">
        <fgColor theme="5"/>
        <bgColor theme="5"/>
      </patternFill>
    </fill>
    <fill>
      <patternFill patternType="solid">
        <fgColor rgb="FFD9E6FC"/>
        <bgColor rgb="FFD9E6FC"/>
      </patternFill>
    </fill>
    <fill>
      <patternFill patternType="solid">
        <fgColor rgb="FF6D9EEB"/>
        <bgColor rgb="FF6D9EEB"/>
      </patternFill>
    </fill>
    <fill>
      <patternFill patternType="solid">
        <fgColor rgb="FF4A86E8"/>
        <bgColor rgb="FF4A86E8"/>
      </patternFill>
    </fill>
    <fill>
      <patternFill patternType="solid">
        <fgColor theme="7"/>
        <bgColor theme="7"/>
      </patternFill>
    </fill>
    <fill>
      <patternFill patternType="solid">
        <fgColor rgb="FFCC0000"/>
        <bgColor rgb="FFCC0000"/>
      </patternFill>
    </fill>
    <fill>
      <patternFill patternType="solid">
        <fgColor theme="9"/>
        <bgColor theme="9"/>
      </patternFill>
    </fill>
    <fill>
      <patternFill patternType="solid">
        <fgColor rgb="FF000000"/>
        <bgColor rgb="FF000000"/>
      </patternFill>
    </fill>
    <fill>
      <patternFill patternType="solid">
        <fgColor rgb="FFFF0000"/>
        <bgColor rgb="FFFF0000"/>
      </patternFill>
    </fill>
    <fill>
      <patternFill patternType="solid">
        <fgColor rgb="FF46BDC6"/>
        <bgColor rgb="FF46BDC6"/>
      </patternFill>
    </fill>
    <fill>
      <patternFill patternType="solid">
        <fgColor rgb="FF9FC5E8"/>
        <bgColor rgb="FF9FC5E8"/>
      </patternFill>
    </fill>
    <fill>
      <patternFill patternType="solid">
        <fgColor rgb="FF38761D"/>
        <bgColor rgb="FF38761D"/>
      </patternFill>
    </fill>
    <fill>
      <patternFill patternType="solid">
        <fgColor rgb="FF93C47D"/>
        <bgColor rgb="FF93C47D"/>
      </patternFill>
    </fill>
    <fill>
      <patternFill patternType="solid">
        <fgColor rgb="FFC60000"/>
        <bgColor rgb="FFC60000"/>
      </patternFill>
    </fill>
  </fills>
  <borders count="16">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top style="thin">
        <color rgb="FF000000"/>
      </top>
    </border>
    <border>
      <left style="thin">
        <color rgb="FF000000"/>
      </left>
    </border>
    <border>
      <right style="thin">
        <color rgb="FF000000"/>
      </right>
    </border>
    <border>
      <bottom style="thin">
        <color rgb="FF000000"/>
      </bottom>
    </border>
  </borders>
  <cellStyleXfs count="1">
    <xf borderId="0" fillId="0" fontId="0" numFmtId="0" applyAlignment="1" applyFont="1"/>
  </cellStyleXfs>
  <cellXfs count="130">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horizontal="center" readingOrder="0" vertical="center"/>
    </xf>
    <xf borderId="0" fillId="0" fontId="1" numFmtId="0" xfId="0" applyAlignment="1" applyFont="1">
      <alignment vertical="bottom"/>
    </xf>
    <xf borderId="0" fillId="0" fontId="3" numFmtId="0" xfId="0" applyAlignment="1" applyFont="1">
      <alignment horizontal="center" readingOrder="0" vertical="center"/>
    </xf>
    <xf borderId="0" fillId="0" fontId="4" numFmtId="0" xfId="0" applyAlignment="1" applyFont="1">
      <alignment horizontal="center" vertical="center"/>
    </xf>
    <xf borderId="0" fillId="0" fontId="4" numFmtId="0" xfId="0" applyAlignment="1" applyFont="1">
      <alignment horizontal="right" vertical="center"/>
    </xf>
    <xf borderId="1" fillId="2" fontId="5" numFmtId="0" xfId="0" applyAlignment="1" applyBorder="1" applyFill="1" applyFont="1">
      <alignment horizontal="center" vertical="center"/>
    </xf>
    <xf borderId="1" fillId="2" fontId="5" numFmtId="0" xfId="0" applyAlignment="1" applyBorder="1" applyFont="1">
      <alignment horizontal="center" shrinkToFit="0" vertical="center" wrapText="1"/>
    </xf>
    <xf borderId="1" fillId="2" fontId="5" numFmtId="1" xfId="0" applyAlignment="1" applyBorder="1" applyFont="1" applyNumberFormat="1">
      <alignment horizontal="center" vertical="center"/>
    </xf>
    <xf borderId="1" fillId="2" fontId="5" numFmtId="164" xfId="0" applyAlignment="1" applyBorder="1" applyFont="1" applyNumberFormat="1">
      <alignment horizontal="center" vertical="center"/>
    </xf>
    <xf borderId="1" fillId="2" fontId="5" numFmtId="164" xfId="0" applyAlignment="1" applyBorder="1" applyFont="1" applyNumberFormat="1">
      <alignment horizontal="right" readingOrder="0" vertical="center"/>
    </xf>
    <xf borderId="0" fillId="0" fontId="6" numFmtId="164" xfId="0" applyAlignment="1" applyFont="1" applyNumberFormat="1">
      <alignment horizontal="center" readingOrder="0" vertical="center"/>
    </xf>
    <xf borderId="2" fillId="3" fontId="6" numFmtId="0" xfId="0" applyAlignment="1" applyBorder="1" applyFill="1" applyFont="1">
      <alignment horizontal="center" readingOrder="0" vertical="center"/>
    </xf>
    <xf borderId="3" fillId="0" fontId="7" numFmtId="0" xfId="0" applyBorder="1" applyFont="1"/>
    <xf borderId="4" fillId="4" fontId="5" numFmtId="0" xfId="0" applyAlignment="1" applyBorder="1" applyFill="1" applyFont="1">
      <alignment horizontal="center" readingOrder="0" vertical="center"/>
    </xf>
    <xf borderId="5" fillId="0" fontId="7" numFmtId="0" xfId="0" applyBorder="1" applyFont="1"/>
    <xf borderId="6" fillId="0" fontId="7" numFmtId="0" xfId="0" applyBorder="1" applyFont="1"/>
    <xf borderId="0" fillId="0" fontId="8" numFmtId="0" xfId="0" applyAlignment="1" applyFont="1">
      <alignment horizontal="center" vertical="center"/>
    </xf>
    <xf borderId="7" fillId="0" fontId="7" numFmtId="0" xfId="0" applyBorder="1" applyFont="1"/>
    <xf borderId="8" fillId="0" fontId="7" numFmtId="0" xfId="0" applyBorder="1" applyFont="1"/>
    <xf borderId="9" fillId="0" fontId="9" numFmtId="0" xfId="0" applyAlignment="1" applyBorder="1" applyFont="1">
      <alignment readingOrder="0" vertical="center"/>
    </xf>
    <xf borderId="1" fillId="0" fontId="10" numFmtId="0" xfId="0" applyAlignment="1" applyBorder="1" applyFont="1">
      <alignment readingOrder="0" vertical="center"/>
    </xf>
    <xf borderId="1" fillId="0" fontId="11" numFmtId="0" xfId="0" applyAlignment="1" applyBorder="1" applyFont="1">
      <alignment readingOrder="0" shrinkToFit="0" vertical="center" wrapText="1"/>
    </xf>
    <xf borderId="1" fillId="0" fontId="10" numFmtId="1" xfId="0" applyAlignment="1" applyBorder="1" applyFont="1" applyNumberFormat="1">
      <alignment horizontal="right" readingOrder="0" vertical="center"/>
    </xf>
    <xf borderId="1" fillId="0" fontId="10" numFmtId="164" xfId="0" applyAlignment="1" applyBorder="1" applyFont="1" applyNumberFormat="1">
      <alignment horizontal="right" readingOrder="0" vertical="center"/>
    </xf>
    <xf borderId="0" fillId="0" fontId="12" numFmtId="164" xfId="0" applyAlignment="1" applyFont="1" applyNumberFormat="1">
      <alignment horizontal="right" readingOrder="0" vertical="center"/>
    </xf>
    <xf borderId="4" fillId="5" fontId="13" numFmtId="0" xfId="0" applyAlignment="1" applyBorder="1" applyFill="1" applyFont="1">
      <alignment horizontal="center" readingOrder="0"/>
    </xf>
    <xf borderId="10" fillId="0" fontId="7" numFmtId="0" xfId="0" applyBorder="1" applyFont="1"/>
    <xf borderId="1" fillId="0" fontId="11" numFmtId="49" xfId="0" applyAlignment="1" applyBorder="1" applyFont="1" applyNumberFormat="1">
      <alignment horizontal="left" readingOrder="0" shrinkToFit="0" vertical="center" wrapText="1"/>
    </xf>
    <xf borderId="1" fillId="0" fontId="12" numFmtId="0" xfId="0" applyAlignment="1" applyBorder="1" applyFont="1">
      <alignment readingOrder="0" vertical="center"/>
    </xf>
    <xf borderId="1" fillId="0" fontId="12" numFmtId="3" xfId="0" applyAlignment="1" applyBorder="1" applyFont="1" applyNumberFormat="1">
      <alignment horizontal="right" readingOrder="0" vertical="center"/>
    </xf>
    <xf borderId="1" fillId="0" fontId="11" numFmtId="49" xfId="0" applyAlignment="1" applyBorder="1" applyFont="1" applyNumberFormat="1">
      <alignment readingOrder="0" shrinkToFit="0" vertical="center" wrapText="1"/>
    </xf>
    <xf borderId="11" fillId="0" fontId="7" numFmtId="0" xfId="0" applyBorder="1" applyFont="1"/>
    <xf borderId="1" fillId="0" fontId="12" numFmtId="3" xfId="0" applyAlignment="1" applyBorder="1" applyFont="1" applyNumberFormat="1">
      <alignment readingOrder="0" vertical="center"/>
    </xf>
    <xf borderId="1" fillId="5" fontId="14" numFmtId="0" xfId="0" applyAlignment="1" applyBorder="1" applyFont="1">
      <alignment readingOrder="0" vertical="center"/>
    </xf>
    <xf borderId="1" fillId="5" fontId="14" numFmtId="3" xfId="0" applyAlignment="1" applyBorder="1" applyFont="1" applyNumberFormat="1">
      <alignment readingOrder="0" vertical="center"/>
    </xf>
    <xf borderId="1" fillId="0" fontId="10" numFmtId="0" xfId="0" applyAlignment="1" applyBorder="1" applyFont="1">
      <alignment vertical="center"/>
    </xf>
    <xf borderId="4" fillId="6" fontId="13" numFmtId="0" xfId="0" applyAlignment="1" applyBorder="1" applyFill="1" applyFont="1">
      <alignment horizontal="center" readingOrder="0"/>
    </xf>
    <xf borderId="1" fillId="0" fontId="10" numFmtId="0" xfId="0" applyAlignment="1" applyBorder="1" applyFont="1">
      <alignment vertical="center"/>
    </xf>
    <xf borderId="1" fillId="0" fontId="11" numFmtId="49" xfId="0" applyAlignment="1" applyBorder="1" applyFont="1" applyNumberFormat="1">
      <alignment shrinkToFit="0" vertical="center" wrapText="1"/>
    </xf>
    <xf borderId="1" fillId="0" fontId="10" numFmtId="1" xfId="0" applyAlignment="1" applyBorder="1" applyFont="1" applyNumberFormat="1">
      <alignment horizontal="right" vertical="center"/>
    </xf>
    <xf borderId="1" fillId="6" fontId="14" numFmtId="0" xfId="0" applyAlignment="1" applyBorder="1" applyFont="1">
      <alignment readingOrder="0" vertical="center"/>
    </xf>
    <xf borderId="1" fillId="6" fontId="14" numFmtId="3" xfId="0" applyAlignment="1" applyBorder="1" applyFont="1" applyNumberFormat="1">
      <alignment readingOrder="0" vertical="center"/>
    </xf>
    <xf borderId="9" fillId="7" fontId="14" numFmtId="0" xfId="0" applyAlignment="1" applyBorder="1" applyFill="1" applyFont="1">
      <alignment readingOrder="0" vertical="center"/>
    </xf>
    <xf borderId="9" fillId="7" fontId="14" numFmtId="3" xfId="0" applyAlignment="1" applyBorder="1" applyFont="1" applyNumberFormat="1">
      <alignment vertical="center"/>
    </xf>
    <xf borderId="5" fillId="0" fontId="15" numFmtId="0" xfId="0" applyBorder="1" applyFont="1"/>
    <xf borderId="1" fillId="0" fontId="10" numFmtId="164" xfId="0" applyAlignment="1" applyBorder="1" applyFont="1" applyNumberFormat="1">
      <alignment horizontal="right" vertical="center"/>
    </xf>
    <xf borderId="7" fillId="8" fontId="14" numFmtId="0" xfId="0" applyAlignment="1" applyBorder="1" applyFill="1" applyFont="1">
      <alignment horizontal="center" readingOrder="0"/>
    </xf>
    <xf borderId="9" fillId="8" fontId="14" numFmtId="0" xfId="0" applyAlignment="1" applyBorder="1" applyFont="1">
      <alignment readingOrder="0" vertical="center"/>
    </xf>
    <xf borderId="9" fillId="8" fontId="14" numFmtId="3" xfId="0" applyAlignment="1" applyBorder="1" applyFont="1" applyNumberFormat="1">
      <alignment readingOrder="0" vertical="center"/>
    </xf>
    <xf borderId="11" fillId="7" fontId="14" numFmtId="0" xfId="0" applyAlignment="1" applyBorder="1" applyFont="1">
      <alignment readingOrder="0" vertical="center"/>
    </xf>
    <xf borderId="11" fillId="7" fontId="14" numFmtId="3" xfId="0" applyAlignment="1" applyBorder="1" applyFont="1" applyNumberFormat="1">
      <alignment vertical="center"/>
    </xf>
    <xf borderId="1" fillId="9" fontId="14" numFmtId="0" xfId="0" applyAlignment="1" applyBorder="1" applyFill="1" applyFont="1">
      <alignment readingOrder="0"/>
    </xf>
    <xf borderId="1" fillId="9" fontId="12" numFmtId="1" xfId="0" applyBorder="1" applyFont="1" applyNumberFormat="1"/>
    <xf borderId="12" fillId="10" fontId="16" numFmtId="0" xfId="0" applyAlignment="1" applyBorder="1" applyFill="1" applyFont="1">
      <alignment horizontal="center" shrinkToFit="0" vertical="center" wrapText="1"/>
    </xf>
    <xf borderId="12" fillId="0" fontId="7" numFmtId="0" xfId="0" applyBorder="1" applyFont="1"/>
    <xf borderId="12" fillId="11" fontId="17" numFmtId="0" xfId="0" applyAlignment="1" applyBorder="1" applyFill="1" applyFont="1">
      <alignment horizontal="center" readingOrder="0" shrinkToFit="0" vertical="center" wrapText="1"/>
    </xf>
    <xf borderId="1" fillId="0" fontId="10" numFmtId="0" xfId="0" applyAlignment="1" applyBorder="1" applyFont="1">
      <alignment readingOrder="0" shrinkToFit="0" vertical="center" wrapText="1"/>
    </xf>
    <xf borderId="1" fillId="0" fontId="10" numFmtId="0" xfId="0" applyAlignment="1" applyBorder="1" applyFont="1">
      <alignment shrinkToFit="0" vertical="center" wrapText="1"/>
    </xf>
    <xf borderId="1" fillId="0" fontId="10" numFmtId="1" xfId="0" applyAlignment="1" applyBorder="1" applyFont="1" applyNumberFormat="1">
      <alignment horizontal="right" readingOrder="0" shrinkToFit="0" vertical="center" wrapText="1"/>
    </xf>
    <xf borderId="0" fillId="0" fontId="6" numFmtId="0" xfId="0" applyAlignment="1" applyFont="1">
      <alignment vertical="center"/>
    </xf>
    <xf borderId="0" fillId="0" fontId="6" numFmtId="10" xfId="0" applyAlignment="1" applyFont="1" applyNumberFormat="1">
      <alignment horizontal="right" vertical="center"/>
    </xf>
    <xf borderId="1" fillId="0" fontId="10" numFmtId="1" xfId="0" applyAlignment="1" applyBorder="1" applyFont="1" applyNumberFormat="1">
      <alignment horizontal="right" shrinkToFit="0" vertical="center" wrapText="1"/>
    </xf>
    <xf borderId="1" fillId="0" fontId="11" numFmtId="0" xfId="0" applyAlignment="1" applyBorder="1" applyFont="1">
      <alignment shrinkToFit="0" vertical="center" wrapText="1"/>
    </xf>
    <xf borderId="0" fillId="0" fontId="6" numFmtId="1" xfId="0" applyAlignment="1" applyFont="1" applyNumberFormat="1">
      <alignment horizontal="right" vertical="center"/>
    </xf>
    <xf borderId="9" fillId="0" fontId="9" numFmtId="0" xfId="0" applyAlignment="1" applyBorder="1" applyFont="1">
      <alignment vertical="center"/>
    </xf>
    <xf borderId="1" fillId="0" fontId="9" numFmtId="0" xfId="0" applyAlignment="1" applyBorder="1" applyFont="1">
      <alignment vertical="center"/>
    </xf>
    <xf borderId="1" fillId="0" fontId="9" numFmtId="0" xfId="0" applyAlignment="1" applyBorder="1" applyFont="1">
      <alignment readingOrder="0" vertical="center"/>
    </xf>
    <xf borderId="4" fillId="12" fontId="5" numFmtId="0" xfId="0" applyAlignment="1" applyBorder="1" applyFill="1" applyFont="1">
      <alignment readingOrder="0" vertical="center"/>
    </xf>
    <xf borderId="1" fillId="12" fontId="9" numFmtId="164" xfId="0" applyAlignment="1" applyBorder="1" applyFont="1" applyNumberFormat="1">
      <alignment horizontal="right" readingOrder="0" vertical="center"/>
    </xf>
    <xf borderId="4" fillId="3" fontId="18" numFmtId="0" xfId="0" applyAlignment="1" applyBorder="1" applyFont="1">
      <alignment horizontal="center" readingOrder="0" shrinkToFit="0" wrapText="1"/>
    </xf>
    <xf borderId="0" fillId="0" fontId="14" numFmtId="164" xfId="0" applyAlignment="1" applyFont="1" applyNumberFormat="1">
      <alignment horizontal="right" readingOrder="0" vertical="center"/>
    </xf>
    <xf borderId="2" fillId="0" fontId="15" numFmtId="0" xfId="0" applyAlignment="1" applyBorder="1" applyFont="1">
      <alignment horizontal="center" readingOrder="0" shrinkToFit="0" vertical="center" wrapText="1"/>
    </xf>
    <xf borderId="13" fillId="0" fontId="7" numFmtId="0" xfId="0" applyBorder="1" applyFont="1"/>
    <xf borderId="14" fillId="0" fontId="7" numFmtId="0" xfId="0" applyBorder="1" applyFont="1"/>
    <xf borderId="0" fillId="0" fontId="15" numFmtId="164" xfId="0" applyFont="1" applyNumberFormat="1"/>
    <xf borderId="15" fillId="0" fontId="7" numFmtId="0" xfId="0" applyBorder="1" applyFont="1"/>
    <xf borderId="0" fillId="0" fontId="15" numFmtId="0" xfId="0" applyAlignment="1" applyFont="1">
      <alignment readingOrder="0" shrinkToFit="0" vertical="center" wrapText="1"/>
    </xf>
    <xf borderId="0" fillId="0" fontId="15" numFmtId="0" xfId="0" applyAlignment="1" applyFont="1">
      <alignment readingOrder="0"/>
    </xf>
    <xf borderId="0" fillId="0" fontId="15" numFmtId="0" xfId="0" applyAlignment="1" applyFont="1">
      <alignment horizontal="right" readingOrder="0" shrinkToFit="0" vertical="center" wrapText="1"/>
    </xf>
    <xf borderId="0" fillId="0" fontId="19" numFmtId="0" xfId="0" applyAlignment="1" applyFont="1">
      <alignment horizontal="center" readingOrder="0" vertical="center"/>
    </xf>
    <xf borderId="0" fillId="0" fontId="4" numFmtId="0" xfId="0" applyAlignment="1" applyFont="1">
      <alignment horizontal="center" readingOrder="0" vertical="center"/>
    </xf>
    <xf borderId="2" fillId="13" fontId="19" numFmtId="0" xfId="0" applyAlignment="1" applyBorder="1" applyFill="1" applyFont="1">
      <alignment horizontal="center" readingOrder="0" vertical="center"/>
    </xf>
    <xf borderId="1" fillId="4" fontId="20" numFmtId="0" xfId="0" applyAlignment="1" applyBorder="1" applyFont="1">
      <alignment horizontal="center" vertical="center"/>
    </xf>
    <xf borderId="1" fillId="4" fontId="20" numFmtId="0" xfId="0" applyAlignment="1" applyBorder="1" applyFont="1">
      <alignment horizontal="center" shrinkToFit="0" vertical="center" wrapText="1"/>
    </xf>
    <xf borderId="1" fillId="4" fontId="20" numFmtId="1" xfId="0" applyAlignment="1" applyBorder="1" applyFont="1" applyNumberFormat="1">
      <alignment horizontal="center" vertical="center"/>
    </xf>
    <xf borderId="1" fillId="4" fontId="20" numFmtId="164" xfId="0" applyAlignment="1" applyBorder="1" applyFont="1" applyNumberFormat="1">
      <alignment horizontal="center" vertical="center"/>
    </xf>
    <xf borderId="1" fillId="4" fontId="20" numFmtId="164" xfId="0" applyAlignment="1" applyBorder="1" applyFont="1" applyNumberFormat="1">
      <alignment horizontal="center" readingOrder="0" vertical="center"/>
    </xf>
    <xf borderId="1" fillId="0" fontId="10" numFmtId="1" xfId="0" applyAlignment="1" applyBorder="1" applyFont="1" applyNumberFormat="1">
      <alignment horizontal="center" readingOrder="0" vertical="center"/>
    </xf>
    <xf borderId="1" fillId="0" fontId="10" numFmtId="0" xfId="0" applyAlignment="1" applyBorder="1" applyFont="1">
      <alignment horizontal="center" readingOrder="0" vertical="center"/>
    </xf>
    <xf borderId="9" fillId="0" fontId="12" numFmtId="164" xfId="0" applyAlignment="1" applyBorder="1" applyFont="1" applyNumberFormat="1">
      <alignment horizontal="right" readingOrder="0" vertical="center"/>
    </xf>
    <xf borderId="1" fillId="0" fontId="10" numFmtId="0" xfId="0" applyAlignment="1" applyBorder="1" applyFont="1">
      <alignment horizontal="center" vertical="center"/>
    </xf>
    <xf borderId="1" fillId="0" fontId="10" numFmtId="1" xfId="0" applyAlignment="1" applyBorder="1" applyFont="1" applyNumberFormat="1">
      <alignment horizontal="center" vertical="center"/>
    </xf>
    <xf borderId="15" fillId="7" fontId="14" numFmtId="0" xfId="0" applyAlignment="1" applyBorder="1" applyFont="1">
      <alignment readingOrder="0" vertical="center"/>
    </xf>
    <xf borderId="15" fillId="7" fontId="14" numFmtId="0" xfId="0" applyAlignment="1" applyBorder="1" applyFont="1">
      <alignment vertical="center"/>
    </xf>
    <xf borderId="12" fillId="11" fontId="21" numFmtId="0" xfId="0" applyAlignment="1" applyBorder="1" applyFont="1">
      <alignment horizontal="center" readingOrder="0" shrinkToFit="0" vertical="center" wrapText="1"/>
    </xf>
    <xf borderId="0" fillId="11" fontId="21" numFmtId="0" xfId="0" applyAlignment="1" applyFont="1">
      <alignment horizontal="center" readingOrder="0" shrinkToFit="0" vertical="center" wrapText="1"/>
    </xf>
    <xf borderId="1" fillId="0" fontId="10" numFmtId="1" xfId="0" applyAlignment="1" applyBorder="1" applyFont="1" applyNumberFormat="1">
      <alignment horizontal="center" readingOrder="0" shrinkToFit="0" vertical="center" wrapText="1"/>
    </xf>
    <xf borderId="9" fillId="0" fontId="9" numFmtId="0" xfId="0" applyAlignment="1" applyBorder="1" applyFont="1">
      <alignment horizontal="center" readingOrder="0" vertical="center"/>
    </xf>
    <xf borderId="1" fillId="0" fontId="10" numFmtId="1" xfId="0" applyAlignment="1" applyBorder="1" applyFont="1" applyNumberFormat="1">
      <alignment horizontal="center" shrinkToFit="0" vertical="center" wrapText="1"/>
    </xf>
    <xf borderId="0" fillId="0" fontId="22" numFmtId="0" xfId="0" applyAlignment="1" applyFont="1">
      <alignment readingOrder="0"/>
    </xf>
    <xf borderId="1" fillId="0" fontId="12" numFmtId="164" xfId="0" applyAlignment="1" applyBorder="1" applyFont="1" applyNumberFormat="1">
      <alignment horizontal="right" readingOrder="0" vertical="center"/>
    </xf>
    <xf borderId="4" fillId="13" fontId="5" numFmtId="0" xfId="0" applyAlignment="1" applyBorder="1" applyFont="1">
      <alignment readingOrder="0" vertical="center"/>
    </xf>
    <xf borderId="1" fillId="13" fontId="9" numFmtId="164" xfId="0" applyAlignment="1" applyBorder="1" applyFont="1" applyNumberFormat="1">
      <alignment horizontal="right" readingOrder="0" vertical="center"/>
    </xf>
    <xf borderId="4" fillId="0" fontId="15" numFmtId="0" xfId="0" applyAlignment="1" applyBorder="1" applyFont="1">
      <alignment horizontal="center" readingOrder="0" shrinkToFit="0" vertical="center" wrapText="1"/>
    </xf>
    <xf borderId="0" fillId="0" fontId="15" numFmtId="0" xfId="0" applyAlignment="1" applyFont="1">
      <alignment horizontal="center" readingOrder="0" shrinkToFit="0" vertical="center" wrapText="1"/>
    </xf>
    <xf borderId="4" fillId="3" fontId="6" numFmtId="0" xfId="0" applyAlignment="1" applyBorder="1" applyFont="1">
      <alignment horizontal="center" readingOrder="0" vertical="center"/>
    </xf>
    <xf borderId="2" fillId="14" fontId="23" numFmtId="0" xfId="0" applyAlignment="1" applyBorder="1" applyFill="1" applyFont="1">
      <alignment horizontal="center" readingOrder="0" vertical="center"/>
    </xf>
    <xf borderId="1" fillId="14" fontId="24" numFmtId="0" xfId="0" applyAlignment="1" applyBorder="1" applyFont="1">
      <alignment horizontal="center" vertical="center"/>
    </xf>
    <xf borderId="1" fillId="14" fontId="24" numFmtId="0" xfId="0" applyAlignment="1" applyBorder="1" applyFont="1">
      <alignment horizontal="center" shrinkToFit="0" vertical="center" wrapText="1"/>
    </xf>
    <xf borderId="1" fillId="14" fontId="24" numFmtId="1" xfId="0" applyAlignment="1" applyBorder="1" applyFont="1" applyNumberFormat="1">
      <alignment horizontal="center" vertical="center"/>
    </xf>
    <xf borderId="1" fillId="14" fontId="24" numFmtId="164" xfId="0" applyAlignment="1" applyBorder="1" applyFont="1" applyNumberFormat="1">
      <alignment horizontal="center" vertical="center"/>
    </xf>
    <xf borderId="1" fillId="14" fontId="24" numFmtId="164" xfId="0" applyAlignment="1" applyBorder="1" applyFont="1" applyNumberFormat="1">
      <alignment horizontal="center" readingOrder="0" vertical="center"/>
    </xf>
    <xf borderId="4" fillId="0" fontId="5" numFmtId="0" xfId="0" applyAlignment="1" applyBorder="1" applyFont="1">
      <alignment horizontal="center" readingOrder="0" vertical="center"/>
    </xf>
    <xf borderId="9" fillId="0" fontId="14" numFmtId="164" xfId="0" applyAlignment="1" applyBorder="1" applyFont="1" applyNumberFormat="1">
      <alignment horizontal="right" readingOrder="0" vertical="center"/>
    </xf>
    <xf borderId="9" fillId="0" fontId="9" numFmtId="0" xfId="0" applyAlignment="1" applyBorder="1" applyFont="1">
      <alignment horizontal="left" readingOrder="0" vertical="center"/>
    </xf>
    <xf borderId="1" fillId="0" fontId="14" numFmtId="164" xfId="0" applyAlignment="1" applyBorder="1" applyFont="1" applyNumberFormat="1">
      <alignment horizontal="right" readingOrder="0" vertical="center"/>
    </xf>
    <xf borderId="0" fillId="0" fontId="17" numFmtId="0" xfId="0" applyAlignment="1" applyFont="1">
      <alignment vertical="center"/>
    </xf>
    <xf borderId="4" fillId="15" fontId="6" numFmtId="0" xfId="0" applyAlignment="1" applyBorder="1" applyFill="1" applyFont="1">
      <alignment readingOrder="0" vertical="center"/>
    </xf>
    <xf borderId="1" fillId="15" fontId="14" numFmtId="164" xfId="0" applyAlignment="1" applyBorder="1" applyFont="1" applyNumberFormat="1">
      <alignment horizontal="right" readingOrder="0" vertical="center"/>
    </xf>
    <xf borderId="0" fillId="0" fontId="25" numFmtId="0" xfId="0" applyFont="1"/>
    <xf borderId="0" fillId="0" fontId="17" numFmtId="0" xfId="0" applyAlignment="1" applyFont="1">
      <alignment vertical="bottom"/>
    </xf>
    <xf borderId="4" fillId="16" fontId="18" numFmtId="0" xfId="0" applyAlignment="1" applyBorder="1" applyFill="1" applyFont="1">
      <alignment horizontal="center" readingOrder="0" shrinkToFit="0" wrapText="1"/>
    </xf>
    <xf borderId="0" fillId="0" fontId="26" numFmtId="0" xfId="0" applyAlignment="1" applyFont="1">
      <alignment horizontal="left" readingOrder="0" vertical="center"/>
    </xf>
    <xf borderId="10" fillId="0" fontId="9" numFmtId="0" xfId="0" applyAlignment="1" applyBorder="1" applyFont="1">
      <alignment horizontal="left" readingOrder="0" vertical="center"/>
    </xf>
    <xf borderId="10" fillId="0" fontId="12" numFmtId="164" xfId="0" applyAlignment="1" applyBorder="1" applyFont="1" applyNumberFormat="1">
      <alignment horizontal="right" readingOrder="0" vertical="center"/>
    </xf>
    <xf borderId="1" fillId="13" fontId="14" numFmtId="164" xfId="0" applyAlignment="1" applyBorder="1" applyFont="1" applyNumberFormat="1">
      <alignment horizontal="right" readingOrder="0" vertical="center"/>
    </xf>
    <xf borderId="1" fillId="2" fontId="5" numFmtId="164" xfId="0" applyAlignment="1" applyBorder="1" applyFont="1" applyNumberFormat="1">
      <alignment horizontal="center" readingOrder="0" vertical="center"/>
    </xf>
    <xf borderId="1" fillId="0" fontId="9" numFmtId="164" xfId="0" applyAlignment="1" applyBorder="1" applyFont="1" applyNumberFormat="1">
      <alignment horizontal="righ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5"/>
    <col customWidth="1" min="2" max="2" width="20.25"/>
    <col customWidth="1" min="3" max="3" width="23.13"/>
    <col customWidth="1" min="4" max="4" width="43.13"/>
    <col customWidth="1" min="5" max="5" width="5.5"/>
    <col customWidth="1" min="6" max="6" width="8.38"/>
    <col customWidth="1" min="7" max="7" width="13.88"/>
    <col customWidth="1" min="8" max="8" width="14.5"/>
    <col customWidth="1" min="9" max="9" width="3.38"/>
    <col customWidth="1" hidden="1" min="10" max="10" width="22.75"/>
    <col customWidth="1" hidden="1" min="11" max="11" width="18.88"/>
    <col customWidth="1" hidden="1" min="12" max="12" width="3.38"/>
  </cols>
  <sheetData>
    <row r="1">
      <c r="A1" s="1"/>
      <c r="B1" s="2" t="s">
        <v>0</v>
      </c>
      <c r="L1" s="3"/>
    </row>
    <row r="2">
      <c r="A2" s="1"/>
      <c r="L2" s="3"/>
    </row>
    <row r="3">
      <c r="A3" s="1"/>
      <c r="L3" s="3"/>
    </row>
    <row r="4">
      <c r="A4" s="1"/>
      <c r="L4" s="3"/>
    </row>
    <row r="5">
      <c r="A5" s="1"/>
      <c r="L5" s="3"/>
    </row>
    <row r="6">
      <c r="A6" s="1"/>
      <c r="B6" s="4" t="s">
        <v>1</v>
      </c>
      <c r="I6" s="5"/>
      <c r="J6" s="5"/>
      <c r="K6" s="5"/>
      <c r="L6" s="3"/>
    </row>
    <row r="7">
      <c r="A7" s="1"/>
      <c r="B7" s="5"/>
      <c r="C7" s="5"/>
      <c r="D7" s="5"/>
      <c r="E7" s="5"/>
      <c r="F7" s="5"/>
      <c r="G7" s="5"/>
      <c r="H7" s="6"/>
      <c r="I7" s="5"/>
      <c r="J7" s="5"/>
      <c r="K7" s="5"/>
      <c r="L7" s="3"/>
    </row>
    <row r="8">
      <c r="A8" s="1"/>
      <c r="B8" s="7" t="s">
        <v>2</v>
      </c>
      <c r="C8" s="7" t="s">
        <v>3</v>
      </c>
      <c r="D8" s="8" t="s">
        <v>4</v>
      </c>
      <c r="E8" s="9" t="s">
        <v>5</v>
      </c>
      <c r="F8" s="7" t="s">
        <v>6</v>
      </c>
      <c r="G8" s="10" t="s">
        <v>7</v>
      </c>
      <c r="H8" s="11" t="s">
        <v>8</v>
      </c>
      <c r="I8" s="12"/>
      <c r="J8" s="13" t="s">
        <v>9</v>
      </c>
      <c r="K8" s="14"/>
      <c r="L8" s="3"/>
    </row>
    <row r="9">
      <c r="A9" s="1"/>
      <c r="B9" s="15"/>
      <c r="C9" s="16"/>
      <c r="D9" s="16"/>
      <c r="E9" s="16"/>
      <c r="F9" s="16"/>
      <c r="G9" s="16"/>
      <c r="H9" s="17"/>
      <c r="I9" s="18"/>
      <c r="J9" s="19"/>
      <c r="K9" s="20"/>
      <c r="L9" s="3"/>
    </row>
    <row r="10">
      <c r="A10" s="1"/>
      <c r="B10" s="21" t="s">
        <v>10</v>
      </c>
      <c r="C10" s="22" t="s">
        <v>11</v>
      </c>
      <c r="D10" s="23" t="s">
        <v>12</v>
      </c>
      <c r="E10" s="24">
        <v>200.0</v>
      </c>
      <c r="F10" s="22" t="s">
        <v>13</v>
      </c>
      <c r="G10" s="25">
        <v>135000.0</v>
      </c>
      <c r="H10" s="25">
        <f t="shared" ref="H10:H76" si="1">E10*G10</f>
        <v>27000000</v>
      </c>
      <c r="I10" s="26"/>
      <c r="J10" s="27" t="s">
        <v>14</v>
      </c>
      <c r="K10" s="17"/>
      <c r="L10" s="3"/>
    </row>
    <row r="11">
      <c r="A11" s="1"/>
      <c r="B11" s="28"/>
      <c r="C11" s="22" t="s">
        <v>15</v>
      </c>
      <c r="D11" s="29" t="s">
        <v>12</v>
      </c>
      <c r="E11" s="24">
        <v>400.0</v>
      </c>
      <c r="F11" s="22" t="s">
        <v>13</v>
      </c>
      <c r="G11" s="25">
        <v>95000.0</v>
      </c>
      <c r="H11" s="25">
        <f t="shared" si="1"/>
        <v>38000000</v>
      </c>
      <c r="I11" s="26"/>
      <c r="J11" s="30" t="s">
        <v>16</v>
      </c>
      <c r="K11" s="31">
        <v>3500.0</v>
      </c>
      <c r="L11" s="3"/>
    </row>
    <row r="12">
      <c r="A12" s="1"/>
      <c r="B12" s="28"/>
      <c r="C12" s="22" t="s">
        <v>17</v>
      </c>
      <c r="D12" s="32" t="s">
        <v>18</v>
      </c>
      <c r="E12" s="24">
        <v>400.0</v>
      </c>
      <c r="F12" s="22" t="s">
        <v>13</v>
      </c>
      <c r="G12" s="25">
        <v>60000.0</v>
      </c>
      <c r="H12" s="25">
        <f t="shared" si="1"/>
        <v>24000000</v>
      </c>
      <c r="I12" s="26"/>
      <c r="J12" s="30" t="s">
        <v>19</v>
      </c>
      <c r="K12" s="31">
        <v>1000.0</v>
      </c>
      <c r="L12" s="3"/>
    </row>
    <row r="13">
      <c r="A13" s="1"/>
      <c r="B13" s="33"/>
      <c r="C13" s="22" t="s">
        <v>20</v>
      </c>
      <c r="D13" s="32" t="s">
        <v>21</v>
      </c>
      <c r="E13" s="24">
        <v>5.0</v>
      </c>
      <c r="F13" s="22" t="s">
        <v>22</v>
      </c>
      <c r="G13" s="25">
        <v>875000.0</v>
      </c>
      <c r="H13" s="25">
        <f t="shared" si="1"/>
        <v>4375000</v>
      </c>
      <c r="I13" s="26"/>
      <c r="J13" s="30" t="s">
        <v>23</v>
      </c>
      <c r="K13" s="34">
        <v>20.0</v>
      </c>
      <c r="L13" s="3"/>
    </row>
    <row r="14">
      <c r="A14" s="1"/>
      <c r="B14" s="21" t="s">
        <v>24</v>
      </c>
      <c r="C14" s="22" t="s">
        <v>25</v>
      </c>
      <c r="D14" s="32" t="s">
        <v>26</v>
      </c>
      <c r="E14" s="24">
        <v>2.0</v>
      </c>
      <c r="F14" s="22" t="s">
        <v>27</v>
      </c>
      <c r="G14" s="25">
        <v>3250000.0</v>
      </c>
      <c r="H14" s="25">
        <f t="shared" si="1"/>
        <v>6500000</v>
      </c>
      <c r="I14" s="26"/>
      <c r="J14" s="35" t="s">
        <v>28</v>
      </c>
      <c r="K14" s="36">
        <f>K11*K12*K13</f>
        <v>70000000</v>
      </c>
      <c r="L14" s="3"/>
    </row>
    <row r="15">
      <c r="A15" s="1"/>
      <c r="B15" s="28"/>
      <c r="C15" s="22" t="s">
        <v>29</v>
      </c>
      <c r="D15" s="32" t="s">
        <v>30</v>
      </c>
      <c r="E15" s="24">
        <v>25.0</v>
      </c>
      <c r="F15" s="37" t="s">
        <v>31</v>
      </c>
      <c r="G15" s="25">
        <v>125000.0</v>
      </c>
      <c r="H15" s="25">
        <f t="shared" si="1"/>
        <v>3125000</v>
      </c>
      <c r="I15" s="26"/>
      <c r="J15" s="38" t="s">
        <v>32</v>
      </c>
      <c r="K15" s="17"/>
      <c r="L15" s="3"/>
    </row>
    <row r="16">
      <c r="A16" s="1"/>
      <c r="B16" s="28"/>
      <c r="C16" s="39" t="s">
        <v>33</v>
      </c>
      <c r="D16" s="40" t="s">
        <v>34</v>
      </c>
      <c r="E16" s="41">
        <v>1.0</v>
      </c>
      <c r="F16" s="37" t="s">
        <v>35</v>
      </c>
      <c r="G16" s="25">
        <v>5000000.0</v>
      </c>
      <c r="H16" s="25">
        <f t="shared" si="1"/>
        <v>5000000</v>
      </c>
      <c r="I16" s="26"/>
      <c r="J16" s="30" t="s">
        <v>16</v>
      </c>
      <c r="K16" s="31">
        <v>3500.0</v>
      </c>
      <c r="L16" s="3"/>
    </row>
    <row r="17">
      <c r="A17" s="1"/>
      <c r="B17" s="28"/>
      <c r="C17" s="39" t="s">
        <v>36</v>
      </c>
      <c r="D17" s="32" t="s">
        <v>37</v>
      </c>
      <c r="E17" s="24">
        <v>4.0</v>
      </c>
      <c r="F17" s="37" t="s">
        <v>38</v>
      </c>
      <c r="G17" s="25">
        <v>650000.0</v>
      </c>
      <c r="H17" s="25">
        <f t="shared" si="1"/>
        <v>2600000</v>
      </c>
      <c r="I17" s="26"/>
      <c r="J17" s="30" t="s">
        <v>39</v>
      </c>
      <c r="K17" s="31">
        <v>2000.0</v>
      </c>
      <c r="L17" s="3"/>
    </row>
    <row r="18">
      <c r="A18" s="1"/>
      <c r="B18" s="33"/>
      <c r="C18" s="22" t="s">
        <v>40</v>
      </c>
      <c r="D18" s="23" t="s">
        <v>41</v>
      </c>
      <c r="E18" s="24">
        <v>20.0</v>
      </c>
      <c r="F18" s="22" t="s">
        <v>31</v>
      </c>
      <c r="G18" s="25">
        <v>75000.0</v>
      </c>
      <c r="H18" s="25">
        <f t="shared" si="1"/>
        <v>1500000</v>
      </c>
      <c r="I18" s="26"/>
      <c r="J18" s="30" t="s">
        <v>23</v>
      </c>
      <c r="K18" s="34">
        <v>20.0</v>
      </c>
      <c r="L18" s="3"/>
    </row>
    <row r="19">
      <c r="A19" s="1"/>
      <c r="B19" s="21" t="s">
        <v>42</v>
      </c>
      <c r="C19" s="39" t="s">
        <v>43</v>
      </c>
      <c r="D19" s="32" t="s">
        <v>44</v>
      </c>
      <c r="E19" s="24">
        <v>20.0</v>
      </c>
      <c r="F19" s="22" t="s">
        <v>31</v>
      </c>
      <c r="G19" s="25">
        <v>500000.0</v>
      </c>
      <c r="H19" s="25">
        <f t="shared" si="1"/>
        <v>10000000</v>
      </c>
      <c r="I19" s="26"/>
      <c r="J19" s="42" t="s">
        <v>28</v>
      </c>
      <c r="K19" s="43">
        <f>K16*K17*K18</f>
        <v>140000000</v>
      </c>
      <c r="L19" s="3"/>
    </row>
    <row r="20">
      <c r="A20" s="1"/>
      <c r="B20" s="28"/>
      <c r="C20" s="22" t="s">
        <v>45</v>
      </c>
      <c r="D20" s="32" t="s">
        <v>46</v>
      </c>
      <c r="E20" s="24">
        <v>5.0</v>
      </c>
      <c r="F20" s="37" t="s">
        <v>35</v>
      </c>
      <c r="G20" s="25">
        <v>1250000.0</v>
      </c>
      <c r="H20" s="25">
        <f t="shared" si="1"/>
        <v>6250000</v>
      </c>
      <c r="I20" s="26"/>
      <c r="J20" s="44" t="s">
        <v>47</v>
      </c>
      <c r="K20" s="45">
        <f>K14+K19</f>
        <v>210000000</v>
      </c>
      <c r="L20" s="3"/>
    </row>
    <row r="21">
      <c r="A21" s="1"/>
      <c r="B21" s="33"/>
      <c r="C21" s="22" t="s">
        <v>48</v>
      </c>
      <c r="D21" s="32" t="s">
        <v>49</v>
      </c>
      <c r="E21" s="24">
        <v>5.0</v>
      </c>
      <c r="F21" s="22" t="s">
        <v>38</v>
      </c>
      <c r="G21" s="25">
        <v>3500000.0</v>
      </c>
      <c r="H21" s="25">
        <f t="shared" si="1"/>
        <v>17500000</v>
      </c>
      <c r="I21" s="26"/>
      <c r="J21" s="46"/>
      <c r="K21" s="16"/>
      <c r="L21" s="3"/>
    </row>
    <row r="22">
      <c r="A22" s="1"/>
      <c r="B22" s="21" t="s">
        <v>50</v>
      </c>
      <c r="C22" s="39" t="s">
        <v>51</v>
      </c>
      <c r="D22" s="32" t="s">
        <v>52</v>
      </c>
      <c r="E22" s="41">
        <v>15.0</v>
      </c>
      <c r="F22" s="37" t="s">
        <v>53</v>
      </c>
      <c r="G22" s="47">
        <v>125000.0</v>
      </c>
      <c r="H22" s="25">
        <f t="shared" si="1"/>
        <v>1875000</v>
      </c>
      <c r="I22" s="26"/>
      <c r="J22" s="48" t="s">
        <v>54</v>
      </c>
      <c r="K22" s="20"/>
      <c r="L22" s="3"/>
    </row>
    <row r="23">
      <c r="A23" s="1"/>
      <c r="B23" s="28"/>
      <c r="C23" s="22" t="s">
        <v>55</v>
      </c>
      <c r="D23" s="32" t="s">
        <v>56</v>
      </c>
      <c r="E23" s="24">
        <v>15.0</v>
      </c>
      <c r="F23" s="37" t="s">
        <v>53</v>
      </c>
      <c r="G23" s="25">
        <v>175000.0</v>
      </c>
      <c r="H23" s="25">
        <f t="shared" si="1"/>
        <v>2625000</v>
      </c>
      <c r="I23" s="26"/>
      <c r="J23" s="30" t="s">
        <v>16</v>
      </c>
      <c r="K23" s="31">
        <v>3500.0</v>
      </c>
      <c r="L23" s="3"/>
    </row>
    <row r="24">
      <c r="A24" s="1"/>
      <c r="B24" s="28"/>
      <c r="C24" s="39" t="s">
        <v>57</v>
      </c>
      <c r="D24" s="32" t="s">
        <v>58</v>
      </c>
      <c r="E24" s="24">
        <v>2.0</v>
      </c>
      <c r="F24" s="37" t="s">
        <v>53</v>
      </c>
      <c r="G24" s="47">
        <v>175000.0</v>
      </c>
      <c r="H24" s="25">
        <f t="shared" si="1"/>
        <v>350000</v>
      </c>
      <c r="I24" s="26"/>
      <c r="J24" s="30" t="s">
        <v>59</v>
      </c>
      <c r="K24" s="31">
        <v>1200.0</v>
      </c>
      <c r="L24" s="3"/>
    </row>
    <row r="25">
      <c r="A25" s="1"/>
      <c r="B25" s="28"/>
      <c r="C25" s="39" t="s">
        <v>60</v>
      </c>
      <c r="D25" s="32" t="s">
        <v>61</v>
      </c>
      <c r="E25" s="41">
        <v>2.0</v>
      </c>
      <c r="F25" s="37" t="s">
        <v>35</v>
      </c>
      <c r="G25" s="25">
        <v>3200000.0</v>
      </c>
      <c r="H25" s="25">
        <f t="shared" si="1"/>
        <v>6400000</v>
      </c>
      <c r="I25" s="26"/>
      <c r="J25" s="30" t="s">
        <v>23</v>
      </c>
      <c r="K25" s="34">
        <v>20.0</v>
      </c>
      <c r="L25" s="3"/>
    </row>
    <row r="26">
      <c r="A26" s="1"/>
      <c r="B26" s="28"/>
      <c r="C26" s="39" t="s">
        <v>62</v>
      </c>
      <c r="D26" s="40" t="s">
        <v>63</v>
      </c>
      <c r="E26" s="24">
        <v>15.0</v>
      </c>
      <c r="F26" s="37" t="s">
        <v>53</v>
      </c>
      <c r="G26" s="25">
        <v>40000.0</v>
      </c>
      <c r="H26" s="25">
        <f t="shared" si="1"/>
        <v>600000</v>
      </c>
      <c r="I26" s="26"/>
      <c r="J26" s="49" t="s">
        <v>28</v>
      </c>
      <c r="K26" s="50">
        <f>K23*K24*K25</f>
        <v>84000000</v>
      </c>
      <c r="L26" s="3"/>
    </row>
    <row r="27">
      <c r="A27" s="1"/>
      <c r="B27" s="28"/>
      <c r="C27" s="22" t="s">
        <v>64</v>
      </c>
      <c r="D27" s="32" t="s">
        <v>65</v>
      </c>
      <c r="E27" s="41">
        <v>1.0</v>
      </c>
      <c r="F27" s="37" t="s">
        <v>35</v>
      </c>
      <c r="G27" s="25">
        <v>750000.0</v>
      </c>
      <c r="H27" s="25">
        <f t="shared" si="1"/>
        <v>750000</v>
      </c>
      <c r="I27" s="26"/>
      <c r="J27" s="46"/>
      <c r="K27" s="16"/>
      <c r="L27" s="3"/>
    </row>
    <row r="28">
      <c r="A28" s="1"/>
      <c r="B28" s="28"/>
      <c r="C28" s="39" t="s">
        <v>66</v>
      </c>
      <c r="D28" s="32" t="s">
        <v>67</v>
      </c>
      <c r="E28" s="24">
        <v>5.0</v>
      </c>
      <c r="F28" s="22" t="s">
        <v>22</v>
      </c>
      <c r="G28" s="25">
        <v>700000.0</v>
      </c>
      <c r="H28" s="25">
        <f t="shared" si="1"/>
        <v>3500000</v>
      </c>
      <c r="I28" s="26"/>
      <c r="J28" s="51" t="s">
        <v>68</v>
      </c>
      <c r="K28" s="52">
        <f>K20-K26</f>
        <v>126000000</v>
      </c>
      <c r="L28" s="3"/>
    </row>
    <row r="29">
      <c r="A29" s="1"/>
      <c r="B29" s="33"/>
      <c r="C29" s="39" t="s">
        <v>69</v>
      </c>
      <c r="D29" s="40" t="s">
        <v>70</v>
      </c>
      <c r="E29" s="24">
        <v>20.0</v>
      </c>
      <c r="F29" s="22" t="s">
        <v>71</v>
      </c>
      <c r="G29" s="25">
        <v>8000.0</v>
      </c>
      <c r="H29" s="25">
        <f t="shared" si="1"/>
        <v>160000</v>
      </c>
      <c r="I29" s="26"/>
      <c r="J29" s="53" t="s">
        <v>72</v>
      </c>
      <c r="K29" s="54">
        <f>H77/K28</f>
        <v>4.982142857</v>
      </c>
      <c r="L29" s="3"/>
    </row>
    <row r="30">
      <c r="A30" s="1"/>
      <c r="B30" s="21" t="s">
        <v>73</v>
      </c>
      <c r="C30" s="39" t="s">
        <v>74</v>
      </c>
      <c r="D30" s="40" t="s">
        <v>75</v>
      </c>
      <c r="E30" s="24">
        <v>20.0</v>
      </c>
      <c r="F30" s="22" t="s">
        <v>71</v>
      </c>
      <c r="G30" s="25">
        <v>65000.0</v>
      </c>
      <c r="H30" s="25">
        <f t="shared" si="1"/>
        <v>1300000</v>
      </c>
      <c r="I30" s="26"/>
      <c r="L30" s="3"/>
    </row>
    <row r="31">
      <c r="A31" s="1"/>
      <c r="B31" s="28"/>
      <c r="C31" s="39" t="s">
        <v>76</v>
      </c>
      <c r="D31" s="40" t="s">
        <v>77</v>
      </c>
      <c r="E31" s="24">
        <v>25.0</v>
      </c>
      <c r="F31" s="37" t="s">
        <v>53</v>
      </c>
      <c r="G31" s="25">
        <v>5000.0</v>
      </c>
      <c r="H31" s="25">
        <f t="shared" si="1"/>
        <v>125000</v>
      </c>
      <c r="I31" s="26"/>
      <c r="J31" s="55" t="s">
        <v>78</v>
      </c>
      <c r="K31" s="56"/>
      <c r="L31" s="3"/>
    </row>
    <row r="32">
      <c r="A32" s="1"/>
      <c r="B32" s="28"/>
      <c r="C32" s="39" t="s">
        <v>79</v>
      </c>
      <c r="D32" s="40" t="s">
        <v>80</v>
      </c>
      <c r="E32" s="41">
        <v>10.0</v>
      </c>
      <c r="F32" s="37" t="s">
        <v>53</v>
      </c>
      <c r="G32" s="25">
        <v>20000.0</v>
      </c>
      <c r="H32" s="25">
        <f t="shared" si="1"/>
        <v>200000</v>
      </c>
      <c r="I32" s="26"/>
      <c r="J32" s="57" t="s">
        <v>81</v>
      </c>
      <c r="K32" s="56"/>
      <c r="L32" s="3"/>
    </row>
    <row r="33">
      <c r="A33" s="1"/>
      <c r="B33" s="28"/>
      <c r="C33" s="39" t="s">
        <v>82</v>
      </c>
      <c r="D33" s="32" t="s">
        <v>83</v>
      </c>
      <c r="E33" s="24">
        <v>2.0</v>
      </c>
      <c r="F33" s="22" t="s">
        <v>35</v>
      </c>
      <c r="G33" s="25">
        <v>2200000.0</v>
      </c>
      <c r="H33" s="25">
        <f t="shared" si="1"/>
        <v>4400000</v>
      </c>
      <c r="I33" s="26"/>
      <c r="L33" s="3"/>
    </row>
    <row r="34">
      <c r="A34" s="1"/>
      <c r="B34" s="33"/>
      <c r="C34" s="22" t="s">
        <v>84</v>
      </c>
      <c r="D34" s="32" t="s">
        <v>85</v>
      </c>
      <c r="E34" s="24">
        <v>1.0</v>
      </c>
      <c r="F34" s="22" t="s">
        <v>86</v>
      </c>
      <c r="G34" s="25">
        <v>3500000.0</v>
      </c>
      <c r="H34" s="25">
        <f t="shared" si="1"/>
        <v>3500000</v>
      </c>
      <c r="I34" s="26"/>
      <c r="L34" s="3"/>
    </row>
    <row r="35">
      <c r="A35" s="1"/>
      <c r="B35" s="21" t="s">
        <v>87</v>
      </c>
      <c r="C35" s="37" t="s">
        <v>88</v>
      </c>
      <c r="D35" s="23" t="s">
        <v>89</v>
      </c>
      <c r="E35" s="24">
        <v>1.0</v>
      </c>
      <c r="F35" s="22" t="s">
        <v>35</v>
      </c>
      <c r="G35" s="25">
        <v>2.35E7</v>
      </c>
      <c r="H35" s="25">
        <f t="shared" si="1"/>
        <v>23500000</v>
      </c>
      <c r="I35" s="26"/>
      <c r="L35" s="3"/>
    </row>
    <row r="36">
      <c r="A36" s="1"/>
      <c r="B36" s="28"/>
      <c r="C36" s="37" t="s">
        <v>90</v>
      </c>
      <c r="D36" s="23" t="s">
        <v>91</v>
      </c>
      <c r="E36" s="24">
        <v>5.0</v>
      </c>
      <c r="F36" s="22" t="s">
        <v>35</v>
      </c>
      <c r="G36" s="25">
        <v>4500000.0</v>
      </c>
      <c r="H36" s="25">
        <f t="shared" si="1"/>
        <v>22500000</v>
      </c>
      <c r="I36" s="26"/>
      <c r="L36" s="3"/>
    </row>
    <row r="37">
      <c r="A37" s="1"/>
      <c r="B37" s="28"/>
      <c r="C37" s="58" t="s">
        <v>92</v>
      </c>
      <c r="D37" s="40" t="s">
        <v>93</v>
      </c>
      <c r="E37" s="41">
        <v>1.0</v>
      </c>
      <c r="F37" s="37" t="s">
        <v>35</v>
      </c>
      <c r="G37" s="25">
        <v>7500000.0</v>
      </c>
      <c r="H37" s="25">
        <f t="shared" si="1"/>
        <v>7500000</v>
      </c>
      <c r="I37" s="26"/>
      <c r="L37" s="3"/>
    </row>
    <row r="38">
      <c r="A38" s="1"/>
      <c r="B38" s="28"/>
      <c r="C38" s="59" t="s">
        <v>94</v>
      </c>
      <c r="D38" s="40" t="s">
        <v>95</v>
      </c>
      <c r="E38" s="41">
        <v>4.0</v>
      </c>
      <c r="F38" s="37" t="s">
        <v>35</v>
      </c>
      <c r="G38" s="25">
        <v>3850000.0</v>
      </c>
      <c r="H38" s="25">
        <f t="shared" si="1"/>
        <v>15400000</v>
      </c>
      <c r="I38" s="26"/>
      <c r="L38" s="3"/>
    </row>
    <row r="39">
      <c r="A39" s="1"/>
      <c r="B39" s="28"/>
      <c r="C39" s="37" t="s">
        <v>96</v>
      </c>
      <c r="D39" s="40" t="s">
        <v>97</v>
      </c>
      <c r="E39" s="41">
        <v>4.0</v>
      </c>
      <c r="F39" s="37" t="s">
        <v>35</v>
      </c>
      <c r="G39" s="25">
        <v>3750000.0</v>
      </c>
      <c r="H39" s="25">
        <f t="shared" si="1"/>
        <v>15000000</v>
      </c>
      <c r="I39" s="26"/>
      <c r="J39" s="1"/>
      <c r="K39" s="1"/>
      <c r="L39" s="3"/>
    </row>
    <row r="40">
      <c r="A40" s="1"/>
      <c r="B40" s="28"/>
      <c r="C40" s="37" t="s">
        <v>98</v>
      </c>
      <c r="D40" s="40" t="s">
        <v>99</v>
      </c>
      <c r="E40" s="41">
        <v>4.0</v>
      </c>
      <c r="F40" s="37" t="s">
        <v>35</v>
      </c>
      <c r="G40" s="25">
        <v>3975000.0</v>
      </c>
      <c r="H40" s="25">
        <f t="shared" si="1"/>
        <v>15900000</v>
      </c>
      <c r="I40" s="26"/>
      <c r="J40" s="1"/>
      <c r="K40" s="1"/>
      <c r="L40" s="3"/>
    </row>
    <row r="41">
      <c r="A41" s="1"/>
      <c r="B41" s="28"/>
      <c r="C41" s="37" t="s">
        <v>100</v>
      </c>
      <c r="D41" s="40" t="s">
        <v>101</v>
      </c>
      <c r="E41" s="41">
        <v>4.0</v>
      </c>
      <c r="F41" s="37" t="s">
        <v>35</v>
      </c>
      <c r="G41" s="25">
        <v>1275000.0</v>
      </c>
      <c r="H41" s="25">
        <f t="shared" si="1"/>
        <v>5100000</v>
      </c>
      <c r="I41" s="26"/>
      <c r="J41" s="1"/>
      <c r="K41" s="1"/>
      <c r="L41" s="3"/>
    </row>
    <row r="42">
      <c r="A42" s="1"/>
      <c r="B42" s="28"/>
      <c r="C42" s="59" t="s">
        <v>102</v>
      </c>
      <c r="D42" s="32" t="s">
        <v>103</v>
      </c>
      <c r="E42" s="60">
        <v>3.0</v>
      </c>
      <c r="F42" s="37" t="s">
        <v>35</v>
      </c>
      <c r="G42" s="25">
        <v>2350000.0</v>
      </c>
      <c r="H42" s="25">
        <f t="shared" si="1"/>
        <v>7050000</v>
      </c>
      <c r="I42" s="26"/>
      <c r="J42" s="1"/>
      <c r="K42" s="1"/>
      <c r="L42" s="3"/>
    </row>
    <row r="43">
      <c r="A43" s="1"/>
      <c r="B43" s="28"/>
      <c r="C43" s="58" t="s">
        <v>104</v>
      </c>
      <c r="D43" s="32" t="s">
        <v>105</v>
      </c>
      <c r="E43" s="60">
        <v>2.0</v>
      </c>
      <c r="F43" s="37" t="s">
        <v>35</v>
      </c>
      <c r="G43" s="25">
        <v>3950000.0</v>
      </c>
      <c r="H43" s="25">
        <f t="shared" si="1"/>
        <v>7900000</v>
      </c>
      <c r="I43" s="26"/>
      <c r="J43" s="1"/>
      <c r="K43" s="1"/>
      <c r="L43" s="3"/>
    </row>
    <row r="44">
      <c r="A44" s="1"/>
      <c r="B44" s="28"/>
      <c r="C44" s="58" t="s">
        <v>106</v>
      </c>
      <c r="D44" s="32" t="s">
        <v>107</v>
      </c>
      <c r="E44" s="60">
        <v>2.0</v>
      </c>
      <c r="F44" s="22" t="s">
        <v>35</v>
      </c>
      <c r="G44" s="25">
        <v>350000.0</v>
      </c>
      <c r="H44" s="25">
        <f t="shared" si="1"/>
        <v>700000</v>
      </c>
      <c r="I44" s="26"/>
      <c r="J44" s="61"/>
      <c r="K44" s="62"/>
      <c r="L44" s="3"/>
    </row>
    <row r="45">
      <c r="A45" s="1"/>
      <c r="B45" s="28"/>
      <c r="C45" s="58" t="s">
        <v>108</v>
      </c>
      <c r="D45" s="32" t="s">
        <v>109</v>
      </c>
      <c r="E45" s="60">
        <v>2.0</v>
      </c>
      <c r="F45" s="22" t="s">
        <v>35</v>
      </c>
      <c r="G45" s="25">
        <v>1200000.0</v>
      </c>
      <c r="H45" s="25">
        <f t="shared" si="1"/>
        <v>2400000</v>
      </c>
      <c r="I45" s="26"/>
      <c r="J45" s="61"/>
      <c r="K45" s="62"/>
      <c r="L45" s="3"/>
    </row>
    <row r="46">
      <c r="A46" s="1"/>
      <c r="B46" s="28"/>
      <c r="C46" s="58" t="s">
        <v>110</v>
      </c>
      <c r="D46" s="32" t="s">
        <v>111</v>
      </c>
      <c r="E46" s="60">
        <v>4.0</v>
      </c>
      <c r="F46" s="22" t="s">
        <v>112</v>
      </c>
      <c r="G46" s="25">
        <v>3000000.0</v>
      </c>
      <c r="H46" s="25">
        <f t="shared" si="1"/>
        <v>12000000</v>
      </c>
      <c r="I46" s="26"/>
      <c r="J46" s="61"/>
      <c r="K46" s="62"/>
      <c r="L46" s="3"/>
    </row>
    <row r="47">
      <c r="A47" s="1"/>
      <c r="B47" s="28"/>
      <c r="C47" s="58" t="s">
        <v>113</v>
      </c>
      <c r="D47" s="32" t="s">
        <v>114</v>
      </c>
      <c r="E47" s="60">
        <v>2.0</v>
      </c>
      <c r="F47" s="22" t="s">
        <v>112</v>
      </c>
      <c r="G47" s="25">
        <v>1700000.0</v>
      </c>
      <c r="H47" s="25">
        <f t="shared" si="1"/>
        <v>3400000</v>
      </c>
      <c r="I47" s="26"/>
      <c r="J47" s="61"/>
      <c r="K47" s="62"/>
      <c r="L47" s="3"/>
    </row>
    <row r="48">
      <c r="A48" s="1"/>
      <c r="B48" s="28"/>
      <c r="C48" s="58" t="s">
        <v>115</v>
      </c>
      <c r="D48" s="32" t="s">
        <v>116</v>
      </c>
      <c r="E48" s="60">
        <v>1.0</v>
      </c>
      <c r="F48" s="22" t="s">
        <v>35</v>
      </c>
      <c r="G48" s="25">
        <v>1250000.0</v>
      </c>
      <c r="H48" s="25">
        <f t="shared" si="1"/>
        <v>1250000</v>
      </c>
      <c r="I48" s="26"/>
      <c r="J48" s="61"/>
      <c r="K48" s="62"/>
      <c r="L48" s="3"/>
    </row>
    <row r="49">
      <c r="A49" s="1"/>
      <c r="B49" s="28"/>
      <c r="C49" s="58" t="s">
        <v>117</v>
      </c>
      <c r="D49" s="32" t="s">
        <v>118</v>
      </c>
      <c r="E49" s="60">
        <v>1.0</v>
      </c>
      <c r="F49" s="22" t="s">
        <v>35</v>
      </c>
      <c r="G49" s="25">
        <v>4750000.0</v>
      </c>
      <c r="H49" s="25">
        <f t="shared" si="1"/>
        <v>4750000</v>
      </c>
      <c r="I49" s="26"/>
      <c r="J49" s="61"/>
      <c r="K49" s="62"/>
      <c r="L49" s="3"/>
    </row>
    <row r="50">
      <c r="A50" s="1"/>
      <c r="B50" s="33"/>
      <c r="C50" s="58" t="s">
        <v>119</v>
      </c>
      <c r="D50" s="32" t="s">
        <v>120</v>
      </c>
      <c r="E50" s="60">
        <v>1.0</v>
      </c>
      <c r="F50" s="22" t="s">
        <v>35</v>
      </c>
      <c r="G50" s="25">
        <v>4450000.0</v>
      </c>
      <c r="H50" s="25">
        <f t="shared" si="1"/>
        <v>4450000</v>
      </c>
      <c r="I50" s="26"/>
      <c r="J50" s="61"/>
      <c r="K50" s="62"/>
      <c r="L50" s="3"/>
    </row>
    <row r="51">
      <c r="A51" s="1"/>
      <c r="B51" s="21" t="s">
        <v>121</v>
      </c>
      <c r="C51" s="58" t="s">
        <v>122</v>
      </c>
      <c r="D51" s="32" t="s">
        <v>123</v>
      </c>
      <c r="E51" s="60">
        <v>3500.0</v>
      </c>
      <c r="F51" s="22" t="s">
        <v>35</v>
      </c>
      <c r="G51" s="25">
        <v>50000.0</v>
      </c>
      <c r="H51" s="25">
        <f t="shared" si="1"/>
        <v>175000000</v>
      </c>
      <c r="I51" s="26"/>
      <c r="J51" s="61"/>
      <c r="K51" s="62"/>
      <c r="L51" s="3"/>
    </row>
    <row r="52">
      <c r="A52" s="1"/>
      <c r="B52" s="28"/>
      <c r="C52" s="59" t="s">
        <v>124</v>
      </c>
      <c r="D52" s="32" t="s">
        <v>125</v>
      </c>
      <c r="E52" s="63">
        <v>1.0</v>
      </c>
      <c r="F52" s="37" t="s">
        <v>35</v>
      </c>
      <c r="G52" s="25">
        <v>2560000.0</v>
      </c>
      <c r="H52" s="25">
        <f t="shared" si="1"/>
        <v>2560000</v>
      </c>
      <c r="I52" s="26"/>
      <c r="J52" s="61"/>
      <c r="K52" s="62"/>
      <c r="L52" s="3"/>
    </row>
    <row r="53">
      <c r="A53" s="1"/>
      <c r="B53" s="28"/>
      <c r="C53" s="37" t="s">
        <v>126</v>
      </c>
      <c r="D53" s="23" t="s">
        <v>127</v>
      </c>
      <c r="E53" s="24">
        <v>10.0</v>
      </c>
      <c r="F53" s="37" t="s">
        <v>35</v>
      </c>
      <c r="G53" s="25">
        <v>635000.0</v>
      </c>
      <c r="H53" s="25">
        <f t="shared" si="1"/>
        <v>6350000</v>
      </c>
      <c r="I53" s="26"/>
      <c r="J53" s="61"/>
      <c r="K53" s="62"/>
      <c r="L53" s="3"/>
    </row>
    <row r="54">
      <c r="A54" s="1"/>
      <c r="B54" s="28"/>
      <c r="C54" s="22" t="s">
        <v>128</v>
      </c>
      <c r="D54" s="23" t="s">
        <v>129</v>
      </c>
      <c r="E54" s="24">
        <v>2.0</v>
      </c>
      <c r="F54" s="37" t="s">
        <v>35</v>
      </c>
      <c r="G54" s="25">
        <v>425000.0</v>
      </c>
      <c r="H54" s="25">
        <f t="shared" si="1"/>
        <v>850000</v>
      </c>
      <c r="I54" s="26"/>
      <c r="J54" s="1"/>
      <c r="K54" s="1"/>
      <c r="L54" s="3"/>
    </row>
    <row r="55">
      <c r="A55" s="1"/>
      <c r="B55" s="28"/>
      <c r="C55" s="22" t="s">
        <v>130</v>
      </c>
      <c r="D55" s="23" t="s">
        <v>129</v>
      </c>
      <c r="E55" s="24">
        <v>2.0</v>
      </c>
      <c r="F55" s="37" t="s">
        <v>35</v>
      </c>
      <c r="G55" s="25">
        <v>675000.0</v>
      </c>
      <c r="H55" s="25">
        <f t="shared" si="1"/>
        <v>1350000</v>
      </c>
      <c r="I55" s="26"/>
      <c r="J55" s="1"/>
      <c r="K55" s="1"/>
      <c r="L55" s="3"/>
    </row>
    <row r="56">
      <c r="A56" s="1"/>
      <c r="B56" s="28"/>
      <c r="C56" s="37" t="s">
        <v>131</v>
      </c>
      <c r="D56" s="64" t="s">
        <v>132</v>
      </c>
      <c r="E56" s="24">
        <v>10.0</v>
      </c>
      <c r="F56" s="22" t="s">
        <v>38</v>
      </c>
      <c r="G56" s="25">
        <v>105000.0</v>
      </c>
      <c r="H56" s="25">
        <f t="shared" si="1"/>
        <v>1050000</v>
      </c>
      <c r="I56" s="26"/>
      <c r="J56" s="61"/>
      <c r="K56" s="65"/>
      <c r="L56" s="3"/>
    </row>
    <row r="57">
      <c r="A57" s="1"/>
      <c r="B57" s="28"/>
      <c r="C57" s="37" t="s">
        <v>133</v>
      </c>
      <c r="D57" s="64" t="s">
        <v>132</v>
      </c>
      <c r="E57" s="41">
        <v>10.0</v>
      </c>
      <c r="F57" s="22" t="s">
        <v>38</v>
      </c>
      <c r="G57" s="25">
        <v>12000.0</v>
      </c>
      <c r="H57" s="25">
        <f t="shared" si="1"/>
        <v>120000</v>
      </c>
      <c r="I57" s="26"/>
      <c r="J57" s="61"/>
      <c r="K57" s="65"/>
      <c r="L57" s="3"/>
    </row>
    <row r="58">
      <c r="A58" s="1"/>
      <c r="B58" s="28"/>
      <c r="C58" s="37" t="s">
        <v>134</v>
      </c>
      <c r="D58" s="64" t="s">
        <v>132</v>
      </c>
      <c r="E58" s="41">
        <v>20.0</v>
      </c>
      <c r="F58" s="22" t="s">
        <v>38</v>
      </c>
      <c r="G58" s="25">
        <v>45000.0</v>
      </c>
      <c r="H58" s="25">
        <f t="shared" si="1"/>
        <v>900000</v>
      </c>
      <c r="I58" s="26"/>
      <c r="J58" s="1"/>
      <c r="K58" s="1"/>
      <c r="L58" s="3"/>
    </row>
    <row r="59">
      <c r="A59" s="1"/>
      <c r="B59" s="28"/>
      <c r="C59" s="37" t="s">
        <v>135</v>
      </c>
      <c r="D59" s="64" t="s">
        <v>132</v>
      </c>
      <c r="E59" s="41">
        <v>20.0</v>
      </c>
      <c r="F59" s="22" t="s">
        <v>38</v>
      </c>
      <c r="G59" s="25">
        <v>27500.0</v>
      </c>
      <c r="H59" s="25">
        <f t="shared" si="1"/>
        <v>550000</v>
      </c>
      <c r="I59" s="26"/>
      <c r="L59" s="3"/>
    </row>
    <row r="60">
      <c r="A60" s="1"/>
      <c r="B60" s="28"/>
      <c r="C60" s="37" t="s">
        <v>136</v>
      </c>
      <c r="D60" s="23" t="s">
        <v>137</v>
      </c>
      <c r="E60" s="24">
        <v>20.0</v>
      </c>
      <c r="F60" s="22" t="s">
        <v>38</v>
      </c>
      <c r="G60" s="25">
        <v>78500.0</v>
      </c>
      <c r="H60" s="25">
        <f t="shared" si="1"/>
        <v>1570000</v>
      </c>
      <c r="I60" s="26"/>
      <c r="L60" s="3"/>
    </row>
    <row r="61">
      <c r="A61" s="1"/>
      <c r="B61" s="28"/>
      <c r="C61" s="37" t="s">
        <v>138</v>
      </c>
      <c r="D61" s="23" t="s">
        <v>139</v>
      </c>
      <c r="E61" s="41">
        <v>10.0</v>
      </c>
      <c r="F61" s="22" t="s">
        <v>38</v>
      </c>
      <c r="G61" s="25">
        <v>86500.0</v>
      </c>
      <c r="H61" s="25">
        <f t="shared" si="1"/>
        <v>865000</v>
      </c>
      <c r="I61" s="26"/>
      <c r="L61" s="3"/>
    </row>
    <row r="62">
      <c r="A62" s="1"/>
      <c r="B62" s="28"/>
      <c r="C62" s="22" t="s">
        <v>140</v>
      </c>
      <c r="D62" s="23" t="s">
        <v>141</v>
      </c>
      <c r="E62" s="24">
        <v>10.0</v>
      </c>
      <c r="F62" s="22" t="s">
        <v>38</v>
      </c>
      <c r="G62" s="25">
        <v>75000.0</v>
      </c>
      <c r="H62" s="25">
        <f t="shared" si="1"/>
        <v>750000</v>
      </c>
      <c r="I62" s="26"/>
      <c r="L62" s="3"/>
    </row>
    <row r="63">
      <c r="A63" s="1"/>
      <c r="B63" s="28"/>
      <c r="C63" s="22" t="s">
        <v>142</v>
      </c>
      <c r="D63" s="23" t="s">
        <v>143</v>
      </c>
      <c r="E63" s="24">
        <v>10.0</v>
      </c>
      <c r="F63" s="22" t="s">
        <v>38</v>
      </c>
      <c r="G63" s="25">
        <v>175000.0</v>
      </c>
      <c r="H63" s="25">
        <f t="shared" si="1"/>
        <v>1750000</v>
      </c>
      <c r="I63" s="26"/>
      <c r="L63" s="3"/>
    </row>
    <row r="64">
      <c r="A64" s="1"/>
      <c r="B64" s="28"/>
      <c r="C64" s="22" t="s">
        <v>144</v>
      </c>
      <c r="D64" s="23" t="s">
        <v>145</v>
      </c>
      <c r="E64" s="24">
        <v>5.0</v>
      </c>
      <c r="F64" s="22" t="s">
        <v>38</v>
      </c>
      <c r="G64" s="25">
        <v>75000.0</v>
      </c>
      <c r="H64" s="25">
        <f t="shared" si="1"/>
        <v>375000</v>
      </c>
      <c r="I64" s="26"/>
      <c r="L64" s="3"/>
    </row>
    <row r="65">
      <c r="A65" s="1"/>
      <c r="B65" s="28"/>
      <c r="C65" s="22" t="s">
        <v>146</v>
      </c>
      <c r="D65" s="23" t="s">
        <v>147</v>
      </c>
      <c r="E65" s="24">
        <v>5.0</v>
      </c>
      <c r="F65" s="22" t="s">
        <v>38</v>
      </c>
      <c r="G65" s="25">
        <v>675000.0</v>
      </c>
      <c r="H65" s="25">
        <f t="shared" si="1"/>
        <v>3375000</v>
      </c>
      <c r="I65" s="26"/>
      <c r="L65" s="3"/>
    </row>
    <row r="66">
      <c r="A66" s="1"/>
      <c r="B66" s="33"/>
      <c r="C66" s="22" t="s">
        <v>148</v>
      </c>
      <c r="D66" s="23" t="s">
        <v>149</v>
      </c>
      <c r="E66" s="24">
        <v>1.0</v>
      </c>
      <c r="F66" s="22" t="s">
        <v>35</v>
      </c>
      <c r="G66" s="25">
        <v>2750000.0</v>
      </c>
      <c r="H66" s="25">
        <f t="shared" si="1"/>
        <v>2750000</v>
      </c>
      <c r="I66" s="26"/>
      <c r="L66" s="3"/>
    </row>
    <row r="67">
      <c r="A67" s="1"/>
      <c r="B67" s="66" t="s">
        <v>150</v>
      </c>
      <c r="C67" s="37" t="s">
        <v>151</v>
      </c>
      <c r="D67" s="23" t="s">
        <v>152</v>
      </c>
      <c r="E67" s="24">
        <v>2.0</v>
      </c>
      <c r="F67" s="22" t="s">
        <v>38</v>
      </c>
      <c r="G67" s="25">
        <v>750000.0</v>
      </c>
      <c r="H67" s="25">
        <f t="shared" si="1"/>
        <v>1500000</v>
      </c>
      <c r="I67" s="26"/>
      <c r="L67" s="3"/>
    </row>
    <row r="68">
      <c r="A68" s="1"/>
      <c r="B68" s="28"/>
      <c r="C68" s="37" t="s">
        <v>153</v>
      </c>
      <c r="D68" s="64" t="s">
        <v>132</v>
      </c>
      <c r="E68" s="41">
        <v>1.0</v>
      </c>
      <c r="F68" s="22" t="s">
        <v>38</v>
      </c>
      <c r="G68" s="25">
        <v>250000.0</v>
      </c>
      <c r="H68" s="25">
        <f t="shared" si="1"/>
        <v>250000</v>
      </c>
      <c r="I68" s="26"/>
      <c r="L68" s="3"/>
    </row>
    <row r="69">
      <c r="A69" s="1"/>
      <c r="B69" s="28"/>
      <c r="C69" s="37" t="s">
        <v>154</v>
      </c>
      <c r="D69" s="23" t="s">
        <v>132</v>
      </c>
      <c r="E69" s="41">
        <v>2.0</v>
      </c>
      <c r="F69" s="22" t="s">
        <v>38</v>
      </c>
      <c r="G69" s="25">
        <v>375000.0</v>
      </c>
      <c r="H69" s="25">
        <f t="shared" si="1"/>
        <v>750000</v>
      </c>
      <c r="I69" s="26"/>
      <c r="L69" s="3"/>
    </row>
    <row r="70">
      <c r="A70" s="1"/>
      <c r="B70" s="28"/>
      <c r="C70" s="37" t="s">
        <v>155</v>
      </c>
      <c r="D70" s="23" t="s">
        <v>132</v>
      </c>
      <c r="E70" s="41">
        <v>50.0</v>
      </c>
      <c r="F70" s="22" t="s">
        <v>38</v>
      </c>
      <c r="G70" s="25">
        <v>75000.0</v>
      </c>
      <c r="H70" s="25">
        <f t="shared" si="1"/>
        <v>3750000</v>
      </c>
      <c r="I70" s="26"/>
      <c r="L70" s="3"/>
    </row>
    <row r="71">
      <c r="A71" s="1"/>
      <c r="B71" s="28"/>
      <c r="C71" s="37" t="s">
        <v>156</v>
      </c>
      <c r="D71" s="23" t="s">
        <v>157</v>
      </c>
      <c r="E71" s="24">
        <v>2.0</v>
      </c>
      <c r="F71" s="22" t="s">
        <v>38</v>
      </c>
      <c r="G71" s="25">
        <v>100000.0</v>
      </c>
      <c r="H71" s="25">
        <f t="shared" si="1"/>
        <v>200000</v>
      </c>
      <c r="I71" s="26"/>
      <c r="L71" s="3"/>
    </row>
    <row r="72">
      <c r="A72" s="1"/>
      <c r="B72" s="33"/>
      <c r="C72" s="37" t="s">
        <v>158</v>
      </c>
      <c r="D72" s="23" t="s">
        <v>159</v>
      </c>
      <c r="E72" s="24">
        <v>6.0</v>
      </c>
      <c r="F72" s="22" t="s">
        <v>38</v>
      </c>
      <c r="G72" s="25">
        <v>450000.0</v>
      </c>
      <c r="H72" s="25">
        <f t="shared" si="1"/>
        <v>2700000</v>
      </c>
      <c r="I72" s="26"/>
      <c r="L72" s="3"/>
    </row>
    <row r="73">
      <c r="A73" s="1"/>
      <c r="B73" s="67" t="s">
        <v>160</v>
      </c>
      <c r="C73" s="22" t="s">
        <v>161</v>
      </c>
      <c r="D73" s="23" t="s">
        <v>162</v>
      </c>
      <c r="E73" s="41">
        <v>1.0</v>
      </c>
      <c r="F73" s="22" t="s">
        <v>35</v>
      </c>
      <c r="G73" s="25">
        <v>1.3E7</v>
      </c>
      <c r="H73" s="25">
        <f t="shared" si="1"/>
        <v>13000000</v>
      </c>
      <c r="I73" s="26"/>
      <c r="L73" s="3"/>
    </row>
    <row r="74">
      <c r="A74" s="1"/>
      <c r="B74" s="68" t="s">
        <v>163</v>
      </c>
      <c r="C74" s="22" t="s">
        <v>164</v>
      </c>
      <c r="D74" s="23" t="s">
        <v>165</v>
      </c>
      <c r="E74" s="24">
        <v>1.0</v>
      </c>
      <c r="F74" s="22" t="s">
        <v>86</v>
      </c>
      <c r="G74" s="25">
        <v>1.5E7</v>
      </c>
      <c r="H74" s="25">
        <f t="shared" si="1"/>
        <v>15000000</v>
      </c>
      <c r="I74" s="26"/>
      <c r="L74" s="3"/>
    </row>
    <row r="75">
      <c r="A75" s="1"/>
      <c r="B75" s="68" t="s">
        <v>166</v>
      </c>
      <c r="C75" s="22" t="s">
        <v>167</v>
      </c>
      <c r="D75" s="23" t="s">
        <v>168</v>
      </c>
      <c r="E75" s="24">
        <v>1.0</v>
      </c>
      <c r="F75" s="22" t="s">
        <v>86</v>
      </c>
      <c r="G75" s="25">
        <v>1.0E7</v>
      </c>
      <c r="H75" s="25">
        <f t="shared" si="1"/>
        <v>10000000</v>
      </c>
      <c r="I75" s="26"/>
      <c r="L75" s="3"/>
    </row>
    <row r="76">
      <c r="A76" s="1"/>
      <c r="B76" s="68" t="s">
        <v>169</v>
      </c>
      <c r="C76" s="22" t="s">
        <v>170</v>
      </c>
      <c r="D76" s="23" t="s">
        <v>171</v>
      </c>
      <c r="E76" s="24">
        <v>2.0</v>
      </c>
      <c r="F76" s="22" t="s">
        <v>35</v>
      </c>
      <c r="G76" s="25">
        <v>3.0E7</v>
      </c>
      <c r="H76" s="25">
        <f t="shared" si="1"/>
        <v>60000000</v>
      </c>
      <c r="I76" s="26"/>
      <c r="L76" s="3"/>
    </row>
    <row r="77">
      <c r="A77" s="1"/>
      <c r="B77" s="69" t="s">
        <v>8</v>
      </c>
      <c r="C77" s="16"/>
      <c r="D77" s="16"/>
      <c r="E77" s="16"/>
      <c r="F77" s="16"/>
      <c r="G77" s="17"/>
      <c r="H77" s="70">
        <f>sum(H10:H76)</f>
        <v>627750000</v>
      </c>
      <c r="I77" s="26"/>
      <c r="L77" s="3"/>
    </row>
    <row r="78">
      <c r="A78" s="1"/>
      <c r="B78" s="71" t="s">
        <v>172</v>
      </c>
      <c r="C78" s="16"/>
      <c r="D78" s="16"/>
      <c r="E78" s="16"/>
      <c r="F78" s="16"/>
      <c r="G78" s="16"/>
      <c r="H78" s="17"/>
      <c r="I78" s="72"/>
      <c r="L78" s="3"/>
    </row>
    <row r="79">
      <c r="A79" s="1"/>
      <c r="B79" s="73" t="s">
        <v>173</v>
      </c>
      <c r="C79" s="56"/>
      <c r="D79" s="56"/>
      <c r="E79" s="56"/>
      <c r="F79" s="56"/>
      <c r="G79" s="56"/>
      <c r="H79" s="14"/>
      <c r="I79" s="72"/>
      <c r="L79" s="3"/>
    </row>
    <row r="80">
      <c r="A80" s="1"/>
      <c r="B80" s="74"/>
      <c r="H80" s="75"/>
      <c r="I80" s="76"/>
      <c r="L80" s="3"/>
    </row>
    <row r="81">
      <c r="A81" s="1"/>
      <c r="B81" s="19"/>
      <c r="C81" s="77"/>
      <c r="D81" s="77"/>
      <c r="E81" s="77"/>
      <c r="F81" s="77"/>
      <c r="G81" s="77"/>
      <c r="H81" s="20"/>
      <c r="I81" s="76"/>
      <c r="L81" s="3"/>
    </row>
    <row r="82">
      <c r="A82" s="1"/>
      <c r="B82" s="78"/>
      <c r="C82" s="78"/>
      <c r="D82" s="78"/>
      <c r="E82" s="78"/>
      <c r="F82" s="78"/>
      <c r="G82" s="78"/>
      <c r="H82" s="78"/>
      <c r="I82" s="76"/>
      <c r="L82" s="3"/>
    </row>
  </sheetData>
  <mergeCells count="22">
    <mergeCell ref="J21:K21"/>
    <mergeCell ref="J22:K22"/>
    <mergeCell ref="J27:K27"/>
    <mergeCell ref="J31:K31"/>
    <mergeCell ref="J32:K36"/>
    <mergeCell ref="B1:K5"/>
    <mergeCell ref="B6:H6"/>
    <mergeCell ref="J8:K9"/>
    <mergeCell ref="B9:H9"/>
    <mergeCell ref="B10:B13"/>
    <mergeCell ref="J10:K10"/>
    <mergeCell ref="J15:K15"/>
    <mergeCell ref="B77:G77"/>
    <mergeCell ref="B78:H78"/>
    <mergeCell ref="B79:H81"/>
    <mergeCell ref="B14:B18"/>
    <mergeCell ref="B19:B21"/>
    <mergeCell ref="B22:B29"/>
    <mergeCell ref="B30:B34"/>
    <mergeCell ref="B35:B50"/>
    <mergeCell ref="B51:B66"/>
    <mergeCell ref="B67:B72"/>
  </mergeCells>
  <printOptions horizontalCentered="1"/>
  <pageMargins bottom="0.75" footer="0.0" header="0.0" left="0.7" right="0.7" top="0.75"/>
  <pageSetup fitToHeight="0" paperSize="9" cellComments="atEnd" orientation="portrait"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5"/>
    <col customWidth="1" min="2" max="2" width="20.25"/>
    <col customWidth="1" min="3" max="3" width="23.13"/>
    <col customWidth="1" min="4" max="4" width="44.13"/>
    <col customWidth="1" min="5" max="5" width="5.5"/>
    <col customWidth="1" min="6" max="6" width="8.38"/>
    <col customWidth="1" min="7" max="7" width="13.88"/>
    <col customWidth="1" min="8" max="8" width="12.25"/>
    <col customWidth="1" min="9" max="9" width="3.38"/>
    <col customWidth="1" hidden="1" min="10" max="10" width="22.75"/>
    <col customWidth="1" hidden="1" min="11" max="11" width="18.88"/>
    <col customWidth="1" hidden="1" min="12" max="12" width="3.38"/>
  </cols>
  <sheetData>
    <row r="1">
      <c r="A1" s="1"/>
      <c r="B1" s="2" t="s">
        <v>0</v>
      </c>
      <c r="L1" s="3"/>
    </row>
    <row r="2">
      <c r="A2" s="1"/>
      <c r="L2" s="3"/>
    </row>
    <row r="3">
      <c r="A3" s="1"/>
      <c r="L3" s="3"/>
    </row>
    <row r="4">
      <c r="A4" s="1"/>
      <c r="L4" s="3"/>
    </row>
    <row r="5">
      <c r="A5" s="1"/>
      <c r="L5" s="3"/>
    </row>
    <row r="6">
      <c r="A6" s="1"/>
      <c r="B6" s="5"/>
      <c r="C6" s="5"/>
      <c r="D6" s="5"/>
      <c r="E6" s="5"/>
      <c r="F6" s="5"/>
      <c r="G6" s="5"/>
      <c r="H6" s="6"/>
      <c r="I6" s="5"/>
      <c r="J6" s="5"/>
      <c r="K6" s="5"/>
      <c r="L6" s="3"/>
    </row>
    <row r="7">
      <c r="A7" s="1"/>
      <c r="B7" s="7" t="s">
        <v>2</v>
      </c>
      <c r="C7" s="7" t="s">
        <v>3</v>
      </c>
      <c r="D7" s="8" t="s">
        <v>4</v>
      </c>
      <c r="E7" s="9" t="s">
        <v>5</v>
      </c>
      <c r="F7" s="7" t="s">
        <v>6</v>
      </c>
      <c r="G7" s="10" t="s">
        <v>7</v>
      </c>
      <c r="H7" s="11" t="s">
        <v>8</v>
      </c>
      <c r="I7" s="12"/>
      <c r="J7" s="13" t="s">
        <v>9</v>
      </c>
      <c r="K7" s="14"/>
      <c r="L7" s="3"/>
    </row>
    <row r="8">
      <c r="A8" s="1"/>
      <c r="B8" s="15"/>
      <c r="C8" s="16"/>
      <c r="D8" s="16"/>
      <c r="E8" s="16"/>
      <c r="F8" s="16"/>
      <c r="G8" s="16"/>
      <c r="H8" s="17"/>
      <c r="I8" s="18"/>
      <c r="J8" s="19"/>
      <c r="K8" s="20"/>
      <c r="L8" s="3"/>
    </row>
    <row r="9">
      <c r="A9" s="1"/>
      <c r="B9" s="21" t="s">
        <v>10</v>
      </c>
      <c r="C9" s="22" t="s">
        <v>11</v>
      </c>
      <c r="D9" s="23" t="s">
        <v>12</v>
      </c>
      <c r="E9" s="24">
        <v>150.0</v>
      </c>
      <c r="F9" s="22" t="s">
        <v>13</v>
      </c>
      <c r="G9" s="25">
        <v>210000.0</v>
      </c>
      <c r="H9" s="25">
        <f t="shared" ref="H9:H72" si="1">E9*G9</f>
        <v>31500000</v>
      </c>
      <c r="I9" s="26"/>
      <c r="J9" s="27" t="s">
        <v>14</v>
      </c>
      <c r="K9" s="17"/>
      <c r="L9" s="3"/>
    </row>
    <row r="10">
      <c r="A10" s="1"/>
      <c r="B10" s="28"/>
      <c r="C10" s="22" t="s">
        <v>15</v>
      </c>
      <c r="D10" s="29" t="s">
        <v>12</v>
      </c>
      <c r="E10" s="24">
        <v>150.0</v>
      </c>
      <c r="F10" s="22" t="s">
        <v>13</v>
      </c>
      <c r="G10" s="25">
        <v>135000.0</v>
      </c>
      <c r="H10" s="25">
        <f t="shared" si="1"/>
        <v>20250000</v>
      </c>
      <c r="I10" s="26"/>
      <c r="J10" s="30" t="s">
        <v>16</v>
      </c>
      <c r="K10" s="31">
        <v>3500.0</v>
      </c>
      <c r="L10" s="3"/>
    </row>
    <row r="11">
      <c r="A11" s="1"/>
      <c r="B11" s="28"/>
      <c r="C11" s="22" t="s">
        <v>17</v>
      </c>
      <c r="D11" s="32" t="s">
        <v>18</v>
      </c>
      <c r="E11" s="24">
        <v>150.0</v>
      </c>
      <c r="F11" s="22" t="s">
        <v>13</v>
      </c>
      <c r="G11" s="25">
        <v>55000.0</v>
      </c>
      <c r="H11" s="25">
        <f t="shared" si="1"/>
        <v>8250000</v>
      </c>
      <c r="I11" s="26"/>
      <c r="J11" s="30" t="s">
        <v>19</v>
      </c>
      <c r="K11" s="31">
        <v>1000.0</v>
      </c>
      <c r="L11" s="3"/>
    </row>
    <row r="12">
      <c r="A12" s="1"/>
      <c r="B12" s="33"/>
      <c r="C12" s="22" t="s">
        <v>20</v>
      </c>
      <c r="D12" s="32" t="s">
        <v>21</v>
      </c>
      <c r="E12" s="24">
        <v>5.0</v>
      </c>
      <c r="F12" s="22" t="s">
        <v>22</v>
      </c>
      <c r="G12" s="25">
        <v>875000.0</v>
      </c>
      <c r="H12" s="25">
        <f t="shared" si="1"/>
        <v>4375000</v>
      </c>
      <c r="I12" s="26"/>
      <c r="J12" s="30" t="s">
        <v>23</v>
      </c>
      <c r="K12" s="34">
        <v>20.0</v>
      </c>
      <c r="L12" s="3"/>
    </row>
    <row r="13">
      <c r="A13" s="1"/>
      <c r="B13" s="21" t="s">
        <v>24</v>
      </c>
      <c r="C13" s="22" t="s">
        <v>25</v>
      </c>
      <c r="D13" s="32" t="s">
        <v>26</v>
      </c>
      <c r="E13" s="24">
        <v>2.0</v>
      </c>
      <c r="F13" s="22" t="s">
        <v>27</v>
      </c>
      <c r="G13" s="25">
        <v>3250000.0</v>
      </c>
      <c r="H13" s="25">
        <f t="shared" si="1"/>
        <v>6500000</v>
      </c>
      <c r="I13" s="26"/>
      <c r="J13" s="35" t="s">
        <v>28</v>
      </c>
      <c r="K13" s="36">
        <f>K10*K11*K12</f>
        <v>70000000</v>
      </c>
      <c r="L13" s="3"/>
    </row>
    <row r="14">
      <c r="A14" s="1"/>
      <c r="B14" s="28"/>
      <c r="C14" s="22" t="s">
        <v>29</v>
      </c>
      <c r="D14" s="32" t="s">
        <v>30</v>
      </c>
      <c r="E14" s="24">
        <v>15.0</v>
      </c>
      <c r="F14" s="37" t="s">
        <v>31</v>
      </c>
      <c r="G14" s="25">
        <v>85000.0</v>
      </c>
      <c r="H14" s="25">
        <f t="shared" si="1"/>
        <v>1275000</v>
      </c>
      <c r="I14" s="26"/>
      <c r="J14" s="38" t="s">
        <v>32</v>
      </c>
      <c r="K14" s="17"/>
      <c r="L14" s="3"/>
    </row>
    <row r="15">
      <c r="A15" s="1"/>
      <c r="B15" s="28"/>
      <c r="C15" s="39" t="s">
        <v>33</v>
      </c>
      <c r="D15" s="40" t="s">
        <v>34</v>
      </c>
      <c r="E15" s="41">
        <v>1.0</v>
      </c>
      <c r="F15" s="37" t="s">
        <v>35</v>
      </c>
      <c r="G15" s="25">
        <v>1500000.0</v>
      </c>
      <c r="H15" s="25">
        <f t="shared" si="1"/>
        <v>1500000</v>
      </c>
      <c r="I15" s="26"/>
      <c r="J15" s="30" t="s">
        <v>16</v>
      </c>
      <c r="K15" s="31">
        <v>3500.0</v>
      </c>
      <c r="L15" s="3"/>
    </row>
    <row r="16">
      <c r="A16" s="1"/>
      <c r="B16" s="28"/>
      <c r="C16" s="39" t="s">
        <v>36</v>
      </c>
      <c r="D16" s="32" t="s">
        <v>37</v>
      </c>
      <c r="E16" s="24">
        <v>4.0</v>
      </c>
      <c r="F16" s="37" t="s">
        <v>38</v>
      </c>
      <c r="G16" s="25">
        <v>250000.0</v>
      </c>
      <c r="H16" s="25">
        <f t="shared" si="1"/>
        <v>1000000</v>
      </c>
      <c r="I16" s="26"/>
      <c r="J16" s="30" t="s">
        <v>39</v>
      </c>
      <c r="K16" s="31">
        <v>2000.0</v>
      </c>
      <c r="L16" s="3"/>
    </row>
    <row r="17">
      <c r="A17" s="1"/>
      <c r="B17" s="33"/>
      <c r="C17" s="22" t="s">
        <v>40</v>
      </c>
      <c r="D17" s="23" t="s">
        <v>41</v>
      </c>
      <c r="E17" s="24">
        <v>10.0</v>
      </c>
      <c r="F17" s="22" t="s">
        <v>31</v>
      </c>
      <c r="G17" s="25">
        <v>55000.0</v>
      </c>
      <c r="H17" s="25">
        <f t="shared" si="1"/>
        <v>550000</v>
      </c>
      <c r="I17" s="26"/>
      <c r="J17" s="30" t="s">
        <v>23</v>
      </c>
      <c r="K17" s="34">
        <v>20.0</v>
      </c>
      <c r="L17" s="3"/>
    </row>
    <row r="18">
      <c r="A18" s="1"/>
      <c r="B18" s="21" t="s">
        <v>42</v>
      </c>
      <c r="C18" s="39" t="s">
        <v>43</v>
      </c>
      <c r="D18" s="32" t="s">
        <v>44</v>
      </c>
      <c r="E18" s="24">
        <v>10.0</v>
      </c>
      <c r="F18" s="22" t="s">
        <v>31</v>
      </c>
      <c r="G18" s="25">
        <v>350000.0</v>
      </c>
      <c r="H18" s="25">
        <f t="shared" si="1"/>
        <v>3500000</v>
      </c>
      <c r="I18" s="26"/>
      <c r="J18" s="42" t="s">
        <v>28</v>
      </c>
      <c r="K18" s="43">
        <f>K15*K16*K17</f>
        <v>140000000</v>
      </c>
      <c r="L18" s="3"/>
    </row>
    <row r="19">
      <c r="A19" s="1"/>
      <c r="B19" s="28"/>
      <c r="C19" s="22" t="s">
        <v>45</v>
      </c>
      <c r="D19" s="32" t="s">
        <v>46</v>
      </c>
      <c r="E19" s="24">
        <v>5.0</v>
      </c>
      <c r="F19" s="37" t="s">
        <v>35</v>
      </c>
      <c r="G19" s="25">
        <v>1250000.0</v>
      </c>
      <c r="H19" s="25">
        <f t="shared" si="1"/>
        <v>6250000</v>
      </c>
      <c r="I19" s="26"/>
      <c r="J19" s="44" t="s">
        <v>47</v>
      </c>
      <c r="K19" s="45">
        <f>K13+K18</f>
        <v>210000000</v>
      </c>
      <c r="L19" s="3"/>
    </row>
    <row r="20">
      <c r="A20" s="1"/>
      <c r="B20" s="33"/>
      <c r="C20" s="22" t="s">
        <v>48</v>
      </c>
      <c r="D20" s="32" t="s">
        <v>49</v>
      </c>
      <c r="E20" s="24">
        <v>5.0</v>
      </c>
      <c r="F20" s="22" t="s">
        <v>38</v>
      </c>
      <c r="G20" s="25">
        <v>3500000.0</v>
      </c>
      <c r="H20" s="25">
        <f t="shared" si="1"/>
        <v>17500000</v>
      </c>
      <c r="I20" s="26"/>
      <c r="J20" s="46"/>
      <c r="K20" s="16"/>
      <c r="L20" s="3"/>
    </row>
    <row r="21">
      <c r="A21" s="1"/>
      <c r="B21" s="21" t="s">
        <v>50</v>
      </c>
      <c r="C21" s="39" t="s">
        <v>51</v>
      </c>
      <c r="D21" s="32" t="s">
        <v>52</v>
      </c>
      <c r="E21" s="41">
        <v>15.0</v>
      </c>
      <c r="F21" s="37" t="s">
        <v>53</v>
      </c>
      <c r="G21" s="25">
        <v>55000.0</v>
      </c>
      <c r="H21" s="25">
        <f t="shared" si="1"/>
        <v>825000</v>
      </c>
      <c r="I21" s="26"/>
      <c r="J21" s="48" t="s">
        <v>54</v>
      </c>
      <c r="K21" s="20"/>
      <c r="L21" s="3"/>
    </row>
    <row r="22">
      <c r="A22" s="1"/>
      <c r="B22" s="28"/>
      <c r="C22" s="22" t="s">
        <v>55</v>
      </c>
      <c r="D22" s="32" t="s">
        <v>56</v>
      </c>
      <c r="E22" s="24">
        <v>15.0</v>
      </c>
      <c r="F22" s="37" t="s">
        <v>53</v>
      </c>
      <c r="G22" s="25">
        <v>175000.0</v>
      </c>
      <c r="H22" s="25">
        <f t="shared" si="1"/>
        <v>2625000</v>
      </c>
      <c r="I22" s="26"/>
      <c r="J22" s="30" t="s">
        <v>16</v>
      </c>
      <c r="K22" s="31">
        <v>3500.0</v>
      </c>
      <c r="L22" s="3"/>
    </row>
    <row r="23">
      <c r="A23" s="1"/>
      <c r="B23" s="28"/>
      <c r="C23" s="39" t="s">
        <v>57</v>
      </c>
      <c r="D23" s="32" t="s">
        <v>58</v>
      </c>
      <c r="E23" s="24">
        <v>2.0</v>
      </c>
      <c r="F23" s="37" t="s">
        <v>53</v>
      </c>
      <c r="G23" s="25">
        <v>100000.0</v>
      </c>
      <c r="H23" s="25">
        <f t="shared" si="1"/>
        <v>200000</v>
      </c>
      <c r="I23" s="26"/>
      <c r="J23" s="30" t="s">
        <v>59</v>
      </c>
      <c r="K23" s="31">
        <v>1200.0</v>
      </c>
      <c r="L23" s="3"/>
    </row>
    <row r="24">
      <c r="A24" s="1"/>
      <c r="B24" s="28"/>
      <c r="C24" s="39" t="s">
        <v>60</v>
      </c>
      <c r="D24" s="32" t="s">
        <v>61</v>
      </c>
      <c r="E24" s="41">
        <v>2.0</v>
      </c>
      <c r="F24" s="37" t="s">
        <v>35</v>
      </c>
      <c r="G24" s="25">
        <v>3200000.0</v>
      </c>
      <c r="H24" s="25">
        <f t="shared" si="1"/>
        <v>6400000</v>
      </c>
      <c r="I24" s="26"/>
      <c r="J24" s="30" t="s">
        <v>23</v>
      </c>
      <c r="K24" s="34">
        <v>20.0</v>
      </c>
      <c r="L24" s="3"/>
    </row>
    <row r="25">
      <c r="A25" s="1"/>
      <c r="B25" s="28"/>
      <c r="C25" s="39" t="s">
        <v>62</v>
      </c>
      <c r="D25" s="40" t="s">
        <v>63</v>
      </c>
      <c r="E25" s="24">
        <v>15.0</v>
      </c>
      <c r="F25" s="37" t="s">
        <v>53</v>
      </c>
      <c r="G25" s="25">
        <v>25000.0</v>
      </c>
      <c r="H25" s="25">
        <f t="shared" si="1"/>
        <v>375000</v>
      </c>
      <c r="I25" s="26"/>
      <c r="J25" s="49" t="s">
        <v>28</v>
      </c>
      <c r="K25" s="50">
        <f>K22*K23*K24</f>
        <v>84000000</v>
      </c>
      <c r="L25" s="3"/>
    </row>
    <row r="26">
      <c r="A26" s="1"/>
      <c r="B26" s="28"/>
      <c r="C26" s="22" t="s">
        <v>64</v>
      </c>
      <c r="D26" s="32" t="s">
        <v>65</v>
      </c>
      <c r="E26" s="41">
        <v>1.0</v>
      </c>
      <c r="F26" s="37" t="s">
        <v>35</v>
      </c>
      <c r="G26" s="25">
        <v>500000.0</v>
      </c>
      <c r="H26" s="25">
        <f t="shared" si="1"/>
        <v>500000</v>
      </c>
      <c r="I26" s="26"/>
      <c r="J26" s="46"/>
      <c r="K26" s="16"/>
      <c r="L26" s="3"/>
    </row>
    <row r="27">
      <c r="A27" s="1"/>
      <c r="B27" s="28"/>
      <c r="C27" s="39" t="s">
        <v>66</v>
      </c>
      <c r="D27" s="32" t="s">
        <v>67</v>
      </c>
      <c r="E27" s="24">
        <v>5.0</v>
      </c>
      <c r="F27" s="22" t="s">
        <v>22</v>
      </c>
      <c r="G27" s="25">
        <v>600000.0</v>
      </c>
      <c r="H27" s="25">
        <f t="shared" si="1"/>
        <v>3000000</v>
      </c>
      <c r="I27" s="26"/>
      <c r="J27" s="51" t="s">
        <v>68</v>
      </c>
      <c r="K27" s="52">
        <f>K19-K25</f>
        <v>126000000</v>
      </c>
      <c r="L27" s="3"/>
    </row>
    <row r="28">
      <c r="A28" s="1"/>
      <c r="B28" s="33"/>
      <c r="C28" s="39" t="s">
        <v>69</v>
      </c>
      <c r="D28" s="40" t="s">
        <v>70</v>
      </c>
      <c r="E28" s="24">
        <v>20.0</v>
      </c>
      <c r="F28" s="22" t="s">
        <v>71</v>
      </c>
      <c r="G28" s="25">
        <v>8000.0</v>
      </c>
      <c r="H28" s="25">
        <f t="shared" si="1"/>
        <v>160000</v>
      </c>
      <c r="I28" s="26"/>
      <c r="J28" s="53" t="s">
        <v>72</v>
      </c>
      <c r="K28" s="54">
        <f>H73/K27</f>
        <v>2.8625</v>
      </c>
      <c r="L28" s="3"/>
    </row>
    <row r="29">
      <c r="A29" s="1"/>
      <c r="B29" s="21" t="s">
        <v>73</v>
      </c>
      <c r="C29" s="39" t="s">
        <v>74</v>
      </c>
      <c r="D29" s="40" t="s">
        <v>75</v>
      </c>
      <c r="E29" s="24">
        <v>20.0</v>
      </c>
      <c r="F29" s="22" t="s">
        <v>71</v>
      </c>
      <c r="G29" s="25">
        <v>65000.0</v>
      </c>
      <c r="H29" s="25">
        <f t="shared" si="1"/>
        <v>1300000</v>
      </c>
      <c r="I29" s="26"/>
      <c r="L29" s="3"/>
    </row>
    <row r="30">
      <c r="A30" s="1"/>
      <c r="B30" s="28"/>
      <c r="C30" s="39" t="s">
        <v>76</v>
      </c>
      <c r="D30" s="40" t="s">
        <v>77</v>
      </c>
      <c r="E30" s="24">
        <v>25.0</v>
      </c>
      <c r="F30" s="37" t="s">
        <v>53</v>
      </c>
      <c r="G30" s="25">
        <v>5000.0</v>
      </c>
      <c r="H30" s="25">
        <f t="shared" si="1"/>
        <v>125000</v>
      </c>
      <c r="I30" s="26"/>
      <c r="J30" s="55" t="s">
        <v>78</v>
      </c>
      <c r="K30" s="56"/>
      <c r="L30" s="3"/>
    </row>
    <row r="31">
      <c r="A31" s="1"/>
      <c r="B31" s="28"/>
      <c r="C31" s="39" t="s">
        <v>79</v>
      </c>
      <c r="D31" s="40" t="s">
        <v>80</v>
      </c>
      <c r="E31" s="41">
        <v>10.0</v>
      </c>
      <c r="F31" s="37" t="s">
        <v>53</v>
      </c>
      <c r="G31" s="25">
        <v>20000.0</v>
      </c>
      <c r="H31" s="25">
        <f t="shared" si="1"/>
        <v>200000</v>
      </c>
      <c r="I31" s="26"/>
      <c r="J31" s="57" t="s">
        <v>81</v>
      </c>
      <c r="K31" s="56"/>
      <c r="L31" s="3"/>
    </row>
    <row r="32">
      <c r="A32" s="1"/>
      <c r="B32" s="28"/>
      <c r="C32" s="39" t="s">
        <v>82</v>
      </c>
      <c r="D32" s="32" t="s">
        <v>83</v>
      </c>
      <c r="E32" s="24">
        <v>2.0</v>
      </c>
      <c r="F32" s="22" t="s">
        <v>35</v>
      </c>
      <c r="G32" s="25">
        <v>1750000.0</v>
      </c>
      <c r="H32" s="25">
        <f t="shared" si="1"/>
        <v>3500000</v>
      </c>
      <c r="I32" s="26"/>
      <c r="L32" s="3"/>
    </row>
    <row r="33">
      <c r="A33" s="1"/>
      <c r="B33" s="33"/>
      <c r="C33" s="22" t="s">
        <v>84</v>
      </c>
      <c r="D33" s="32" t="s">
        <v>85</v>
      </c>
      <c r="E33" s="24">
        <v>1.0</v>
      </c>
      <c r="F33" s="22" t="s">
        <v>86</v>
      </c>
      <c r="G33" s="25">
        <v>1250000.0</v>
      </c>
      <c r="H33" s="25">
        <f t="shared" si="1"/>
        <v>1250000</v>
      </c>
      <c r="I33" s="26"/>
      <c r="L33" s="3"/>
    </row>
    <row r="34">
      <c r="A34" s="1"/>
      <c r="B34" s="21" t="s">
        <v>87</v>
      </c>
      <c r="C34" s="37" t="s">
        <v>88</v>
      </c>
      <c r="D34" s="23" t="s">
        <v>89</v>
      </c>
      <c r="E34" s="24">
        <v>1.0</v>
      </c>
      <c r="F34" s="22" t="s">
        <v>35</v>
      </c>
      <c r="G34" s="25">
        <v>2.25E7</v>
      </c>
      <c r="H34" s="25">
        <f t="shared" si="1"/>
        <v>22500000</v>
      </c>
      <c r="I34" s="26"/>
      <c r="L34" s="3"/>
    </row>
    <row r="35">
      <c r="A35" s="1"/>
      <c r="B35" s="28"/>
      <c r="C35" s="37" t="s">
        <v>90</v>
      </c>
      <c r="D35" s="23" t="s">
        <v>91</v>
      </c>
      <c r="E35" s="24">
        <v>3.0</v>
      </c>
      <c r="F35" s="22" t="s">
        <v>35</v>
      </c>
      <c r="G35" s="25">
        <v>7500000.0</v>
      </c>
      <c r="H35" s="25">
        <f t="shared" si="1"/>
        <v>22500000</v>
      </c>
      <c r="I35" s="26"/>
      <c r="L35" s="3"/>
    </row>
    <row r="36">
      <c r="A36" s="1"/>
      <c r="B36" s="28"/>
      <c r="C36" s="58" t="s">
        <v>92</v>
      </c>
      <c r="D36" s="40" t="s">
        <v>93</v>
      </c>
      <c r="E36" s="41">
        <v>1.0</v>
      </c>
      <c r="F36" s="37" t="s">
        <v>35</v>
      </c>
      <c r="G36" s="25">
        <v>7500000.0</v>
      </c>
      <c r="H36" s="25">
        <f t="shared" si="1"/>
        <v>7500000</v>
      </c>
      <c r="I36" s="26"/>
      <c r="L36" s="3"/>
    </row>
    <row r="37">
      <c r="A37" s="1"/>
      <c r="B37" s="28"/>
      <c r="C37" s="59" t="s">
        <v>94</v>
      </c>
      <c r="D37" s="40" t="s">
        <v>95</v>
      </c>
      <c r="E37" s="41">
        <v>4.0</v>
      </c>
      <c r="F37" s="37" t="s">
        <v>35</v>
      </c>
      <c r="G37" s="25">
        <v>3850000.0</v>
      </c>
      <c r="H37" s="25">
        <f t="shared" si="1"/>
        <v>15400000</v>
      </c>
      <c r="I37" s="26"/>
      <c r="L37" s="3"/>
    </row>
    <row r="38">
      <c r="A38" s="1"/>
      <c r="B38" s="28"/>
      <c r="C38" s="37" t="s">
        <v>96</v>
      </c>
      <c r="D38" s="40" t="s">
        <v>97</v>
      </c>
      <c r="E38" s="41">
        <v>4.0</v>
      </c>
      <c r="F38" s="37" t="s">
        <v>35</v>
      </c>
      <c r="G38" s="25">
        <v>3750000.0</v>
      </c>
      <c r="H38" s="25">
        <f t="shared" si="1"/>
        <v>15000000</v>
      </c>
      <c r="I38" s="26"/>
      <c r="J38" s="1"/>
      <c r="K38" s="1"/>
      <c r="L38" s="3"/>
    </row>
    <row r="39">
      <c r="A39" s="1"/>
      <c r="B39" s="28"/>
      <c r="C39" s="37" t="s">
        <v>98</v>
      </c>
      <c r="D39" s="40" t="s">
        <v>99</v>
      </c>
      <c r="E39" s="41">
        <v>4.0</v>
      </c>
      <c r="F39" s="37" t="s">
        <v>35</v>
      </c>
      <c r="G39" s="25">
        <v>3975000.0</v>
      </c>
      <c r="H39" s="25">
        <f t="shared" si="1"/>
        <v>15900000</v>
      </c>
      <c r="I39" s="26"/>
      <c r="J39" s="1"/>
      <c r="K39" s="1"/>
      <c r="L39" s="3"/>
    </row>
    <row r="40">
      <c r="A40" s="1"/>
      <c r="B40" s="28"/>
      <c r="C40" s="37" t="s">
        <v>100</v>
      </c>
      <c r="D40" s="40" t="s">
        <v>101</v>
      </c>
      <c r="E40" s="41">
        <v>4.0</v>
      </c>
      <c r="F40" s="37" t="s">
        <v>35</v>
      </c>
      <c r="G40" s="25">
        <v>1200000.0</v>
      </c>
      <c r="H40" s="25">
        <f t="shared" si="1"/>
        <v>4800000</v>
      </c>
      <c r="I40" s="26"/>
      <c r="J40" s="1"/>
      <c r="K40" s="1"/>
      <c r="L40" s="3"/>
    </row>
    <row r="41">
      <c r="A41" s="1"/>
      <c r="B41" s="28"/>
      <c r="C41" s="59" t="s">
        <v>102</v>
      </c>
      <c r="D41" s="32" t="s">
        <v>103</v>
      </c>
      <c r="E41" s="60">
        <v>3.0</v>
      </c>
      <c r="F41" s="37" t="s">
        <v>35</v>
      </c>
      <c r="G41" s="25">
        <v>2350000.0</v>
      </c>
      <c r="H41" s="25">
        <f t="shared" si="1"/>
        <v>7050000</v>
      </c>
      <c r="I41" s="26"/>
      <c r="J41" s="1"/>
      <c r="K41" s="1"/>
      <c r="L41" s="3"/>
    </row>
    <row r="42">
      <c r="A42" s="1"/>
      <c r="B42" s="28"/>
      <c r="C42" s="58" t="s">
        <v>104</v>
      </c>
      <c r="D42" s="32" t="s">
        <v>105</v>
      </c>
      <c r="E42" s="60">
        <v>2.0</v>
      </c>
      <c r="F42" s="37" t="s">
        <v>35</v>
      </c>
      <c r="G42" s="25">
        <v>3950000.0</v>
      </c>
      <c r="H42" s="25">
        <f t="shared" si="1"/>
        <v>7900000</v>
      </c>
      <c r="I42" s="26"/>
      <c r="J42" s="1"/>
      <c r="K42" s="1"/>
      <c r="L42" s="3"/>
    </row>
    <row r="43">
      <c r="A43" s="1"/>
      <c r="B43" s="28"/>
      <c r="C43" s="58" t="s">
        <v>106</v>
      </c>
      <c r="D43" s="32" t="s">
        <v>107</v>
      </c>
      <c r="E43" s="60">
        <v>2.0</v>
      </c>
      <c r="F43" s="22" t="s">
        <v>35</v>
      </c>
      <c r="G43" s="25">
        <v>350000.0</v>
      </c>
      <c r="H43" s="25">
        <f t="shared" si="1"/>
        <v>700000</v>
      </c>
      <c r="I43" s="26"/>
      <c r="J43" s="61"/>
      <c r="K43" s="62"/>
      <c r="L43" s="3"/>
    </row>
    <row r="44">
      <c r="A44" s="1"/>
      <c r="B44" s="28"/>
      <c r="C44" s="58" t="s">
        <v>108</v>
      </c>
      <c r="D44" s="32" t="s">
        <v>109</v>
      </c>
      <c r="E44" s="60">
        <v>2.0</v>
      </c>
      <c r="F44" s="22" t="s">
        <v>35</v>
      </c>
      <c r="G44" s="25">
        <v>1200000.0</v>
      </c>
      <c r="H44" s="25">
        <f t="shared" si="1"/>
        <v>2400000</v>
      </c>
      <c r="I44" s="26"/>
      <c r="J44" s="61"/>
      <c r="K44" s="62"/>
      <c r="L44" s="3"/>
    </row>
    <row r="45">
      <c r="A45" s="1"/>
      <c r="B45" s="28"/>
      <c r="C45" s="58" t="s">
        <v>110</v>
      </c>
      <c r="D45" s="32" t="s">
        <v>111</v>
      </c>
      <c r="E45" s="60">
        <v>4.0</v>
      </c>
      <c r="F45" s="22" t="s">
        <v>112</v>
      </c>
      <c r="G45" s="25">
        <v>3000000.0</v>
      </c>
      <c r="H45" s="25">
        <f t="shared" si="1"/>
        <v>12000000</v>
      </c>
      <c r="I45" s="26"/>
      <c r="J45" s="61"/>
      <c r="K45" s="62"/>
      <c r="L45" s="3"/>
    </row>
    <row r="46">
      <c r="A46" s="1"/>
      <c r="B46" s="28"/>
      <c r="C46" s="58" t="s">
        <v>113</v>
      </c>
      <c r="D46" s="32" t="s">
        <v>114</v>
      </c>
      <c r="E46" s="60">
        <v>2.0</v>
      </c>
      <c r="F46" s="22" t="s">
        <v>112</v>
      </c>
      <c r="G46" s="25">
        <v>1700000.0</v>
      </c>
      <c r="H46" s="25">
        <f t="shared" si="1"/>
        <v>3400000</v>
      </c>
      <c r="I46" s="26"/>
      <c r="J46" s="61"/>
      <c r="K46" s="62"/>
      <c r="L46" s="3"/>
    </row>
    <row r="47">
      <c r="A47" s="1"/>
      <c r="B47" s="28"/>
      <c r="C47" s="58" t="s">
        <v>115</v>
      </c>
      <c r="D47" s="32" t="s">
        <v>116</v>
      </c>
      <c r="E47" s="60">
        <v>1.0</v>
      </c>
      <c r="F47" s="22" t="s">
        <v>35</v>
      </c>
      <c r="G47" s="25">
        <v>1250000.0</v>
      </c>
      <c r="H47" s="25">
        <f t="shared" si="1"/>
        <v>1250000</v>
      </c>
      <c r="I47" s="26"/>
      <c r="J47" s="61"/>
      <c r="K47" s="62"/>
      <c r="L47" s="3"/>
    </row>
    <row r="48">
      <c r="A48" s="1"/>
      <c r="B48" s="28"/>
      <c r="C48" s="58" t="s">
        <v>117</v>
      </c>
      <c r="D48" s="32" t="s">
        <v>118</v>
      </c>
      <c r="E48" s="60">
        <v>1.0</v>
      </c>
      <c r="F48" s="22" t="s">
        <v>35</v>
      </c>
      <c r="G48" s="25">
        <v>4750000.0</v>
      </c>
      <c r="H48" s="25">
        <f t="shared" si="1"/>
        <v>4750000</v>
      </c>
      <c r="I48" s="26"/>
      <c r="J48" s="61"/>
      <c r="K48" s="62"/>
      <c r="L48" s="3"/>
    </row>
    <row r="49">
      <c r="A49" s="1"/>
      <c r="B49" s="33"/>
      <c r="C49" s="58" t="s">
        <v>119</v>
      </c>
      <c r="D49" s="32" t="s">
        <v>120</v>
      </c>
      <c r="E49" s="60">
        <v>1.0</v>
      </c>
      <c r="F49" s="22" t="s">
        <v>35</v>
      </c>
      <c r="G49" s="25">
        <v>3000000.0</v>
      </c>
      <c r="H49" s="25">
        <f t="shared" si="1"/>
        <v>3000000</v>
      </c>
      <c r="I49" s="26"/>
      <c r="J49" s="61"/>
      <c r="K49" s="62"/>
      <c r="L49" s="3"/>
    </row>
    <row r="50">
      <c r="A50" s="1"/>
      <c r="B50" s="21" t="s">
        <v>121</v>
      </c>
      <c r="C50" s="59" t="s">
        <v>124</v>
      </c>
      <c r="D50" s="32" t="s">
        <v>125</v>
      </c>
      <c r="E50" s="63">
        <v>1.0</v>
      </c>
      <c r="F50" s="37" t="s">
        <v>35</v>
      </c>
      <c r="G50" s="25">
        <v>2560000.0</v>
      </c>
      <c r="H50" s="25">
        <f t="shared" si="1"/>
        <v>2560000</v>
      </c>
      <c r="I50" s="26"/>
      <c r="J50" s="61"/>
      <c r="K50" s="62"/>
      <c r="L50" s="3"/>
    </row>
    <row r="51">
      <c r="A51" s="1"/>
      <c r="B51" s="28"/>
      <c r="C51" s="37" t="s">
        <v>126</v>
      </c>
      <c r="D51" s="23" t="s">
        <v>127</v>
      </c>
      <c r="E51" s="24">
        <v>10.0</v>
      </c>
      <c r="F51" s="37" t="s">
        <v>35</v>
      </c>
      <c r="G51" s="25">
        <v>350000.0</v>
      </c>
      <c r="H51" s="25">
        <f t="shared" si="1"/>
        <v>3500000</v>
      </c>
      <c r="I51" s="26"/>
      <c r="J51" s="61"/>
      <c r="K51" s="62"/>
      <c r="L51" s="3"/>
    </row>
    <row r="52">
      <c r="A52" s="1"/>
      <c r="B52" s="28"/>
      <c r="C52" s="22" t="s">
        <v>128</v>
      </c>
      <c r="D52" s="23" t="s">
        <v>129</v>
      </c>
      <c r="E52" s="24">
        <v>2.0</v>
      </c>
      <c r="F52" s="37" t="s">
        <v>35</v>
      </c>
      <c r="G52" s="25">
        <v>425000.0</v>
      </c>
      <c r="H52" s="25">
        <f t="shared" si="1"/>
        <v>850000</v>
      </c>
      <c r="I52" s="26"/>
      <c r="J52" s="1"/>
      <c r="K52" s="1"/>
      <c r="L52" s="3"/>
    </row>
    <row r="53">
      <c r="A53" s="1"/>
      <c r="B53" s="28"/>
      <c r="C53" s="22" t="s">
        <v>130</v>
      </c>
      <c r="D53" s="23" t="s">
        <v>129</v>
      </c>
      <c r="E53" s="24">
        <v>2.0</v>
      </c>
      <c r="F53" s="37" t="s">
        <v>35</v>
      </c>
      <c r="G53" s="25">
        <v>675000.0</v>
      </c>
      <c r="H53" s="25">
        <f t="shared" si="1"/>
        <v>1350000</v>
      </c>
      <c r="I53" s="26"/>
      <c r="J53" s="1"/>
      <c r="K53" s="1"/>
      <c r="L53" s="3"/>
    </row>
    <row r="54">
      <c r="A54" s="1"/>
      <c r="B54" s="28"/>
      <c r="C54" s="37" t="s">
        <v>131</v>
      </c>
      <c r="D54" s="64" t="s">
        <v>132</v>
      </c>
      <c r="E54" s="24">
        <v>10.0</v>
      </c>
      <c r="F54" s="22" t="s">
        <v>38</v>
      </c>
      <c r="G54" s="25">
        <v>105000.0</v>
      </c>
      <c r="H54" s="25">
        <f t="shared" si="1"/>
        <v>1050000</v>
      </c>
      <c r="I54" s="26"/>
      <c r="J54" s="61"/>
      <c r="K54" s="65"/>
      <c r="L54" s="3"/>
    </row>
    <row r="55">
      <c r="A55" s="1"/>
      <c r="B55" s="28"/>
      <c r="C55" s="37" t="s">
        <v>133</v>
      </c>
      <c r="D55" s="64" t="s">
        <v>132</v>
      </c>
      <c r="E55" s="41">
        <v>10.0</v>
      </c>
      <c r="F55" s="22" t="s">
        <v>38</v>
      </c>
      <c r="G55" s="25">
        <v>12000.0</v>
      </c>
      <c r="H55" s="25">
        <f t="shared" si="1"/>
        <v>120000</v>
      </c>
      <c r="I55" s="26"/>
      <c r="J55" s="61"/>
      <c r="K55" s="65"/>
      <c r="L55" s="3"/>
    </row>
    <row r="56">
      <c r="A56" s="1"/>
      <c r="B56" s="28"/>
      <c r="C56" s="37" t="s">
        <v>134</v>
      </c>
      <c r="D56" s="64" t="s">
        <v>132</v>
      </c>
      <c r="E56" s="41">
        <v>20.0</v>
      </c>
      <c r="F56" s="22" t="s">
        <v>38</v>
      </c>
      <c r="G56" s="25">
        <v>45000.0</v>
      </c>
      <c r="H56" s="25">
        <f t="shared" si="1"/>
        <v>900000</v>
      </c>
      <c r="I56" s="26"/>
      <c r="J56" s="1"/>
      <c r="K56" s="1"/>
      <c r="L56" s="3"/>
    </row>
    <row r="57">
      <c r="A57" s="1"/>
      <c r="B57" s="28"/>
      <c r="C57" s="37" t="s">
        <v>135</v>
      </c>
      <c r="D57" s="64" t="s">
        <v>132</v>
      </c>
      <c r="E57" s="41">
        <v>20.0</v>
      </c>
      <c r="F57" s="22" t="s">
        <v>38</v>
      </c>
      <c r="G57" s="25">
        <v>27500.0</v>
      </c>
      <c r="H57" s="25">
        <f t="shared" si="1"/>
        <v>550000</v>
      </c>
      <c r="I57" s="26"/>
      <c r="L57" s="3"/>
    </row>
    <row r="58">
      <c r="A58" s="1"/>
      <c r="B58" s="28"/>
      <c r="C58" s="37" t="s">
        <v>136</v>
      </c>
      <c r="D58" s="23" t="s">
        <v>137</v>
      </c>
      <c r="E58" s="24">
        <v>20.0</v>
      </c>
      <c r="F58" s="22" t="s">
        <v>38</v>
      </c>
      <c r="G58" s="25">
        <v>78500.0</v>
      </c>
      <c r="H58" s="25">
        <f t="shared" si="1"/>
        <v>1570000</v>
      </c>
      <c r="I58" s="26"/>
      <c r="L58" s="3"/>
    </row>
    <row r="59">
      <c r="A59" s="1"/>
      <c r="B59" s="28"/>
      <c r="C59" s="37" t="s">
        <v>138</v>
      </c>
      <c r="D59" s="23" t="s">
        <v>139</v>
      </c>
      <c r="E59" s="41">
        <v>10.0</v>
      </c>
      <c r="F59" s="22" t="s">
        <v>38</v>
      </c>
      <c r="G59" s="25">
        <v>86500.0</v>
      </c>
      <c r="H59" s="25">
        <f t="shared" si="1"/>
        <v>865000</v>
      </c>
      <c r="I59" s="26"/>
      <c r="L59" s="3"/>
    </row>
    <row r="60">
      <c r="A60" s="1"/>
      <c r="B60" s="28"/>
      <c r="C60" s="22" t="s">
        <v>140</v>
      </c>
      <c r="D60" s="23" t="s">
        <v>141</v>
      </c>
      <c r="E60" s="24">
        <v>10.0</v>
      </c>
      <c r="F60" s="22" t="s">
        <v>38</v>
      </c>
      <c r="G60" s="25">
        <v>75000.0</v>
      </c>
      <c r="H60" s="25">
        <f t="shared" si="1"/>
        <v>750000</v>
      </c>
      <c r="I60" s="26"/>
      <c r="L60" s="3"/>
    </row>
    <row r="61">
      <c r="A61" s="1"/>
      <c r="B61" s="28"/>
      <c r="C61" s="22" t="s">
        <v>142</v>
      </c>
      <c r="D61" s="23" t="s">
        <v>143</v>
      </c>
      <c r="E61" s="24">
        <v>10.0</v>
      </c>
      <c r="F61" s="22" t="s">
        <v>38</v>
      </c>
      <c r="G61" s="25">
        <v>175000.0</v>
      </c>
      <c r="H61" s="25">
        <f t="shared" si="1"/>
        <v>1750000</v>
      </c>
      <c r="I61" s="26"/>
      <c r="L61" s="3"/>
    </row>
    <row r="62">
      <c r="A62" s="1"/>
      <c r="B62" s="28"/>
      <c r="C62" s="22" t="s">
        <v>144</v>
      </c>
      <c r="D62" s="23" t="s">
        <v>145</v>
      </c>
      <c r="E62" s="24">
        <v>5.0</v>
      </c>
      <c r="F62" s="22" t="s">
        <v>38</v>
      </c>
      <c r="G62" s="25">
        <v>75000.0</v>
      </c>
      <c r="H62" s="25">
        <f t="shared" si="1"/>
        <v>375000</v>
      </c>
      <c r="I62" s="26"/>
      <c r="L62" s="3"/>
    </row>
    <row r="63">
      <c r="A63" s="1"/>
      <c r="B63" s="28"/>
      <c r="C63" s="22" t="s">
        <v>146</v>
      </c>
      <c r="D63" s="23" t="s">
        <v>147</v>
      </c>
      <c r="E63" s="24">
        <v>5.0</v>
      </c>
      <c r="F63" s="22" t="s">
        <v>38</v>
      </c>
      <c r="G63" s="25">
        <v>675000.0</v>
      </c>
      <c r="H63" s="25">
        <f t="shared" si="1"/>
        <v>3375000</v>
      </c>
      <c r="I63" s="26"/>
      <c r="L63" s="3"/>
    </row>
    <row r="64">
      <c r="A64" s="1"/>
      <c r="B64" s="33"/>
      <c r="C64" s="22" t="s">
        <v>148</v>
      </c>
      <c r="D64" s="23" t="s">
        <v>149</v>
      </c>
      <c r="E64" s="24">
        <v>1.0</v>
      </c>
      <c r="F64" s="22" t="s">
        <v>35</v>
      </c>
      <c r="G64" s="25">
        <v>2000000.0</v>
      </c>
      <c r="H64" s="25">
        <f t="shared" si="1"/>
        <v>2000000</v>
      </c>
      <c r="I64" s="26"/>
      <c r="L64" s="3"/>
    </row>
    <row r="65">
      <c r="A65" s="1"/>
      <c r="B65" s="66" t="s">
        <v>150</v>
      </c>
      <c r="C65" s="37" t="s">
        <v>151</v>
      </c>
      <c r="D65" s="23" t="s">
        <v>152</v>
      </c>
      <c r="E65" s="24">
        <v>2.0</v>
      </c>
      <c r="F65" s="22" t="s">
        <v>38</v>
      </c>
      <c r="G65" s="25">
        <v>750000.0</v>
      </c>
      <c r="H65" s="25">
        <f t="shared" si="1"/>
        <v>1500000</v>
      </c>
      <c r="I65" s="26"/>
      <c r="L65" s="3"/>
    </row>
    <row r="66">
      <c r="A66" s="1"/>
      <c r="B66" s="28"/>
      <c r="C66" s="37" t="s">
        <v>153</v>
      </c>
      <c r="D66" s="64" t="s">
        <v>132</v>
      </c>
      <c r="E66" s="41">
        <v>1.0</v>
      </c>
      <c r="F66" s="22" t="s">
        <v>38</v>
      </c>
      <c r="G66" s="25">
        <v>250000.0</v>
      </c>
      <c r="H66" s="25">
        <f t="shared" si="1"/>
        <v>250000</v>
      </c>
      <c r="I66" s="26"/>
      <c r="L66" s="3"/>
    </row>
    <row r="67">
      <c r="A67" s="1"/>
      <c r="B67" s="28"/>
      <c r="C67" s="37" t="s">
        <v>154</v>
      </c>
      <c r="D67" s="23" t="s">
        <v>132</v>
      </c>
      <c r="E67" s="41">
        <v>2.0</v>
      </c>
      <c r="F67" s="22" t="s">
        <v>38</v>
      </c>
      <c r="G67" s="25">
        <v>375000.0</v>
      </c>
      <c r="H67" s="25">
        <f t="shared" si="1"/>
        <v>750000</v>
      </c>
      <c r="I67" s="26"/>
      <c r="L67" s="3"/>
    </row>
    <row r="68">
      <c r="A68" s="1"/>
      <c r="B68" s="28"/>
      <c r="C68" s="37" t="s">
        <v>155</v>
      </c>
      <c r="D68" s="23" t="s">
        <v>132</v>
      </c>
      <c r="E68" s="41">
        <v>50.0</v>
      </c>
      <c r="F68" s="22" t="s">
        <v>38</v>
      </c>
      <c r="G68" s="25">
        <v>75000.0</v>
      </c>
      <c r="H68" s="25">
        <f t="shared" si="1"/>
        <v>3750000</v>
      </c>
      <c r="I68" s="26"/>
      <c r="L68" s="3"/>
    </row>
    <row r="69">
      <c r="A69" s="1"/>
      <c r="B69" s="28"/>
      <c r="C69" s="37" t="s">
        <v>156</v>
      </c>
      <c r="D69" s="23" t="s">
        <v>157</v>
      </c>
      <c r="E69" s="24">
        <v>2.0</v>
      </c>
      <c r="F69" s="22" t="s">
        <v>38</v>
      </c>
      <c r="G69" s="25">
        <v>100000.0</v>
      </c>
      <c r="H69" s="25">
        <f t="shared" si="1"/>
        <v>200000</v>
      </c>
      <c r="I69" s="26"/>
      <c r="L69" s="3"/>
    </row>
    <row r="70">
      <c r="A70" s="1"/>
      <c r="B70" s="33"/>
      <c r="C70" s="37" t="s">
        <v>158</v>
      </c>
      <c r="D70" s="23" t="s">
        <v>159</v>
      </c>
      <c r="E70" s="24">
        <v>6.0</v>
      </c>
      <c r="F70" s="22" t="s">
        <v>38</v>
      </c>
      <c r="G70" s="25">
        <v>450000.0</v>
      </c>
      <c r="H70" s="25">
        <f t="shared" si="1"/>
        <v>2700000</v>
      </c>
      <c r="I70" s="26"/>
      <c r="L70" s="3"/>
    </row>
    <row r="71">
      <c r="A71" s="1"/>
      <c r="B71" s="67" t="s">
        <v>160</v>
      </c>
      <c r="C71" s="22" t="s">
        <v>161</v>
      </c>
      <c r="D71" s="23" t="s">
        <v>162</v>
      </c>
      <c r="E71" s="41">
        <v>1.0</v>
      </c>
      <c r="F71" s="22" t="s">
        <v>35</v>
      </c>
      <c r="G71" s="25">
        <v>1.3E7</v>
      </c>
      <c r="H71" s="25">
        <f t="shared" si="1"/>
        <v>13000000</v>
      </c>
      <c r="I71" s="26"/>
      <c r="L71" s="3"/>
    </row>
    <row r="72">
      <c r="A72" s="1"/>
      <c r="B72" s="68" t="s">
        <v>166</v>
      </c>
      <c r="C72" s="22"/>
      <c r="D72" s="79" t="s">
        <v>174</v>
      </c>
      <c r="E72" s="24">
        <v>1.0</v>
      </c>
      <c r="F72" s="22" t="s">
        <v>86</v>
      </c>
      <c r="G72" s="25">
        <v>4.8E7</v>
      </c>
      <c r="H72" s="25">
        <f t="shared" si="1"/>
        <v>48000000</v>
      </c>
      <c r="I72" s="26"/>
      <c r="L72" s="3"/>
    </row>
    <row r="73">
      <c r="A73" s="1"/>
      <c r="B73" s="69" t="s">
        <v>8</v>
      </c>
      <c r="C73" s="16"/>
      <c r="D73" s="16"/>
      <c r="E73" s="16"/>
      <c r="F73" s="16"/>
      <c r="G73" s="17"/>
      <c r="H73" s="70">
        <f>sum(H9:H72)</f>
        <v>360675000</v>
      </c>
      <c r="I73" s="26"/>
      <c r="L73" s="3"/>
    </row>
    <row r="74">
      <c r="A74" s="1"/>
      <c r="B74" s="71" t="s">
        <v>172</v>
      </c>
      <c r="C74" s="16"/>
      <c r="D74" s="16"/>
      <c r="E74" s="16"/>
      <c r="F74" s="16"/>
      <c r="G74" s="16"/>
      <c r="H74" s="17"/>
      <c r="I74" s="72"/>
      <c r="L74" s="3"/>
    </row>
    <row r="75">
      <c r="A75" s="1"/>
      <c r="B75" s="73" t="s">
        <v>173</v>
      </c>
      <c r="C75" s="56"/>
      <c r="D75" s="56"/>
      <c r="E75" s="56"/>
      <c r="F75" s="56"/>
      <c r="G75" s="56"/>
      <c r="H75" s="14"/>
      <c r="I75" s="72"/>
      <c r="L75" s="3"/>
    </row>
    <row r="76">
      <c r="A76" s="1"/>
      <c r="B76" s="74"/>
      <c r="H76" s="75"/>
      <c r="I76" s="76"/>
      <c r="L76" s="3"/>
    </row>
    <row r="77">
      <c r="A77" s="1"/>
      <c r="B77" s="19"/>
      <c r="C77" s="77"/>
      <c r="D77" s="77"/>
      <c r="E77" s="77"/>
      <c r="F77" s="77"/>
      <c r="G77" s="77"/>
      <c r="H77" s="20"/>
      <c r="I77" s="76"/>
      <c r="L77" s="3"/>
    </row>
    <row r="78">
      <c r="A78" s="1"/>
      <c r="B78" s="78"/>
      <c r="C78" s="78"/>
      <c r="D78" s="78"/>
      <c r="E78" s="78"/>
      <c r="F78" s="78"/>
      <c r="G78" s="78"/>
      <c r="H78" s="80"/>
      <c r="I78" s="76"/>
      <c r="L78" s="3"/>
    </row>
    <row r="79">
      <c r="A79" s="1"/>
      <c r="B79" s="78"/>
      <c r="C79" s="78"/>
      <c r="D79" s="78"/>
      <c r="E79" s="78"/>
      <c r="F79" s="78"/>
      <c r="G79" s="78"/>
      <c r="H79" s="80"/>
      <c r="I79" s="76"/>
      <c r="L79" s="3"/>
    </row>
    <row r="80">
      <c r="A80" s="1"/>
      <c r="B80" s="78"/>
      <c r="C80" s="78"/>
      <c r="D80" s="78"/>
      <c r="E80" s="78"/>
      <c r="F80" s="78"/>
      <c r="G80" s="78"/>
      <c r="H80" s="80"/>
      <c r="I80" s="76"/>
      <c r="L80" s="3"/>
    </row>
  </sheetData>
  <mergeCells count="21">
    <mergeCell ref="J14:K14"/>
    <mergeCell ref="J20:K20"/>
    <mergeCell ref="J9:K9"/>
    <mergeCell ref="J21:K21"/>
    <mergeCell ref="J30:K30"/>
    <mergeCell ref="J31:K35"/>
    <mergeCell ref="B21:B28"/>
    <mergeCell ref="B29:B33"/>
    <mergeCell ref="B34:B49"/>
    <mergeCell ref="B50:B64"/>
    <mergeCell ref="B65:B70"/>
    <mergeCell ref="B73:G73"/>
    <mergeCell ref="B74:H74"/>
    <mergeCell ref="B75:H77"/>
    <mergeCell ref="B1:K5"/>
    <mergeCell ref="J7:K8"/>
    <mergeCell ref="B8:H8"/>
    <mergeCell ref="B9:B12"/>
    <mergeCell ref="B13:B17"/>
    <mergeCell ref="B18:B20"/>
    <mergeCell ref="J26:K26"/>
  </mergeCells>
  <printOptions horizontalCentered="1"/>
  <pageMargins bottom="0.75" footer="0.0" header="0.0" left="0.7" right="0.7" top="0.75"/>
  <pageSetup fitToWidth="0" paperSize="9" cellComments="atEnd" orientation="portrait"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5"/>
    <col customWidth="1" min="2" max="2" width="20.25"/>
    <col customWidth="1" min="3" max="3" width="23.13"/>
    <col customWidth="1" min="4" max="4" width="43.13"/>
    <col customWidth="1" min="5" max="5" width="5.5"/>
    <col customWidth="1" min="6" max="6" width="8.38"/>
    <col customWidth="1" min="7" max="7" width="13.88"/>
    <col customWidth="1" min="8" max="8" width="12.25"/>
    <col customWidth="1" min="9" max="9" width="15.5"/>
    <col customWidth="1" hidden="1" min="10" max="10" width="22.75"/>
    <col customWidth="1" hidden="1" min="11" max="11" width="18.88"/>
    <col customWidth="1" min="12" max="12" width="3.38"/>
  </cols>
  <sheetData>
    <row r="1">
      <c r="A1" s="1"/>
      <c r="B1" s="81"/>
      <c r="C1" s="81"/>
      <c r="D1" s="81"/>
      <c r="E1" s="81"/>
      <c r="F1" s="81"/>
      <c r="G1" s="81"/>
      <c r="H1" s="81"/>
      <c r="I1" s="81"/>
      <c r="J1" s="82"/>
      <c r="K1" s="82"/>
      <c r="L1" s="3"/>
    </row>
    <row r="2">
      <c r="A2" s="1"/>
      <c r="B2" s="83" t="s">
        <v>175</v>
      </c>
      <c r="C2" s="56"/>
      <c r="D2" s="56"/>
      <c r="E2" s="56"/>
      <c r="F2" s="56"/>
      <c r="G2" s="56"/>
      <c r="H2" s="56"/>
      <c r="I2" s="14"/>
      <c r="J2" s="82"/>
      <c r="K2" s="82"/>
      <c r="L2" s="3"/>
    </row>
    <row r="3">
      <c r="A3" s="1"/>
      <c r="B3" s="74"/>
      <c r="I3" s="75"/>
      <c r="J3" s="82"/>
      <c r="K3" s="82"/>
      <c r="L3" s="3"/>
    </row>
    <row r="4">
      <c r="A4" s="1"/>
      <c r="B4" s="74"/>
      <c r="I4" s="75"/>
      <c r="J4" s="82"/>
      <c r="K4" s="82"/>
      <c r="L4" s="3"/>
    </row>
    <row r="5">
      <c r="A5" s="1"/>
      <c r="B5" s="74"/>
      <c r="I5" s="75"/>
      <c r="J5" s="82"/>
      <c r="K5" s="82"/>
      <c r="L5" s="3"/>
    </row>
    <row r="6">
      <c r="A6" s="1"/>
      <c r="B6" s="19"/>
      <c r="C6" s="77"/>
      <c r="D6" s="77"/>
      <c r="E6" s="77"/>
      <c r="F6" s="77"/>
      <c r="G6" s="77"/>
      <c r="H6" s="77"/>
      <c r="I6" s="20"/>
      <c r="J6" s="82"/>
      <c r="K6" s="82"/>
      <c r="L6" s="3"/>
    </row>
    <row r="7">
      <c r="A7" s="1"/>
      <c r="B7" s="84" t="s">
        <v>2</v>
      </c>
      <c r="C7" s="84" t="s">
        <v>3</v>
      </c>
      <c r="D7" s="85" t="s">
        <v>4</v>
      </c>
      <c r="E7" s="86" t="s">
        <v>5</v>
      </c>
      <c r="F7" s="84" t="s">
        <v>6</v>
      </c>
      <c r="G7" s="87" t="s">
        <v>7</v>
      </c>
      <c r="H7" s="88" t="s">
        <v>8</v>
      </c>
      <c r="I7" s="88" t="s">
        <v>176</v>
      </c>
      <c r="J7" s="13" t="s">
        <v>9</v>
      </c>
      <c r="K7" s="14"/>
      <c r="L7" s="3"/>
    </row>
    <row r="8">
      <c r="A8" s="1"/>
      <c r="B8" s="15"/>
      <c r="C8" s="16"/>
      <c r="D8" s="16"/>
      <c r="E8" s="16"/>
      <c r="F8" s="16"/>
      <c r="G8" s="16"/>
      <c r="H8" s="16"/>
      <c r="I8" s="17"/>
      <c r="J8" s="19"/>
      <c r="K8" s="20"/>
      <c r="L8" s="3"/>
    </row>
    <row r="9">
      <c r="A9" s="1"/>
      <c r="B9" s="21" t="s">
        <v>10</v>
      </c>
      <c r="C9" s="22" t="s">
        <v>11</v>
      </c>
      <c r="D9" s="23" t="s">
        <v>177</v>
      </c>
      <c r="E9" s="89">
        <v>175.0</v>
      </c>
      <c r="F9" s="90" t="s">
        <v>13</v>
      </c>
      <c r="G9" s="25">
        <v>165000.0</v>
      </c>
      <c r="H9" s="25">
        <f t="shared" ref="H9:H26" si="1">E9*G9</f>
        <v>28875000</v>
      </c>
      <c r="I9" s="91">
        <f>sum(H9:H12)</f>
        <v>101500000</v>
      </c>
      <c r="J9" s="27" t="s">
        <v>14</v>
      </c>
      <c r="K9" s="17"/>
      <c r="L9" s="3"/>
    </row>
    <row r="10">
      <c r="A10" s="1"/>
      <c r="B10" s="28"/>
      <c r="C10" s="22" t="s">
        <v>15</v>
      </c>
      <c r="D10" s="29" t="s">
        <v>178</v>
      </c>
      <c r="E10" s="89">
        <v>350.0</v>
      </c>
      <c r="F10" s="90" t="s">
        <v>13</v>
      </c>
      <c r="G10" s="25">
        <v>102500.0</v>
      </c>
      <c r="H10" s="25">
        <f t="shared" si="1"/>
        <v>35875000</v>
      </c>
      <c r="I10" s="28"/>
      <c r="J10" s="30" t="s">
        <v>16</v>
      </c>
      <c r="K10" s="31">
        <v>3500.0</v>
      </c>
      <c r="L10" s="3"/>
    </row>
    <row r="11">
      <c r="A11" s="1"/>
      <c r="B11" s="28"/>
      <c r="C11" s="22" t="s">
        <v>17</v>
      </c>
      <c r="D11" s="32" t="s">
        <v>18</v>
      </c>
      <c r="E11" s="89">
        <v>350.0</v>
      </c>
      <c r="F11" s="90" t="s">
        <v>13</v>
      </c>
      <c r="G11" s="25">
        <v>95000.0</v>
      </c>
      <c r="H11" s="25">
        <f t="shared" si="1"/>
        <v>33250000</v>
      </c>
      <c r="I11" s="28"/>
      <c r="J11" s="30" t="s">
        <v>19</v>
      </c>
      <c r="K11" s="31">
        <v>1000.0</v>
      </c>
      <c r="L11" s="3"/>
    </row>
    <row r="12">
      <c r="A12" s="1"/>
      <c r="B12" s="33"/>
      <c r="C12" s="22" t="s">
        <v>20</v>
      </c>
      <c r="D12" s="32" t="s">
        <v>21</v>
      </c>
      <c r="E12" s="89">
        <v>5.0</v>
      </c>
      <c r="F12" s="90" t="s">
        <v>22</v>
      </c>
      <c r="G12" s="25">
        <v>700000.0</v>
      </c>
      <c r="H12" s="25">
        <f t="shared" si="1"/>
        <v>3500000</v>
      </c>
      <c r="I12" s="33"/>
      <c r="J12" s="30" t="s">
        <v>23</v>
      </c>
      <c r="K12" s="34">
        <v>20.0</v>
      </c>
      <c r="L12" s="3"/>
    </row>
    <row r="13">
      <c r="A13" s="1"/>
      <c r="B13" s="21" t="s">
        <v>24</v>
      </c>
      <c r="C13" s="22" t="s">
        <v>25</v>
      </c>
      <c r="D13" s="32" t="s">
        <v>26</v>
      </c>
      <c r="E13" s="89">
        <v>2.0</v>
      </c>
      <c r="F13" s="90" t="s">
        <v>27</v>
      </c>
      <c r="G13" s="25">
        <v>3125000.0</v>
      </c>
      <c r="H13" s="25">
        <f t="shared" si="1"/>
        <v>6250000</v>
      </c>
      <c r="I13" s="91">
        <f>sum(H13:H17)</f>
        <v>14385000</v>
      </c>
      <c r="J13" s="35" t="s">
        <v>28</v>
      </c>
      <c r="K13" s="36">
        <f>K10*K11*K12</f>
        <v>70000000</v>
      </c>
      <c r="L13" s="3"/>
    </row>
    <row r="14">
      <c r="A14" s="1"/>
      <c r="B14" s="28"/>
      <c r="C14" s="22" t="s">
        <v>29</v>
      </c>
      <c r="D14" s="32" t="s">
        <v>30</v>
      </c>
      <c r="E14" s="89">
        <v>25.0</v>
      </c>
      <c r="F14" s="92" t="s">
        <v>31</v>
      </c>
      <c r="G14" s="25">
        <v>65000.0</v>
      </c>
      <c r="H14" s="25">
        <f t="shared" si="1"/>
        <v>1625000</v>
      </c>
      <c r="I14" s="28"/>
      <c r="J14" s="38" t="s">
        <v>32</v>
      </c>
      <c r="K14" s="17"/>
      <c r="L14" s="3"/>
    </row>
    <row r="15">
      <c r="A15" s="1"/>
      <c r="B15" s="28"/>
      <c r="C15" s="39" t="s">
        <v>33</v>
      </c>
      <c r="D15" s="32" t="s">
        <v>179</v>
      </c>
      <c r="E15" s="93">
        <v>1.0</v>
      </c>
      <c r="F15" s="92" t="s">
        <v>35</v>
      </c>
      <c r="G15" s="25">
        <v>3750000.0</v>
      </c>
      <c r="H15" s="25">
        <f t="shared" si="1"/>
        <v>3750000</v>
      </c>
      <c r="I15" s="28"/>
      <c r="J15" s="30" t="s">
        <v>16</v>
      </c>
      <c r="K15" s="31">
        <v>3500.0</v>
      </c>
      <c r="L15" s="3"/>
    </row>
    <row r="16">
      <c r="A16" s="1"/>
      <c r="B16" s="28"/>
      <c r="C16" s="39" t="s">
        <v>36</v>
      </c>
      <c r="D16" s="32" t="s">
        <v>37</v>
      </c>
      <c r="E16" s="89">
        <v>4.0</v>
      </c>
      <c r="F16" s="92" t="s">
        <v>38</v>
      </c>
      <c r="G16" s="25">
        <v>365000.0</v>
      </c>
      <c r="H16" s="25">
        <f t="shared" si="1"/>
        <v>1460000</v>
      </c>
      <c r="I16" s="28"/>
      <c r="J16" s="30" t="s">
        <v>39</v>
      </c>
      <c r="K16" s="31">
        <v>2000.0</v>
      </c>
      <c r="L16" s="3"/>
    </row>
    <row r="17">
      <c r="A17" s="1"/>
      <c r="B17" s="33"/>
      <c r="C17" s="22" t="s">
        <v>40</v>
      </c>
      <c r="D17" s="23" t="s">
        <v>41</v>
      </c>
      <c r="E17" s="89">
        <v>20.0</v>
      </c>
      <c r="F17" s="90" t="s">
        <v>31</v>
      </c>
      <c r="G17" s="25">
        <v>65000.0</v>
      </c>
      <c r="H17" s="25">
        <f t="shared" si="1"/>
        <v>1300000</v>
      </c>
      <c r="I17" s="33"/>
      <c r="J17" s="30" t="s">
        <v>23</v>
      </c>
      <c r="K17" s="34">
        <v>20.0</v>
      </c>
      <c r="L17" s="3"/>
    </row>
    <row r="18">
      <c r="A18" s="1"/>
      <c r="B18" s="21" t="s">
        <v>42</v>
      </c>
      <c r="C18" s="39" t="s">
        <v>43</v>
      </c>
      <c r="D18" s="32" t="s">
        <v>44</v>
      </c>
      <c r="E18" s="89">
        <v>20.0</v>
      </c>
      <c r="F18" s="90" t="s">
        <v>31</v>
      </c>
      <c r="G18" s="25">
        <v>415000.0</v>
      </c>
      <c r="H18" s="25">
        <f t="shared" si="1"/>
        <v>8300000</v>
      </c>
      <c r="I18" s="91">
        <f>sum(H18:H22)</f>
        <v>41785000</v>
      </c>
      <c r="J18" s="42" t="s">
        <v>28</v>
      </c>
      <c r="K18" s="43">
        <f>K15*K16*K17</f>
        <v>140000000</v>
      </c>
      <c r="L18" s="3"/>
    </row>
    <row r="19">
      <c r="A19" s="1"/>
      <c r="B19" s="28"/>
      <c r="C19" s="22" t="s">
        <v>45</v>
      </c>
      <c r="D19" s="32" t="s">
        <v>46</v>
      </c>
      <c r="E19" s="89">
        <v>5.0</v>
      </c>
      <c r="F19" s="92" t="s">
        <v>35</v>
      </c>
      <c r="G19" s="25">
        <v>925000.0</v>
      </c>
      <c r="H19" s="25">
        <f t="shared" si="1"/>
        <v>4625000</v>
      </c>
      <c r="I19" s="28"/>
      <c r="J19" s="44" t="s">
        <v>47</v>
      </c>
      <c r="K19" s="45">
        <f>K13+K18</f>
        <v>210000000</v>
      </c>
      <c r="L19" s="3"/>
    </row>
    <row r="20">
      <c r="A20" s="1"/>
      <c r="B20" s="28"/>
      <c r="C20" s="22" t="s">
        <v>48</v>
      </c>
      <c r="D20" s="32" t="s">
        <v>49</v>
      </c>
      <c r="E20" s="89">
        <v>5.0</v>
      </c>
      <c r="F20" s="90" t="s">
        <v>38</v>
      </c>
      <c r="G20" s="25">
        <v>4150000.0</v>
      </c>
      <c r="H20" s="25">
        <f t="shared" si="1"/>
        <v>20750000</v>
      </c>
      <c r="I20" s="28"/>
      <c r="J20" s="46"/>
      <c r="K20" s="16"/>
      <c r="L20" s="3"/>
    </row>
    <row r="21">
      <c r="A21" s="1"/>
      <c r="B21" s="28"/>
      <c r="C21" s="39" t="s">
        <v>57</v>
      </c>
      <c r="D21" s="32" t="s">
        <v>58</v>
      </c>
      <c r="E21" s="89">
        <v>2.0</v>
      </c>
      <c r="F21" s="92" t="s">
        <v>53</v>
      </c>
      <c r="G21" s="25">
        <v>105000.0</v>
      </c>
      <c r="H21" s="25">
        <f t="shared" si="1"/>
        <v>210000</v>
      </c>
      <c r="I21" s="28"/>
      <c r="J21" s="30" t="s">
        <v>59</v>
      </c>
      <c r="K21" s="31">
        <v>1200.0</v>
      </c>
      <c r="L21" s="3"/>
    </row>
    <row r="22">
      <c r="A22" s="1"/>
      <c r="B22" s="28"/>
      <c r="C22" s="39" t="s">
        <v>60</v>
      </c>
      <c r="D22" s="32" t="s">
        <v>180</v>
      </c>
      <c r="E22" s="93">
        <v>2.0</v>
      </c>
      <c r="F22" s="92" t="s">
        <v>35</v>
      </c>
      <c r="G22" s="25">
        <v>3950000.0</v>
      </c>
      <c r="H22" s="25">
        <f t="shared" si="1"/>
        <v>7900000</v>
      </c>
      <c r="I22" s="33"/>
      <c r="J22" s="30" t="s">
        <v>23</v>
      </c>
      <c r="K22" s="34">
        <v>20.0</v>
      </c>
      <c r="L22" s="3"/>
    </row>
    <row r="23">
      <c r="A23" s="1"/>
      <c r="B23" s="21" t="s">
        <v>50</v>
      </c>
      <c r="C23" s="39" t="s">
        <v>51</v>
      </c>
      <c r="D23" s="32" t="s">
        <v>52</v>
      </c>
      <c r="E23" s="93">
        <v>15.0</v>
      </c>
      <c r="F23" s="92" t="s">
        <v>53</v>
      </c>
      <c r="G23" s="25">
        <v>50000.0</v>
      </c>
      <c r="H23" s="25">
        <f t="shared" si="1"/>
        <v>750000</v>
      </c>
      <c r="I23" s="91">
        <f>sum(H23:H29)</f>
        <v>10185000</v>
      </c>
      <c r="J23" s="48" t="s">
        <v>54</v>
      </c>
      <c r="K23" s="20"/>
      <c r="L23" s="3"/>
    </row>
    <row r="24">
      <c r="A24" s="1"/>
      <c r="B24" s="28"/>
      <c r="C24" s="22" t="s">
        <v>55</v>
      </c>
      <c r="D24" s="32" t="s">
        <v>56</v>
      </c>
      <c r="E24" s="89">
        <v>15.0</v>
      </c>
      <c r="F24" s="92" t="s">
        <v>53</v>
      </c>
      <c r="G24" s="25">
        <v>175000.0</v>
      </c>
      <c r="H24" s="25">
        <f t="shared" si="1"/>
        <v>2625000</v>
      </c>
      <c r="I24" s="28"/>
      <c r="J24" s="30" t="s">
        <v>16</v>
      </c>
      <c r="K24" s="31">
        <v>3500.0</v>
      </c>
      <c r="L24" s="3"/>
    </row>
    <row r="25">
      <c r="A25" s="1"/>
      <c r="B25" s="28"/>
      <c r="C25" s="39" t="s">
        <v>62</v>
      </c>
      <c r="D25" s="40" t="s">
        <v>63</v>
      </c>
      <c r="E25" s="89">
        <v>15.0</v>
      </c>
      <c r="F25" s="92" t="s">
        <v>53</v>
      </c>
      <c r="G25" s="25">
        <v>25000.0</v>
      </c>
      <c r="H25" s="25">
        <f t="shared" si="1"/>
        <v>375000</v>
      </c>
      <c r="I25" s="28"/>
      <c r="J25" s="49" t="s">
        <v>28</v>
      </c>
      <c r="K25" s="50">
        <f>K24*K21*K22</f>
        <v>84000000</v>
      </c>
      <c r="L25" s="3"/>
    </row>
    <row r="26">
      <c r="A26" s="1"/>
      <c r="B26" s="28"/>
      <c r="C26" s="22" t="s">
        <v>64</v>
      </c>
      <c r="D26" s="32" t="s">
        <v>65</v>
      </c>
      <c r="E26" s="93">
        <v>1.0</v>
      </c>
      <c r="F26" s="92" t="s">
        <v>35</v>
      </c>
      <c r="G26" s="25">
        <v>525000.0</v>
      </c>
      <c r="H26" s="25">
        <f t="shared" si="1"/>
        <v>525000</v>
      </c>
      <c r="I26" s="28"/>
      <c r="J26" s="46"/>
      <c r="K26" s="16"/>
      <c r="L26" s="3"/>
    </row>
    <row r="27">
      <c r="A27" s="1"/>
      <c r="B27" s="28"/>
      <c r="C27" s="22" t="s">
        <v>181</v>
      </c>
      <c r="D27" s="32" t="s">
        <v>182</v>
      </c>
      <c r="E27" s="89">
        <v>1.0</v>
      </c>
      <c r="F27" s="90" t="s">
        <v>35</v>
      </c>
      <c r="G27" s="25">
        <v>2000000.0</v>
      </c>
      <c r="H27" s="25">
        <v>2000000.0</v>
      </c>
      <c r="I27" s="28"/>
      <c r="J27" s="94"/>
      <c r="K27" s="95"/>
      <c r="L27" s="3"/>
    </row>
    <row r="28">
      <c r="A28" s="1"/>
      <c r="B28" s="28"/>
      <c r="C28" s="39" t="s">
        <v>66</v>
      </c>
      <c r="D28" s="32" t="s">
        <v>67</v>
      </c>
      <c r="E28" s="89">
        <v>5.0</v>
      </c>
      <c r="F28" s="90" t="s">
        <v>22</v>
      </c>
      <c r="G28" s="25">
        <v>750000.0</v>
      </c>
      <c r="H28" s="25">
        <f t="shared" ref="H28:H46" si="2">E28*G28</f>
        <v>3750000</v>
      </c>
      <c r="I28" s="28"/>
      <c r="J28" s="51" t="s">
        <v>68</v>
      </c>
      <c r="K28" s="52">
        <f>K19-K25</f>
        <v>126000000</v>
      </c>
      <c r="L28" s="3"/>
    </row>
    <row r="29">
      <c r="A29" s="1"/>
      <c r="B29" s="33"/>
      <c r="C29" s="39" t="s">
        <v>69</v>
      </c>
      <c r="D29" s="40" t="s">
        <v>70</v>
      </c>
      <c r="E29" s="89">
        <v>20.0</v>
      </c>
      <c r="F29" s="90" t="s">
        <v>71</v>
      </c>
      <c r="G29" s="25">
        <v>8000.0</v>
      </c>
      <c r="H29" s="25">
        <f t="shared" si="2"/>
        <v>160000</v>
      </c>
      <c r="I29" s="33"/>
      <c r="J29" s="53" t="s">
        <v>72</v>
      </c>
      <c r="K29" s="54">
        <f>H118/K28</f>
        <v>4.658234127</v>
      </c>
      <c r="L29" s="3"/>
    </row>
    <row r="30">
      <c r="A30" s="1"/>
      <c r="B30" s="21" t="s">
        <v>73</v>
      </c>
      <c r="C30" s="39" t="s">
        <v>74</v>
      </c>
      <c r="D30" s="32" t="s">
        <v>183</v>
      </c>
      <c r="E30" s="89">
        <v>20.0</v>
      </c>
      <c r="F30" s="90" t="s">
        <v>71</v>
      </c>
      <c r="G30" s="25">
        <v>65000.0</v>
      </c>
      <c r="H30" s="25">
        <f t="shared" si="2"/>
        <v>1300000</v>
      </c>
      <c r="I30" s="91">
        <f>sum(H30:H34)</f>
        <v>6675000</v>
      </c>
      <c r="L30" s="3"/>
    </row>
    <row r="31">
      <c r="A31" s="1"/>
      <c r="B31" s="28"/>
      <c r="C31" s="39" t="s">
        <v>76</v>
      </c>
      <c r="D31" s="40" t="s">
        <v>77</v>
      </c>
      <c r="E31" s="89">
        <v>25.0</v>
      </c>
      <c r="F31" s="92" t="s">
        <v>53</v>
      </c>
      <c r="G31" s="25">
        <v>5000.0</v>
      </c>
      <c r="H31" s="25">
        <f t="shared" si="2"/>
        <v>125000</v>
      </c>
      <c r="I31" s="28"/>
      <c r="J31" s="55" t="s">
        <v>78</v>
      </c>
      <c r="K31" s="56"/>
      <c r="L31" s="3"/>
    </row>
    <row r="32">
      <c r="A32" s="1"/>
      <c r="B32" s="28"/>
      <c r="C32" s="39" t="s">
        <v>79</v>
      </c>
      <c r="D32" s="40" t="s">
        <v>80</v>
      </c>
      <c r="E32" s="93">
        <v>10.0</v>
      </c>
      <c r="F32" s="92" t="s">
        <v>53</v>
      </c>
      <c r="G32" s="25">
        <v>22500.0</v>
      </c>
      <c r="H32" s="25">
        <f t="shared" si="2"/>
        <v>225000</v>
      </c>
      <c r="I32" s="28"/>
      <c r="J32" s="96" t="s">
        <v>81</v>
      </c>
      <c r="K32" s="56"/>
      <c r="L32" s="3"/>
    </row>
    <row r="33">
      <c r="A33" s="1"/>
      <c r="B33" s="28"/>
      <c r="C33" s="39" t="s">
        <v>82</v>
      </c>
      <c r="D33" s="32" t="s">
        <v>83</v>
      </c>
      <c r="E33" s="89">
        <v>2.0</v>
      </c>
      <c r="F33" s="90" t="s">
        <v>35</v>
      </c>
      <c r="G33" s="25">
        <v>1850000.0</v>
      </c>
      <c r="H33" s="25">
        <f t="shared" si="2"/>
        <v>3700000</v>
      </c>
      <c r="I33" s="28"/>
      <c r="L33" s="3"/>
    </row>
    <row r="34">
      <c r="A34" s="1"/>
      <c r="B34" s="33"/>
      <c r="C34" s="22" t="s">
        <v>84</v>
      </c>
      <c r="D34" s="32" t="s">
        <v>85</v>
      </c>
      <c r="E34" s="89">
        <v>1.0</v>
      </c>
      <c r="F34" s="90" t="s">
        <v>86</v>
      </c>
      <c r="G34" s="25">
        <v>1325000.0</v>
      </c>
      <c r="H34" s="25">
        <f t="shared" si="2"/>
        <v>1325000</v>
      </c>
      <c r="I34" s="33"/>
      <c r="L34" s="3"/>
    </row>
    <row r="35">
      <c r="A35" s="1"/>
      <c r="B35" s="21" t="s">
        <v>87</v>
      </c>
      <c r="C35" s="37" t="s">
        <v>88</v>
      </c>
      <c r="D35" s="23" t="s">
        <v>89</v>
      </c>
      <c r="E35" s="89">
        <v>1.0</v>
      </c>
      <c r="F35" s="90" t="s">
        <v>35</v>
      </c>
      <c r="G35" s="25">
        <v>2.25E7</v>
      </c>
      <c r="H35" s="25">
        <f t="shared" si="2"/>
        <v>22500000</v>
      </c>
      <c r="I35" s="91">
        <f>sum(H35:H57)</f>
        <v>181995000</v>
      </c>
      <c r="L35" s="3"/>
    </row>
    <row r="36">
      <c r="A36" s="1"/>
      <c r="B36" s="28"/>
      <c r="C36" s="37" t="s">
        <v>90</v>
      </c>
      <c r="D36" s="23" t="s">
        <v>184</v>
      </c>
      <c r="E36" s="89">
        <v>3.0</v>
      </c>
      <c r="F36" s="90" t="s">
        <v>35</v>
      </c>
      <c r="G36" s="25">
        <v>7850000.0</v>
      </c>
      <c r="H36" s="25">
        <f t="shared" si="2"/>
        <v>23550000</v>
      </c>
      <c r="I36" s="28"/>
      <c r="L36" s="3"/>
    </row>
    <row r="37">
      <c r="A37" s="1"/>
      <c r="B37" s="28"/>
      <c r="C37" s="37" t="s">
        <v>90</v>
      </c>
      <c r="D37" s="23" t="s">
        <v>185</v>
      </c>
      <c r="E37" s="89">
        <v>4.0</v>
      </c>
      <c r="F37" s="90" t="s">
        <v>35</v>
      </c>
      <c r="G37" s="25">
        <v>3750000.0</v>
      </c>
      <c r="H37" s="25">
        <f t="shared" si="2"/>
        <v>15000000</v>
      </c>
      <c r="I37" s="28"/>
      <c r="J37" s="97"/>
      <c r="K37" s="97"/>
      <c r="L37" s="3"/>
    </row>
    <row r="38">
      <c r="A38" s="1"/>
      <c r="B38" s="28"/>
      <c r="C38" s="58" t="s">
        <v>92</v>
      </c>
      <c r="D38" s="32" t="s">
        <v>186</v>
      </c>
      <c r="E38" s="89">
        <v>2.0</v>
      </c>
      <c r="F38" s="92" t="s">
        <v>35</v>
      </c>
      <c r="G38" s="25">
        <v>5800000.0</v>
      </c>
      <c r="H38" s="25">
        <f t="shared" si="2"/>
        <v>11600000</v>
      </c>
      <c r="I38" s="28"/>
      <c r="L38" s="3"/>
    </row>
    <row r="39">
      <c r="A39" s="1"/>
      <c r="B39" s="28"/>
      <c r="C39" s="59" t="s">
        <v>94</v>
      </c>
      <c r="D39" s="40" t="s">
        <v>95</v>
      </c>
      <c r="E39" s="93">
        <v>4.0</v>
      </c>
      <c r="F39" s="92" t="s">
        <v>35</v>
      </c>
      <c r="G39" s="25">
        <v>4250000.0</v>
      </c>
      <c r="H39" s="25">
        <f t="shared" si="2"/>
        <v>17000000</v>
      </c>
      <c r="I39" s="28"/>
      <c r="L39" s="3"/>
    </row>
    <row r="40">
      <c r="A40" s="1"/>
      <c r="B40" s="28"/>
      <c r="C40" s="37" t="s">
        <v>96</v>
      </c>
      <c r="D40" s="40" t="s">
        <v>97</v>
      </c>
      <c r="E40" s="93">
        <v>4.0</v>
      </c>
      <c r="F40" s="92" t="s">
        <v>35</v>
      </c>
      <c r="G40" s="25">
        <v>4000000.0</v>
      </c>
      <c r="H40" s="25">
        <f t="shared" si="2"/>
        <v>16000000</v>
      </c>
      <c r="I40" s="28"/>
      <c r="J40" s="1"/>
      <c r="K40" s="1"/>
      <c r="L40" s="3"/>
    </row>
    <row r="41">
      <c r="A41" s="1"/>
      <c r="B41" s="28"/>
      <c r="C41" s="37" t="s">
        <v>98</v>
      </c>
      <c r="D41" s="40" t="s">
        <v>99</v>
      </c>
      <c r="E41" s="93">
        <v>4.0</v>
      </c>
      <c r="F41" s="92" t="s">
        <v>35</v>
      </c>
      <c r="G41" s="25">
        <v>4250000.0</v>
      </c>
      <c r="H41" s="25">
        <f t="shared" si="2"/>
        <v>17000000</v>
      </c>
      <c r="I41" s="28"/>
      <c r="J41" s="1"/>
      <c r="K41" s="1"/>
      <c r="L41" s="3"/>
    </row>
    <row r="42">
      <c r="A42" s="1"/>
      <c r="B42" s="28"/>
      <c r="C42" s="37" t="s">
        <v>100</v>
      </c>
      <c r="D42" s="40" t="s">
        <v>101</v>
      </c>
      <c r="E42" s="93">
        <v>4.0</v>
      </c>
      <c r="F42" s="92" t="s">
        <v>35</v>
      </c>
      <c r="G42" s="25">
        <v>1350000.0</v>
      </c>
      <c r="H42" s="25">
        <f t="shared" si="2"/>
        <v>5400000</v>
      </c>
      <c r="I42" s="28"/>
      <c r="J42" s="1"/>
      <c r="K42" s="1"/>
      <c r="L42" s="3"/>
    </row>
    <row r="43">
      <c r="A43" s="1"/>
      <c r="B43" s="28"/>
      <c r="C43" s="59" t="s">
        <v>102</v>
      </c>
      <c r="D43" s="32" t="s">
        <v>187</v>
      </c>
      <c r="E43" s="98">
        <v>3.0</v>
      </c>
      <c r="F43" s="92" t="s">
        <v>35</v>
      </c>
      <c r="G43" s="25">
        <v>2600000.0</v>
      </c>
      <c r="H43" s="25">
        <f t="shared" si="2"/>
        <v>7800000</v>
      </c>
      <c r="I43" s="28"/>
      <c r="J43" s="1"/>
      <c r="K43" s="1"/>
      <c r="L43" s="3"/>
    </row>
    <row r="44">
      <c r="A44" s="1"/>
      <c r="B44" s="28"/>
      <c r="C44" s="58" t="s">
        <v>104</v>
      </c>
      <c r="D44" s="32" t="s">
        <v>105</v>
      </c>
      <c r="E44" s="98">
        <v>2.0</v>
      </c>
      <c r="F44" s="92" t="s">
        <v>35</v>
      </c>
      <c r="G44" s="25">
        <v>4100000.0</v>
      </c>
      <c r="H44" s="25">
        <f t="shared" si="2"/>
        <v>8200000</v>
      </c>
      <c r="I44" s="28"/>
      <c r="J44" s="1"/>
      <c r="K44" s="1"/>
      <c r="L44" s="3"/>
    </row>
    <row r="45">
      <c r="A45" s="1"/>
      <c r="B45" s="28"/>
      <c r="C45" s="58" t="s">
        <v>106</v>
      </c>
      <c r="D45" s="32" t="s">
        <v>107</v>
      </c>
      <c r="E45" s="98">
        <v>2.0</v>
      </c>
      <c r="F45" s="90" t="s">
        <v>35</v>
      </c>
      <c r="G45" s="25">
        <v>375000.0</v>
      </c>
      <c r="H45" s="25">
        <f t="shared" si="2"/>
        <v>750000</v>
      </c>
      <c r="I45" s="28"/>
      <c r="J45" s="61"/>
      <c r="K45" s="62"/>
      <c r="L45" s="3"/>
    </row>
    <row r="46">
      <c r="A46" s="1"/>
      <c r="B46" s="28"/>
      <c r="C46" s="58" t="s">
        <v>188</v>
      </c>
      <c r="D46" s="32" t="s">
        <v>189</v>
      </c>
      <c r="E46" s="98">
        <v>10.0</v>
      </c>
      <c r="F46" s="90" t="s">
        <v>38</v>
      </c>
      <c r="G46" s="25">
        <v>125000.0</v>
      </c>
      <c r="H46" s="25">
        <f t="shared" si="2"/>
        <v>1250000</v>
      </c>
      <c r="I46" s="28"/>
      <c r="J46" s="61"/>
      <c r="K46" s="62"/>
      <c r="L46" s="3"/>
    </row>
    <row r="47">
      <c r="A47" s="1"/>
      <c r="B47" s="28"/>
      <c r="C47" s="58" t="s">
        <v>190</v>
      </c>
      <c r="D47" s="32" t="s">
        <v>191</v>
      </c>
      <c r="E47" s="98">
        <v>15.0</v>
      </c>
      <c r="F47" s="90" t="s">
        <v>35</v>
      </c>
      <c r="G47" s="25">
        <v>65000.0</v>
      </c>
      <c r="H47" s="25">
        <f t="shared" ref="H47:H50" si="3">G47*E47</f>
        <v>975000</v>
      </c>
      <c r="I47" s="28"/>
      <c r="J47" s="61"/>
      <c r="K47" s="62"/>
      <c r="L47" s="3"/>
    </row>
    <row r="48">
      <c r="A48" s="1"/>
      <c r="B48" s="28"/>
      <c r="C48" s="58" t="s">
        <v>192</v>
      </c>
      <c r="D48" s="32" t="s">
        <v>193</v>
      </c>
      <c r="E48" s="98">
        <v>10.0</v>
      </c>
      <c r="F48" s="90" t="s">
        <v>35</v>
      </c>
      <c r="G48" s="25">
        <v>150000.0</v>
      </c>
      <c r="H48" s="25">
        <f t="shared" si="3"/>
        <v>1500000</v>
      </c>
      <c r="I48" s="28"/>
      <c r="J48" s="61"/>
      <c r="K48" s="62"/>
      <c r="L48" s="3"/>
    </row>
    <row r="49">
      <c r="A49" s="1"/>
      <c r="B49" s="28"/>
      <c r="C49" s="58" t="s">
        <v>194</v>
      </c>
      <c r="D49" s="32" t="s">
        <v>195</v>
      </c>
      <c r="E49" s="98">
        <v>2.0</v>
      </c>
      <c r="F49" s="90" t="s">
        <v>35</v>
      </c>
      <c r="G49" s="25">
        <v>550000.0</v>
      </c>
      <c r="H49" s="25">
        <f t="shared" si="3"/>
        <v>1100000</v>
      </c>
      <c r="I49" s="28"/>
      <c r="J49" s="61"/>
      <c r="K49" s="62"/>
      <c r="L49" s="3"/>
    </row>
    <row r="50">
      <c r="A50" s="1"/>
      <c r="B50" s="28"/>
      <c r="C50" s="58" t="s">
        <v>196</v>
      </c>
      <c r="D50" s="32" t="s">
        <v>197</v>
      </c>
      <c r="E50" s="98">
        <v>2.0</v>
      </c>
      <c r="F50" s="90" t="s">
        <v>35</v>
      </c>
      <c r="G50" s="25">
        <v>250000.0</v>
      </c>
      <c r="H50" s="25">
        <f t="shared" si="3"/>
        <v>500000</v>
      </c>
      <c r="I50" s="28"/>
      <c r="J50" s="61"/>
      <c r="K50" s="62"/>
      <c r="L50" s="3"/>
    </row>
    <row r="51">
      <c r="A51" s="1"/>
      <c r="B51" s="28"/>
      <c r="C51" s="58" t="s">
        <v>108</v>
      </c>
      <c r="D51" s="32" t="s">
        <v>109</v>
      </c>
      <c r="E51" s="98">
        <v>2.0</v>
      </c>
      <c r="F51" s="90" t="s">
        <v>35</v>
      </c>
      <c r="G51" s="25">
        <v>1400000.0</v>
      </c>
      <c r="H51" s="25">
        <f t="shared" ref="H51:H83" si="4">E51*G51</f>
        <v>2800000</v>
      </c>
      <c r="I51" s="28"/>
      <c r="J51" s="61"/>
      <c r="K51" s="62"/>
      <c r="L51" s="3"/>
    </row>
    <row r="52">
      <c r="A52" s="1"/>
      <c r="B52" s="28"/>
      <c r="C52" s="58" t="s">
        <v>110</v>
      </c>
      <c r="D52" s="32" t="s">
        <v>198</v>
      </c>
      <c r="E52" s="98">
        <v>4.0</v>
      </c>
      <c r="F52" s="90" t="s">
        <v>112</v>
      </c>
      <c r="G52" s="25">
        <v>3500000.0</v>
      </c>
      <c r="H52" s="25">
        <f t="shared" si="4"/>
        <v>14000000</v>
      </c>
      <c r="I52" s="28"/>
      <c r="J52" s="61"/>
      <c r="K52" s="62"/>
      <c r="L52" s="3"/>
    </row>
    <row r="53">
      <c r="A53" s="1"/>
      <c r="B53" s="28"/>
      <c r="C53" s="58" t="s">
        <v>113</v>
      </c>
      <c r="D53" s="32" t="s">
        <v>114</v>
      </c>
      <c r="E53" s="98">
        <v>2.0</v>
      </c>
      <c r="F53" s="90" t="s">
        <v>112</v>
      </c>
      <c r="G53" s="25">
        <v>1785000.0</v>
      </c>
      <c r="H53" s="25">
        <f t="shared" si="4"/>
        <v>3570000</v>
      </c>
      <c r="I53" s="28"/>
      <c r="J53" s="61"/>
      <c r="K53" s="62"/>
      <c r="L53" s="3"/>
    </row>
    <row r="54">
      <c r="A54" s="1"/>
      <c r="B54" s="28"/>
      <c r="C54" s="58" t="s">
        <v>154</v>
      </c>
      <c r="D54" s="32" t="s">
        <v>199</v>
      </c>
      <c r="E54" s="98">
        <v>4.0</v>
      </c>
      <c r="F54" s="90" t="s">
        <v>35</v>
      </c>
      <c r="G54" s="25">
        <v>500000.0</v>
      </c>
      <c r="H54" s="25">
        <f t="shared" si="4"/>
        <v>2000000</v>
      </c>
      <c r="I54" s="28"/>
      <c r="J54" s="61"/>
      <c r="K54" s="62"/>
      <c r="L54" s="3"/>
    </row>
    <row r="55">
      <c r="A55" s="1"/>
      <c r="B55" s="28"/>
      <c r="C55" s="58" t="s">
        <v>115</v>
      </c>
      <c r="D55" s="32" t="s">
        <v>116</v>
      </c>
      <c r="E55" s="98">
        <v>1.0</v>
      </c>
      <c r="F55" s="90" t="s">
        <v>35</v>
      </c>
      <c r="G55" s="25">
        <v>1350000.0</v>
      </c>
      <c r="H55" s="25">
        <f t="shared" si="4"/>
        <v>1350000</v>
      </c>
      <c r="I55" s="28"/>
      <c r="J55" s="61"/>
      <c r="K55" s="62"/>
      <c r="L55" s="3"/>
    </row>
    <row r="56">
      <c r="A56" s="1"/>
      <c r="B56" s="28"/>
      <c r="C56" s="58" t="s">
        <v>117</v>
      </c>
      <c r="D56" s="32" t="s">
        <v>118</v>
      </c>
      <c r="E56" s="98">
        <v>1.0</v>
      </c>
      <c r="F56" s="90" t="s">
        <v>35</v>
      </c>
      <c r="G56" s="25">
        <v>4950000.0</v>
      </c>
      <c r="H56" s="25">
        <f t="shared" si="4"/>
        <v>4950000</v>
      </c>
      <c r="I56" s="28"/>
      <c r="J56" s="61"/>
      <c r="K56" s="62"/>
      <c r="L56" s="3"/>
    </row>
    <row r="57">
      <c r="A57" s="1"/>
      <c r="B57" s="33"/>
      <c r="C57" s="58" t="s">
        <v>200</v>
      </c>
      <c r="D57" s="32" t="s">
        <v>201</v>
      </c>
      <c r="E57" s="98">
        <v>1.0</v>
      </c>
      <c r="F57" s="90" t="s">
        <v>35</v>
      </c>
      <c r="G57" s="25">
        <v>3200000.0</v>
      </c>
      <c r="H57" s="25">
        <f t="shared" si="4"/>
        <v>3200000</v>
      </c>
      <c r="I57" s="33"/>
      <c r="J57" s="61"/>
      <c r="K57" s="62"/>
      <c r="L57" s="3"/>
    </row>
    <row r="58">
      <c r="A58" s="1"/>
      <c r="B58" s="99" t="s">
        <v>121</v>
      </c>
      <c r="C58" s="58" t="s">
        <v>122</v>
      </c>
      <c r="D58" s="32" t="s">
        <v>123</v>
      </c>
      <c r="E58" s="98">
        <v>3500.0</v>
      </c>
      <c r="F58" s="90" t="s">
        <v>35</v>
      </c>
      <c r="G58" s="25">
        <v>40000.0</v>
      </c>
      <c r="H58" s="25">
        <f t="shared" si="4"/>
        <v>140000000</v>
      </c>
      <c r="I58" s="91">
        <f>sum(H58:H106)</f>
        <v>197155000</v>
      </c>
      <c r="J58" s="61"/>
      <c r="K58" s="62"/>
      <c r="L58" s="3"/>
    </row>
    <row r="59">
      <c r="A59" s="1"/>
      <c r="B59" s="28"/>
      <c r="C59" s="59" t="s">
        <v>124</v>
      </c>
      <c r="D59" s="32" t="s">
        <v>125</v>
      </c>
      <c r="E59" s="100">
        <v>1.0</v>
      </c>
      <c r="F59" s="92" t="s">
        <v>35</v>
      </c>
      <c r="G59" s="25">
        <v>2750000.0</v>
      </c>
      <c r="H59" s="25">
        <f t="shared" si="4"/>
        <v>2750000</v>
      </c>
      <c r="I59" s="28"/>
      <c r="J59" s="61"/>
      <c r="K59" s="62"/>
      <c r="L59" s="3"/>
    </row>
    <row r="60">
      <c r="A60" s="1"/>
      <c r="B60" s="28"/>
      <c r="C60" s="22" t="s">
        <v>128</v>
      </c>
      <c r="D60" s="23" t="s">
        <v>129</v>
      </c>
      <c r="E60" s="89">
        <v>2.0</v>
      </c>
      <c r="F60" s="92" t="s">
        <v>35</v>
      </c>
      <c r="G60" s="25">
        <v>435000.0</v>
      </c>
      <c r="H60" s="25">
        <f t="shared" si="4"/>
        <v>870000</v>
      </c>
      <c r="I60" s="28"/>
      <c r="J60" s="1"/>
      <c r="K60" s="1"/>
      <c r="L60" s="3"/>
    </row>
    <row r="61">
      <c r="A61" s="1"/>
      <c r="B61" s="28"/>
      <c r="C61" s="22" t="s">
        <v>202</v>
      </c>
      <c r="D61" s="23" t="s">
        <v>132</v>
      </c>
      <c r="E61" s="89">
        <v>2.0</v>
      </c>
      <c r="F61" s="90" t="s">
        <v>35</v>
      </c>
      <c r="G61" s="25">
        <v>1000000.0</v>
      </c>
      <c r="H61" s="25">
        <f t="shared" si="4"/>
        <v>2000000</v>
      </c>
      <c r="I61" s="28"/>
      <c r="J61" s="1"/>
      <c r="K61" s="1"/>
      <c r="L61" s="3"/>
    </row>
    <row r="62">
      <c r="A62" s="1"/>
      <c r="B62" s="28"/>
      <c r="C62" s="22" t="s">
        <v>203</v>
      </c>
      <c r="D62" s="23" t="s">
        <v>204</v>
      </c>
      <c r="E62" s="89">
        <v>4.0</v>
      </c>
      <c r="F62" s="90" t="s">
        <v>38</v>
      </c>
      <c r="G62" s="25">
        <v>3000000.0</v>
      </c>
      <c r="H62" s="25">
        <f t="shared" si="4"/>
        <v>12000000</v>
      </c>
      <c r="I62" s="28"/>
      <c r="J62" s="1"/>
      <c r="K62" s="1"/>
      <c r="L62" s="3"/>
    </row>
    <row r="63">
      <c r="A63" s="1"/>
      <c r="B63" s="28"/>
      <c r="C63" s="22" t="s">
        <v>130</v>
      </c>
      <c r="D63" s="23" t="s">
        <v>129</v>
      </c>
      <c r="E63" s="89">
        <v>2.0</v>
      </c>
      <c r="F63" s="92" t="s">
        <v>35</v>
      </c>
      <c r="G63" s="25">
        <v>700000.0</v>
      </c>
      <c r="H63" s="25">
        <f t="shared" si="4"/>
        <v>1400000</v>
      </c>
      <c r="I63" s="28"/>
      <c r="J63" s="1"/>
      <c r="K63" s="1"/>
      <c r="L63" s="3"/>
    </row>
    <row r="64">
      <c r="A64" s="1"/>
      <c r="B64" s="28"/>
      <c r="C64" s="22" t="s">
        <v>205</v>
      </c>
      <c r="D64" s="23" t="s">
        <v>206</v>
      </c>
      <c r="E64" s="89">
        <v>5.0</v>
      </c>
      <c r="F64" s="90" t="s">
        <v>35</v>
      </c>
      <c r="G64" s="25">
        <v>750000.0</v>
      </c>
      <c r="H64" s="25">
        <f t="shared" si="4"/>
        <v>3750000</v>
      </c>
      <c r="I64" s="28"/>
      <c r="J64" s="61"/>
      <c r="K64" s="65"/>
      <c r="L64" s="3"/>
    </row>
    <row r="65">
      <c r="A65" s="1"/>
      <c r="B65" s="28"/>
      <c r="C65" s="22" t="s">
        <v>207</v>
      </c>
      <c r="D65" s="23" t="s">
        <v>208</v>
      </c>
      <c r="E65" s="89">
        <v>2.0</v>
      </c>
      <c r="F65" s="90" t="s">
        <v>38</v>
      </c>
      <c r="G65" s="25">
        <v>300000.0</v>
      </c>
      <c r="H65" s="25">
        <f t="shared" si="4"/>
        <v>600000</v>
      </c>
      <c r="I65" s="28"/>
      <c r="J65" s="61"/>
      <c r="K65" s="65"/>
      <c r="L65" s="3"/>
    </row>
    <row r="66">
      <c r="A66" s="1"/>
      <c r="B66" s="28"/>
      <c r="C66" s="22" t="s">
        <v>207</v>
      </c>
      <c r="D66" s="23" t="s">
        <v>209</v>
      </c>
      <c r="E66" s="89">
        <v>3.0</v>
      </c>
      <c r="F66" s="90" t="s">
        <v>38</v>
      </c>
      <c r="G66" s="25">
        <v>600000.0</v>
      </c>
      <c r="H66" s="25">
        <f t="shared" si="4"/>
        <v>1800000</v>
      </c>
      <c r="I66" s="28"/>
      <c r="J66" s="61"/>
      <c r="K66" s="65"/>
      <c r="L66" s="3"/>
    </row>
    <row r="67">
      <c r="A67" s="1"/>
      <c r="B67" s="28"/>
      <c r="C67" s="22" t="s">
        <v>207</v>
      </c>
      <c r="D67" s="23" t="s">
        <v>210</v>
      </c>
      <c r="E67" s="89">
        <v>3.0</v>
      </c>
      <c r="F67" s="90" t="s">
        <v>38</v>
      </c>
      <c r="G67" s="25">
        <v>300000.0</v>
      </c>
      <c r="H67" s="25">
        <f t="shared" si="4"/>
        <v>900000</v>
      </c>
      <c r="I67" s="28"/>
      <c r="J67" s="61"/>
      <c r="K67" s="65"/>
      <c r="L67" s="3"/>
    </row>
    <row r="68">
      <c r="A68" s="1"/>
      <c r="B68" s="28"/>
      <c r="C68" s="22" t="s">
        <v>207</v>
      </c>
      <c r="D68" s="23" t="s">
        <v>211</v>
      </c>
      <c r="E68" s="89">
        <v>3.0</v>
      </c>
      <c r="F68" s="90" t="s">
        <v>38</v>
      </c>
      <c r="G68" s="25">
        <v>350000.0</v>
      </c>
      <c r="H68" s="25">
        <f t="shared" si="4"/>
        <v>1050000</v>
      </c>
      <c r="I68" s="28"/>
      <c r="J68" s="61"/>
      <c r="K68" s="65"/>
      <c r="L68" s="3"/>
    </row>
    <row r="69">
      <c r="A69" s="1"/>
      <c r="B69" s="28"/>
      <c r="C69" s="37" t="s">
        <v>131</v>
      </c>
      <c r="D69" s="23" t="s">
        <v>212</v>
      </c>
      <c r="E69" s="89">
        <v>10.0</v>
      </c>
      <c r="F69" s="90" t="s">
        <v>38</v>
      </c>
      <c r="G69" s="25">
        <v>110000.0</v>
      </c>
      <c r="H69" s="25">
        <f t="shared" si="4"/>
        <v>1100000</v>
      </c>
      <c r="I69" s="28"/>
      <c r="J69" s="61"/>
      <c r="K69" s="65"/>
      <c r="L69" s="3"/>
    </row>
    <row r="70">
      <c r="A70" s="1"/>
      <c r="B70" s="28"/>
      <c r="C70" s="22" t="s">
        <v>213</v>
      </c>
      <c r="D70" s="23" t="s">
        <v>214</v>
      </c>
      <c r="E70" s="89">
        <v>8.0</v>
      </c>
      <c r="F70" s="90" t="s">
        <v>38</v>
      </c>
      <c r="G70" s="25">
        <v>70000.0</v>
      </c>
      <c r="H70" s="25">
        <f t="shared" si="4"/>
        <v>560000</v>
      </c>
      <c r="I70" s="28"/>
      <c r="J70" s="61"/>
      <c r="K70" s="65"/>
      <c r="L70" s="3"/>
    </row>
    <row r="71">
      <c r="A71" s="1"/>
      <c r="B71" s="28"/>
      <c r="C71" s="22" t="s">
        <v>215</v>
      </c>
      <c r="D71" s="23" t="s">
        <v>216</v>
      </c>
      <c r="E71" s="89">
        <v>2.0</v>
      </c>
      <c r="F71" s="90" t="s">
        <v>38</v>
      </c>
      <c r="G71" s="25">
        <v>50000.0</v>
      </c>
      <c r="H71" s="25">
        <f t="shared" si="4"/>
        <v>100000</v>
      </c>
      <c r="I71" s="28"/>
      <c r="J71" s="61"/>
      <c r="K71" s="65"/>
      <c r="L71" s="3"/>
    </row>
    <row r="72">
      <c r="A72" s="1"/>
      <c r="B72" s="28"/>
      <c r="C72" s="22" t="s">
        <v>217</v>
      </c>
      <c r="D72" s="23" t="s">
        <v>132</v>
      </c>
      <c r="E72" s="89">
        <v>2.0</v>
      </c>
      <c r="F72" s="90" t="s">
        <v>38</v>
      </c>
      <c r="G72" s="25">
        <v>35000.0</v>
      </c>
      <c r="H72" s="25">
        <f t="shared" si="4"/>
        <v>70000</v>
      </c>
      <c r="I72" s="28"/>
      <c r="J72" s="61"/>
      <c r="K72" s="65"/>
      <c r="L72" s="3"/>
    </row>
    <row r="73">
      <c r="A73" s="1"/>
      <c r="B73" s="28"/>
      <c r="C73" s="22" t="s">
        <v>218</v>
      </c>
      <c r="D73" s="23" t="s">
        <v>219</v>
      </c>
      <c r="E73" s="89">
        <v>4.0</v>
      </c>
      <c r="F73" s="90" t="s">
        <v>38</v>
      </c>
      <c r="G73" s="25">
        <v>40000.0</v>
      </c>
      <c r="H73" s="25">
        <f t="shared" si="4"/>
        <v>160000</v>
      </c>
      <c r="I73" s="28"/>
      <c r="J73" s="61"/>
      <c r="K73" s="65"/>
      <c r="L73" s="3"/>
    </row>
    <row r="74">
      <c r="A74" s="1"/>
      <c r="B74" s="28"/>
      <c r="C74" s="37" t="s">
        <v>133</v>
      </c>
      <c r="D74" s="64" t="s">
        <v>132</v>
      </c>
      <c r="E74" s="93">
        <v>10.0</v>
      </c>
      <c r="F74" s="90" t="s">
        <v>38</v>
      </c>
      <c r="G74" s="25">
        <v>10000.0</v>
      </c>
      <c r="H74" s="25">
        <f t="shared" si="4"/>
        <v>100000</v>
      </c>
      <c r="I74" s="28"/>
      <c r="J74" s="61"/>
      <c r="K74" s="65"/>
      <c r="L74" s="3"/>
    </row>
    <row r="75">
      <c r="A75" s="1"/>
      <c r="B75" s="28"/>
      <c r="C75" s="37" t="s">
        <v>134</v>
      </c>
      <c r="D75" s="64" t="s">
        <v>132</v>
      </c>
      <c r="E75" s="93">
        <v>20.0</v>
      </c>
      <c r="F75" s="90" t="s">
        <v>38</v>
      </c>
      <c r="G75" s="25">
        <v>45000.0</v>
      </c>
      <c r="H75" s="25">
        <f t="shared" si="4"/>
        <v>900000</v>
      </c>
      <c r="I75" s="28"/>
      <c r="J75" s="1"/>
      <c r="K75" s="1"/>
      <c r="L75" s="3"/>
    </row>
    <row r="76">
      <c r="A76" s="1"/>
      <c r="B76" s="28"/>
      <c r="C76" s="22" t="s">
        <v>220</v>
      </c>
      <c r="D76" s="23" t="s">
        <v>221</v>
      </c>
      <c r="E76" s="89">
        <v>7.0</v>
      </c>
      <c r="F76" s="90" t="s">
        <v>38</v>
      </c>
      <c r="G76" s="25">
        <v>50000.0</v>
      </c>
      <c r="H76" s="25">
        <f t="shared" si="4"/>
        <v>350000</v>
      </c>
      <c r="I76" s="28"/>
      <c r="L76" s="3"/>
    </row>
    <row r="77">
      <c r="A77" s="1"/>
      <c r="B77" s="28"/>
      <c r="C77" s="22" t="s">
        <v>220</v>
      </c>
      <c r="D77" s="23" t="s">
        <v>222</v>
      </c>
      <c r="E77" s="89">
        <v>2.0</v>
      </c>
      <c r="F77" s="90" t="s">
        <v>38</v>
      </c>
      <c r="G77" s="25">
        <v>40000.0</v>
      </c>
      <c r="H77" s="25">
        <f t="shared" si="4"/>
        <v>80000</v>
      </c>
      <c r="I77" s="28"/>
      <c r="L77" s="3"/>
    </row>
    <row r="78">
      <c r="A78" s="1"/>
      <c r="B78" s="28"/>
      <c r="C78" s="22" t="s">
        <v>220</v>
      </c>
      <c r="D78" s="23" t="s">
        <v>223</v>
      </c>
      <c r="E78" s="89">
        <v>2.0</v>
      </c>
      <c r="F78" s="90" t="s">
        <v>38</v>
      </c>
      <c r="G78" s="25">
        <v>40000.0</v>
      </c>
      <c r="H78" s="25">
        <f t="shared" si="4"/>
        <v>80000</v>
      </c>
      <c r="I78" s="28"/>
      <c r="L78" s="3"/>
    </row>
    <row r="79">
      <c r="A79" s="1"/>
      <c r="B79" s="28"/>
      <c r="C79" s="22" t="s">
        <v>220</v>
      </c>
      <c r="D79" s="23" t="s">
        <v>224</v>
      </c>
      <c r="E79" s="89">
        <v>2.0</v>
      </c>
      <c r="F79" s="90" t="s">
        <v>38</v>
      </c>
      <c r="G79" s="25">
        <v>37500.0</v>
      </c>
      <c r="H79" s="25">
        <f t="shared" si="4"/>
        <v>75000</v>
      </c>
      <c r="I79" s="28"/>
      <c r="L79" s="3"/>
    </row>
    <row r="80">
      <c r="A80" s="1"/>
      <c r="B80" s="28"/>
      <c r="C80" s="22" t="s">
        <v>225</v>
      </c>
      <c r="D80" s="23" t="s">
        <v>226</v>
      </c>
      <c r="E80" s="89">
        <v>4.0</v>
      </c>
      <c r="F80" s="90" t="s">
        <v>38</v>
      </c>
      <c r="G80" s="25">
        <v>65000.0</v>
      </c>
      <c r="H80" s="25">
        <f t="shared" si="4"/>
        <v>260000</v>
      </c>
      <c r="I80" s="28"/>
      <c r="L80" s="3"/>
    </row>
    <row r="81">
      <c r="A81" s="1"/>
      <c r="B81" s="28"/>
      <c r="C81" s="37" t="s">
        <v>135</v>
      </c>
      <c r="D81" s="64" t="s">
        <v>132</v>
      </c>
      <c r="E81" s="93">
        <v>20.0</v>
      </c>
      <c r="F81" s="90" t="s">
        <v>38</v>
      </c>
      <c r="G81" s="25">
        <v>25000.0</v>
      </c>
      <c r="H81" s="25">
        <f t="shared" si="4"/>
        <v>500000</v>
      </c>
      <c r="I81" s="28"/>
      <c r="L81" s="3"/>
    </row>
    <row r="82">
      <c r="A82" s="1"/>
      <c r="B82" s="28"/>
      <c r="C82" s="22" t="s">
        <v>227</v>
      </c>
      <c r="D82" s="23" t="s">
        <v>228</v>
      </c>
      <c r="E82" s="89">
        <v>15.0</v>
      </c>
      <c r="F82" s="90" t="s">
        <v>229</v>
      </c>
      <c r="G82" s="25">
        <v>150000.0</v>
      </c>
      <c r="H82" s="25">
        <f t="shared" si="4"/>
        <v>2250000</v>
      </c>
      <c r="I82" s="28"/>
      <c r="L82" s="3"/>
    </row>
    <row r="83">
      <c r="A83" s="1"/>
      <c r="B83" s="28"/>
      <c r="C83" s="37" t="s">
        <v>136</v>
      </c>
      <c r="D83" s="23" t="s">
        <v>137</v>
      </c>
      <c r="E83" s="89">
        <v>20.0</v>
      </c>
      <c r="F83" s="90" t="s">
        <v>38</v>
      </c>
      <c r="G83" s="25">
        <v>80000.0</v>
      </c>
      <c r="H83" s="25">
        <f t="shared" si="4"/>
        <v>1600000</v>
      </c>
      <c r="I83" s="28"/>
      <c r="L83" s="3"/>
    </row>
    <row r="84">
      <c r="A84" s="1"/>
      <c r="B84" s="28"/>
      <c r="C84" s="22" t="s">
        <v>230</v>
      </c>
      <c r="D84" s="23" t="s">
        <v>231</v>
      </c>
      <c r="E84" s="89">
        <v>1.0</v>
      </c>
      <c r="F84" s="90" t="s">
        <v>38</v>
      </c>
      <c r="G84" s="25">
        <v>575000.0</v>
      </c>
      <c r="H84" s="25">
        <v>575000.0</v>
      </c>
      <c r="I84" s="28"/>
      <c r="L84" s="3"/>
    </row>
    <row r="85">
      <c r="A85" s="1"/>
      <c r="B85" s="28"/>
      <c r="C85" s="22" t="s">
        <v>230</v>
      </c>
      <c r="D85" s="23" t="s">
        <v>232</v>
      </c>
      <c r="E85" s="89">
        <v>1.0</v>
      </c>
      <c r="F85" s="90" t="s">
        <v>38</v>
      </c>
      <c r="G85" s="25">
        <v>250000.0</v>
      </c>
      <c r="H85" s="25">
        <f t="shared" ref="H85:H117" si="5">E85*G85</f>
        <v>250000</v>
      </c>
      <c r="I85" s="28"/>
      <c r="L85" s="3"/>
    </row>
    <row r="86">
      <c r="A86" s="1"/>
      <c r="B86" s="28"/>
      <c r="C86" s="22" t="s">
        <v>233</v>
      </c>
      <c r="D86" s="23" t="s">
        <v>157</v>
      </c>
      <c r="E86" s="89">
        <v>1.0</v>
      </c>
      <c r="F86" s="90" t="s">
        <v>38</v>
      </c>
      <c r="G86" s="25">
        <v>125000.0</v>
      </c>
      <c r="H86" s="25">
        <f t="shared" si="5"/>
        <v>125000</v>
      </c>
      <c r="I86" s="28"/>
      <c r="L86" s="3"/>
    </row>
    <row r="87">
      <c r="A87" s="1"/>
      <c r="B87" s="28"/>
      <c r="C87" s="37" t="s">
        <v>138</v>
      </c>
      <c r="D87" s="23" t="s">
        <v>139</v>
      </c>
      <c r="E87" s="93">
        <v>10.0</v>
      </c>
      <c r="F87" s="90" t="s">
        <v>38</v>
      </c>
      <c r="G87" s="25">
        <v>120000.0</v>
      </c>
      <c r="H87" s="25">
        <f t="shared" si="5"/>
        <v>1200000</v>
      </c>
      <c r="I87" s="28"/>
      <c r="L87" s="3"/>
    </row>
    <row r="88">
      <c r="A88" s="1"/>
      <c r="B88" s="28"/>
      <c r="C88" s="22" t="s">
        <v>234</v>
      </c>
      <c r="D88" s="23" t="s">
        <v>235</v>
      </c>
      <c r="E88" s="89">
        <v>10.0</v>
      </c>
      <c r="F88" s="90" t="s">
        <v>38</v>
      </c>
      <c r="G88" s="25">
        <v>15000.0</v>
      </c>
      <c r="H88" s="25">
        <f t="shared" si="5"/>
        <v>150000</v>
      </c>
      <c r="I88" s="28"/>
      <c r="L88" s="3"/>
    </row>
    <row r="89">
      <c r="A89" s="1"/>
      <c r="B89" s="28"/>
      <c r="C89" s="22" t="s">
        <v>236</v>
      </c>
      <c r="D89" s="23" t="s">
        <v>235</v>
      </c>
      <c r="E89" s="89">
        <v>30.0</v>
      </c>
      <c r="F89" s="90" t="s">
        <v>38</v>
      </c>
      <c r="G89" s="25">
        <v>10000.0</v>
      </c>
      <c r="H89" s="25">
        <f t="shared" si="5"/>
        <v>300000</v>
      </c>
      <c r="I89" s="28"/>
      <c r="L89" s="3"/>
    </row>
    <row r="90">
      <c r="A90" s="1"/>
      <c r="B90" s="28"/>
      <c r="C90" s="22" t="s">
        <v>237</v>
      </c>
      <c r="D90" s="23" t="s">
        <v>238</v>
      </c>
      <c r="E90" s="89">
        <v>8.0</v>
      </c>
      <c r="F90" s="90" t="s">
        <v>38</v>
      </c>
      <c r="G90" s="25">
        <v>350000.0</v>
      </c>
      <c r="H90" s="25">
        <f t="shared" si="5"/>
        <v>2800000</v>
      </c>
      <c r="I90" s="28"/>
      <c r="L90" s="3"/>
    </row>
    <row r="91">
      <c r="A91" s="1"/>
      <c r="B91" s="28"/>
      <c r="C91" s="22" t="s">
        <v>239</v>
      </c>
      <c r="D91" s="23" t="s">
        <v>235</v>
      </c>
      <c r="E91" s="89">
        <v>23.0</v>
      </c>
      <c r="F91" s="90" t="s">
        <v>38</v>
      </c>
      <c r="G91" s="25">
        <v>50000.0</v>
      </c>
      <c r="H91" s="25">
        <f t="shared" si="5"/>
        <v>1150000</v>
      </c>
      <c r="I91" s="28"/>
      <c r="L91" s="3"/>
    </row>
    <row r="92">
      <c r="A92" s="1"/>
      <c r="B92" s="28"/>
      <c r="C92" s="22" t="s">
        <v>240</v>
      </c>
      <c r="D92" s="23" t="s">
        <v>241</v>
      </c>
      <c r="E92" s="89">
        <v>2.0</v>
      </c>
      <c r="F92" s="90" t="s">
        <v>229</v>
      </c>
      <c r="G92" s="25">
        <v>20000.0</v>
      </c>
      <c r="H92" s="25">
        <f t="shared" si="5"/>
        <v>40000</v>
      </c>
      <c r="I92" s="28"/>
      <c r="L92" s="3"/>
    </row>
    <row r="93">
      <c r="A93" s="1"/>
      <c r="B93" s="28"/>
      <c r="C93" s="22" t="s">
        <v>140</v>
      </c>
      <c r="D93" s="23" t="s">
        <v>141</v>
      </c>
      <c r="E93" s="89">
        <v>10.0</v>
      </c>
      <c r="F93" s="90" t="s">
        <v>38</v>
      </c>
      <c r="G93" s="25">
        <v>100000.0</v>
      </c>
      <c r="H93" s="25">
        <f t="shared" si="5"/>
        <v>1000000</v>
      </c>
      <c r="I93" s="28"/>
      <c r="L93" s="3"/>
    </row>
    <row r="94">
      <c r="A94" s="1"/>
      <c r="B94" s="28"/>
      <c r="C94" s="22" t="s">
        <v>242</v>
      </c>
      <c r="D94" s="23" t="s">
        <v>132</v>
      </c>
      <c r="E94" s="89">
        <v>10.0</v>
      </c>
      <c r="F94" s="90" t="s">
        <v>38</v>
      </c>
      <c r="G94" s="25">
        <v>50000.0</v>
      </c>
      <c r="H94" s="25">
        <f t="shared" si="5"/>
        <v>500000</v>
      </c>
      <c r="I94" s="28"/>
      <c r="L94" s="3"/>
    </row>
    <row r="95">
      <c r="A95" s="1"/>
      <c r="B95" s="28"/>
      <c r="C95" s="22" t="s">
        <v>243</v>
      </c>
      <c r="D95" s="23" t="s">
        <v>132</v>
      </c>
      <c r="E95" s="89">
        <v>1.0</v>
      </c>
      <c r="F95" s="90" t="s">
        <v>38</v>
      </c>
      <c r="G95" s="25">
        <v>30000.0</v>
      </c>
      <c r="H95" s="25">
        <f t="shared" si="5"/>
        <v>30000</v>
      </c>
      <c r="I95" s="28"/>
      <c r="L95" s="3"/>
    </row>
    <row r="96">
      <c r="A96" s="1"/>
      <c r="B96" s="28"/>
      <c r="C96" s="22" t="s">
        <v>244</v>
      </c>
      <c r="D96" s="23" t="s">
        <v>132</v>
      </c>
      <c r="E96" s="89">
        <v>1.0</v>
      </c>
      <c r="F96" s="90" t="s">
        <v>38</v>
      </c>
      <c r="G96" s="25">
        <v>50000.0</v>
      </c>
      <c r="H96" s="25">
        <f t="shared" si="5"/>
        <v>50000</v>
      </c>
      <c r="I96" s="28"/>
      <c r="L96" s="3"/>
    </row>
    <row r="97">
      <c r="A97" s="1"/>
      <c r="B97" s="28"/>
      <c r="C97" s="22" t="s">
        <v>245</v>
      </c>
      <c r="D97" s="23" t="s">
        <v>246</v>
      </c>
      <c r="E97" s="89">
        <v>2.0</v>
      </c>
      <c r="F97" s="90" t="s">
        <v>38</v>
      </c>
      <c r="G97" s="25">
        <v>200000.0</v>
      </c>
      <c r="H97" s="25">
        <f t="shared" si="5"/>
        <v>400000</v>
      </c>
      <c r="I97" s="28"/>
      <c r="L97" s="3"/>
    </row>
    <row r="98">
      <c r="A98" s="1"/>
      <c r="B98" s="28"/>
      <c r="C98" s="22" t="s">
        <v>247</v>
      </c>
      <c r="D98" s="23" t="s">
        <v>248</v>
      </c>
      <c r="E98" s="89">
        <v>9.0</v>
      </c>
      <c r="F98" s="90" t="s">
        <v>38</v>
      </c>
      <c r="G98" s="25">
        <v>20000.0</v>
      </c>
      <c r="H98" s="25">
        <f t="shared" si="5"/>
        <v>180000</v>
      </c>
      <c r="I98" s="28"/>
      <c r="L98" s="3"/>
    </row>
    <row r="99">
      <c r="A99" s="1"/>
      <c r="B99" s="28"/>
      <c r="C99" s="22" t="s">
        <v>249</v>
      </c>
      <c r="D99" s="23" t="s">
        <v>250</v>
      </c>
      <c r="E99" s="89">
        <v>30.0</v>
      </c>
      <c r="F99" s="90" t="s">
        <v>229</v>
      </c>
      <c r="G99" s="25">
        <v>25000.0</v>
      </c>
      <c r="H99" s="25">
        <f t="shared" si="5"/>
        <v>750000</v>
      </c>
      <c r="I99" s="28"/>
      <c r="L99" s="3"/>
    </row>
    <row r="100">
      <c r="A100" s="1"/>
      <c r="B100" s="28"/>
      <c r="C100" s="22" t="s">
        <v>144</v>
      </c>
      <c r="D100" s="23" t="s">
        <v>251</v>
      </c>
      <c r="E100" s="89">
        <v>14.0</v>
      </c>
      <c r="F100" s="90" t="s">
        <v>38</v>
      </c>
      <c r="G100" s="25">
        <v>150000.0</v>
      </c>
      <c r="H100" s="25">
        <f t="shared" si="5"/>
        <v>2100000</v>
      </c>
      <c r="I100" s="28"/>
      <c r="L100" s="3"/>
    </row>
    <row r="101">
      <c r="A101" s="1"/>
      <c r="B101" s="28"/>
      <c r="C101" s="22" t="s">
        <v>252</v>
      </c>
      <c r="D101" s="23" t="s">
        <v>253</v>
      </c>
      <c r="E101" s="89">
        <v>5.0</v>
      </c>
      <c r="F101" s="90" t="s">
        <v>38</v>
      </c>
      <c r="G101" s="25">
        <v>150000.0</v>
      </c>
      <c r="H101" s="25">
        <f t="shared" si="5"/>
        <v>750000</v>
      </c>
      <c r="I101" s="28"/>
      <c r="L101" s="3"/>
    </row>
    <row r="102">
      <c r="A102" s="1"/>
      <c r="B102" s="28"/>
      <c r="C102" s="22" t="s">
        <v>142</v>
      </c>
      <c r="D102" s="23" t="s">
        <v>143</v>
      </c>
      <c r="E102" s="89">
        <v>10.0</v>
      </c>
      <c r="F102" s="90" t="s">
        <v>38</v>
      </c>
      <c r="G102" s="25">
        <v>200000.0</v>
      </c>
      <c r="H102" s="25">
        <f t="shared" si="5"/>
        <v>2000000</v>
      </c>
      <c r="I102" s="28"/>
      <c r="L102" s="3"/>
    </row>
    <row r="103">
      <c r="A103" s="1"/>
      <c r="B103" s="28"/>
      <c r="C103" s="22" t="s">
        <v>254</v>
      </c>
      <c r="D103" s="23" t="s">
        <v>132</v>
      </c>
      <c r="E103" s="89">
        <v>4.0</v>
      </c>
      <c r="F103" s="90" t="s">
        <v>38</v>
      </c>
      <c r="G103" s="25">
        <v>250000.0</v>
      </c>
      <c r="H103" s="25">
        <f t="shared" si="5"/>
        <v>1000000</v>
      </c>
      <c r="I103" s="28"/>
      <c r="L103" s="3"/>
    </row>
    <row r="104">
      <c r="A104" s="1"/>
      <c r="B104" s="28"/>
      <c r="C104" s="22" t="s">
        <v>146</v>
      </c>
      <c r="D104" s="23" t="s">
        <v>147</v>
      </c>
      <c r="E104" s="89">
        <v>5.0</v>
      </c>
      <c r="F104" s="90" t="s">
        <v>38</v>
      </c>
      <c r="G104" s="25">
        <v>700000.0</v>
      </c>
      <c r="H104" s="25">
        <f t="shared" si="5"/>
        <v>3500000</v>
      </c>
      <c r="I104" s="28"/>
      <c r="L104" s="3"/>
    </row>
    <row r="105">
      <c r="A105" s="1"/>
      <c r="B105" s="28"/>
      <c r="C105" s="22" t="s">
        <v>255</v>
      </c>
      <c r="D105" s="23" t="s">
        <v>132</v>
      </c>
      <c r="E105" s="89">
        <v>2.0</v>
      </c>
      <c r="F105" s="90" t="s">
        <v>35</v>
      </c>
      <c r="G105" s="25">
        <v>50000.0</v>
      </c>
      <c r="H105" s="25">
        <f t="shared" si="5"/>
        <v>100000</v>
      </c>
      <c r="I105" s="28"/>
      <c r="L105" s="3"/>
    </row>
    <row r="106">
      <c r="A106" s="1"/>
      <c r="B106" s="33"/>
      <c r="C106" s="22" t="s">
        <v>148</v>
      </c>
      <c r="D106" s="23" t="s">
        <v>149</v>
      </c>
      <c r="E106" s="89">
        <v>1.0</v>
      </c>
      <c r="F106" s="90" t="s">
        <v>35</v>
      </c>
      <c r="G106" s="25">
        <v>2900000.0</v>
      </c>
      <c r="H106" s="25">
        <f t="shared" si="5"/>
        <v>2900000</v>
      </c>
      <c r="I106" s="33"/>
      <c r="L106" s="3"/>
    </row>
    <row r="107">
      <c r="A107" s="1"/>
      <c r="B107" s="66" t="s">
        <v>150</v>
      </c>
      <c r="C107" s="37" t="s">
        <v>151</v>
      </c>
      <c r="D107" s="23" t="s">
        <v>152</v>
      </c>
      <c r="E107" s="89">
        <v>2.0</v>
      </c>
      <c r="F107" s="90" t="s">
        <v>38</v>
      </c>
      <c r="G107" s="25">
        <v>750000.0</v>
      </c>
      <c r="H107" s="25">
        <f t="shared" si="5"/>
        <v>1500000</v>
      </c>
      <c r="I107" s="91">
        <f>sum(H107:H116)</f>
        <v>20520000</v>
      </c>
      <c r="L107" s="3"/>
    </row>
    <row r="108">
      <c r="A108" s="1"/>
      <c r="B108" s="28"/>
      <c r="C108" s="37" t="s">
        <v>153</v>
      </c>
      <c r="D108" s="23" t="s">
        <v>256</v>
      </c>
      <c r="E108" s="93">
        <v>1.0</v>
      </c>
      <c r="F108" s="90" t="s">
        <v>38</v>
      </c>
      <c r="G108" s="25">
        <v>250000.0</v>
      </c>
      <c r="H108" s="25">
        <f t="shared" si="5"/>
        <v>250000</v>
      </c>
      <c r="I108" s="28"/>
      <c r="L108" s="3"/>
    </row>
    <row r="109">
      <c r="A109" s="1"/>
      <c r="B109" s="28"/>
      <c r="C109" s="22" t="s">
        <v>257</v>
      </c>
      <c r="D109" s="23" t="s">
        <v>132</v>
      </c>
      <c r="E109" s="89">
        <v>100.0</v>
      </c>
      <c r="F109" s="90" t="s">
        <v>229</v>
      </c>
      <c r="G109" s="25">
        <v>30000.0</v>
      </c>
      <c r="H109" s="25">
        <f t="shared" si="5"/>
        <v>3000000</v>
      </c>
      <c r="I109" s="28"/>
      <c r="L109" s="3"/>
    </row>
    <row r="110">
      <c r="A110" s="1"/>
      <c r="B110" s="28"/>
      <c r="C110" s="22" t="s">
        <v>258</v>
      </c>
      <c r="D110" s="23" t="s">
        <v>132</v>
      </c>
      <c r="E110" s="89">
        <v>100.0</v>
      </c>
      <c r="F110" s="90" t="s">
        <v>38</v>
      </c>
      <c r="G110" s="25">
        <v>5000.0</v>
      </c>
      <c r="H110" s="25">
        <f t="shared" si="5"/>
        <v>500000</v>
      </c>
      <c r="I110" s="28"/>
      <c r="L110" s="3"/>
    </row>
    <row r="111">
      <c r="A111" s="1"/>
      <c r="B111" s="28"/>
      <c r="C111" s="37" t="s">
        <v>154</v>
      </c>
      <c r="D111" s="23" t="s">
        <v>132</v>
      </c>
      <c r="E111" s="93">
        <v>2.0</v>
      </c>
      <c r="F111" s="90" t="s">
        <v>38</v>
      </c>
      <c r="G111" s="25">
        <v>350000.0</v>
      </c>
      <c r="H111" s="25">
        <f t="shared" si="5"/>
        <v>700000</v>
      </c>
      <c r="I111" s="28"/>
      <c r="L111" s="3"/>
    </row>
    <row r="112">
      <c r="A112" s="1"/>
      <c r="B112" s="28"/>
      <c r="C112" s="37" t="s">
        <v>156</v>
      </c>
      <c r="D112" s="23" t="s">
        <v>157</v>
      </c>
      <c r="E112" s="89">
        <v>2.0</v>
      </c>
      <c r="F112" s="90" t="s">
        <v>38</v>
      </c>
      <c r="G112" s="25">
        <v>100000.0</v>
      </c>
      <c r="H112" s="25">
        <f t="shared" si="5"/>
        <v>200000</v>
      </c>
      <c r="I112" s="28"/>
      <c r="L112" s="3"/>
    </row>
    <row r="113">
      <c r="A113" s="1"/>
      <c r="B113" s="28"/>
      <c r="C113" s="22" t="s">
        <v>259</v>
      </c>
      <c r="D113" s="23" t="s">
        <v>132</v>
      </c>
      <c r="E113" s="89">
        <v>2.0</v>
      </c>
      <c r="F113" s="90" t="s">
        <v>38</v>
      </c>
      <c r="G113" s="25">
        <v>60000.0</v>
      </c>
      <c r="H113" s="25">
        <f t="shared" si="5"/>
        <v>120000</v>
      </c>
      <c r="I113" s="28"/>
      <c r="L113" s="3"/>
    </row>
    <row r="114">
      <c r="A114" s="1"/>
      <c r="B114" s="28"/>
      <c r="C114" s="22" t="s">
        <v>260</v>
      </c>
      <c r="D114" s="23" t="s">
        <v>261</v>
      </c>
      <c r="E114" s="89">
        <v>50.0</v>
      </c>
      <c r="F114" s="90" t="s">
        <v>38</v>
      </c>
      <c r="G114" s="25">
        <v>65000.0</v>
      </c>
      <c r="H114" s="25">
        <f t="shared" si="5"/>
        <v>3250000</v>
      </c>
      <c r="I114" s="28"/>
      <c r="L114" s="3"/>
    </row>
    <row r="115">
      <c r="A115" s="1"/>
      <c r="B115" s="28"/>
      <c r="C115" s="37" t="s">
        <v>158</v>
      </c>
      <c r="D115" s="23" t="s">
        <v>262</v>
      </c>
      <c r="E115" s="89">
        <v>6.0</v>
      </c>
      <c r="F115" s="90" t="s">
        <v>38</v>
      </c>
      <c r="G115" s="25">
        <v>500000.0</v>
      </c>
      <c r="H115" s="25">
        <f t="shared" si="5"/>
        <v>3000000</v>
      </c>
      <c r="I115" s="28"/>
      <c r="L115" s="3"/>
    </row>
    <row r="116">
      <c r="A116" s="1"/>
      <c r="B116" s="33"/>
      <c r="C116" s="22" t="s">
        <v>160</v>
      </c>
      <c r="D116" s="23" t="s">
        <v>263</v>
      </c>
      <c r="E116" s="93">
        <v>1.0</v>
      </c>
      <c r="F116" s="90" t="s">
        <v>35</v>
      </c>
      <c r="G116" s="25">
        <v>8000000.0</v>
      </c>
      <c r="H116" s="25">
        <f t="shared" si="5"/>
        <v>8000000</v>
      </c>
      <c r="I116" s="33"/>
      <c r="L116" s="3"/>
    </row>
    <row r="117">
      <c r="A117" s="1"/>
      <c r="B117" s="68" t="s">
        <v>264</v>
      </c>
      <c r="C117" s="22"/>
      <c r="D117" s="101" t="s">
        <v>265</v>
      </c>
      <c r="E117" s="89">
        <v>1.0</v>
      </c>
      <c r="F117" s="90" t="s">
        <v>86</v>
      </c>
      <c r="G117" s="25">
        <v>1.27375E7</v>
      </c>
      <c r="H117" s="25">
        <f t="shared" si="5"/>
        <v>12737500</v>
      </c>
      <c r="I117" s="102">
        <f>H117</f>
        <v>12737500</v>
      </c>
      <c r="L117" s="3"/>
    </row>
    <row r="118">
      <c r="A118" s="1"/>
      <c r="B118" s="103" t="s">
        <v>8</v>
      </c>
      <c r="C118" s="16"/>
      <c r="D118" s="16"/>
      <c r="E118" s="16"/>
      <c r="F118" s="16"/>
      <c r="G118" s="17"/>
      <c r="H118" s="104">
        <f>SUM(H3:H117)</f>
        <v>586937500</v>
      </c>
      <c r="I118" s="104">
        <f>SUM(I9:I117)</f>
        <v>586937500</v>
      </c>
      <c r="L118" s="3"/>
    </row>
    <row r="119">
      <c r="A119" s="1"/>
      <c r="B119" s="71" t="s">
        <v>172</v>
      </c>
      <c r="C119" s="16"/>
      <c r="D119" s="16"/>
      <c r="E119" s="16"/>
      <c r="F119" s="16"/>
      <c r="G119" s="16"/>
      <c r="H119" s="16"/>
      <c r="I119" s="17"/>
      <c r="L119" s="3"/>
    </row>
    <row r="120">
      <c r="A120" s="1"/>
      <c r="B120" s="105" t="s">
        <v>266</v>
      </c>
      <c r="C120" s="16"/>
      <c r="D120" s="16"/>
      <c r="E120" s="16"/>
      <c r="F120" s="16"/>
      <c r="G120" s="16"/>
      <c r="H120" s="16"/>
      <c r="I120" s="17"/>
      <c r="L120" s="3"/>
    </row>
    <row r="121">
      <c r="A121" s="1"/>
      <c r="B121" s="78"/>
      <c r="C121" s="78"/>
      <c r="D121" s="78"/>
      <c r="E121" s="106"/>
      <c r="F121" s="106"/>
      <c r="G121" s="78"/>
      <c r="H121" s="80"/>
      <c r="I121" s="76"/>
      <c r="L121" s="3"/>
    </row>
    <row r="122">
      <c r="A122" s="1"/>
      <c r="B122" s="78"/>
      <c r="C122" s="78"/>
      <c r="D122" s="78"/>
      <c r="E122" s="106"/>
      <c r="F122" s="106"/>
      <c r="G122" s="78"/>
      <c r="H122" s="80"/>
      <c r="I122" s="76"/>
      <c r="L122" s="3"/>
    </row>
  </sheetData>
  <mergeCells count="29">
    <mergeCell ref="I13:I17"/>
    <mergeCell ref="J14:K14"/>
    <mergeCell ref="J23:K23"/>
    <mergeCell ref="J26:K26"/>
    <mergeCell ref="J31:K31"/>
    <mergeCell ref="J32:K36"/>
    <mergeCell ref="I9:I12"/>
    <mergeCell ref="I18:I22"/>
    <mergeCell ref="I23:I29"/>
    <mergeCell ref="I30:I34"/>
    <mergeCell ref="I35:I57"/>
    <mergeCell ref="I58:I106"/>
    <mergeCell ref="I107:I116"/>
    <mergeCell ref="B2:I6"/>
    <mergeCell ref="J7:K8"/>
    <mergeCell ref="B8:I8"/>
    <mergeCell ref="B9:B12"/>
    <mergeCell ref="J9:K9"/>
    <mergeCell ref="B13:B17"/>
    <mergeCell ref="J20:K20"/>
    <mergeCell ref="B119:I119"/>
    <mergeCell ref="B120:I120"/>
    <mergeCell ref="B18:B22"/>
    <mergeCell ref="B23:B29"/>
    <mergeCell ref="B30:B34"/>
    <mergeCell ref="B35:B57"/>
    <mergeCell ref="B58:B106"/>
    <mergeCell ref="B107:B116"/>
    <mergeCell ref="B118:G118"/>
  </mergeCells>
  <printOptions horizontalCentered="1"/>
  <pageMargins bottom="0.75" footer="0.0" header="0.0" left="0.7" right="0.7" top="0.75"/>
  <pageSetup fitToWidth="0" paperSize="9" cellComments="atEnd" orientation="portrait"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5"/>
    <col customWidth="1" min="2" max="2" width="20.25"/>
    <col customWidth="1" min="3" max="3" width="23.13"/>
    <col customWidth="1" min="4" max="4" width="43.13"/>
    <col customWidth="1" min="5" max="5" width="5.5"/>
    <col customWidth="1" min="6" max="6" width="8.38"/>
    <col customWidth="1" min="7" max="7" width="13.88"/>
    <col customWidth="1" min="8" max="8" width="12.25"/>
    <col customWidth="1" min="9" max="9" width="15.5"/>
    <col customWidth="1" hidden="1" min="10" max="10" width="22.75"/>
    <col customWidth="1" hidden="1" min="11" max="11" width="18.88"/>
    <col customWidth="1" min="12" max="12" width="3.38"/>
  </cols>
  <sheetData>
    <row r="1">
      <c r="A1" s="1"/>
      <c r="B1" s="81"/>
      <c r="C1" s="81"/>
      <c r="D1" s="81"/>
      <c r="E1" s="81"/>
      <c r="F1" s="81"/>
      <c r="G1" s="81"/>
      <c r="H1" s="81"/>
      <c r="I1" s="81"/>
      <c r="J1" s="82"/>
      <c r="K1" s="82"/>
      <c r="L1" s="3"/>
    </row>
    <row r="2">
      <c r="A2" s="1"/>
      <c r="B2" s="84" t="s">
        <v>2</v>
      </c>
      <c r="C2" s="84" t="s">
        <v>3</v>
      </c>
      <c r="D2" s="85" t="s">
        <v>4</v>
      </c>
      <c r="E2" s="86" t="s">
        <v>5</v>
      </c>
      <c r="F2" s="84" t="s">
        <v>6</v>
      </c>
      <c r="G2" s="87" t="s">
        <v>7</v>
      </c>
      <c r="H2" s="88" t="s">
        <v>8</v>
      </c>
      <c r="I2" s="88" t="s">
        <v>176</v>
      </c>
      <c r="J2" s="107" t="s">
        <v>9</v>
      </c>
      <c r="K2" s="17"/>
      <c r="L2" s="3"/>
    </row>
    <row r="3">
      <c r="A3" s="1"/>
      <c r="B3" s="21" t="s">
        <v>10</v>
      </c>
      <c r="C3" s="22" t="s">
        <v>11</v>
      </c>
      <c r="D3" s="23" t="s">
        <v>177</v>
      </c>
      <c r="E3" s="89">
        <v>175.0</v>
      </c>
      <c r="F3" s="90" t="s">
        <v>13</v>
      </c>
      <c r="G3" s="25">
        <v>165000.0</v>
      </c>
      <c r="H3" s="25">
        <f t="shared" ref="H3:H20" si="1">E3*G3</f>
        <v>28875000</v>
      </c>
      <c r="I3" s="91">
        <f>sum(H3:H6)</f>
        <v>101500000</v>
      </c>
      <c r="J3" s="27" t="s">
        <v>14</v>
      </c>
      <c r="K3" s="17"/>
      <c r="L3" s="3"/>
    </row>
    <row r="4">
      <c r="A4" s="1"/>
      <c r="B4" s="28"/>
      <c r="C4" s="22" t="s">
        <v>15</v>
      </c>
      <c r="D4" s="29" t="s">
        <v>178</v>
      </c>
      <c r="E4" s="89">
        <v>350.0</v>
      </c>
      <c r="F4" s="90" t="s">
        <v>13</v>
      </c>
      <c r="G4" s="25">
        <v>102500.0</v>
      </c>
      <c r="H4" s="25">
        <f t="shared" si="1"/>
        <v>35875000</v>
      </c>
      <c r="I4" s="28"/>
      <c r="J4" s="30" t="s">
        <v>16</v>
      </c>
      <c r="K4" s="31">
        <v>3500.0</v>
      </c>
      <c r="L4" s="3"/>
    </row>
    <row r="5">
      <c r="A5" s="1"/>
      <c r="B5" s="28"/>
      <c r="C5" s="22" t="s">
        <v>17</v>
      </c>
      <c r="D5" s="32" t="s">
        <v>18</v>
      </c>
      <c r="E5" s="89">
        <v>350.0</v>
      </c>
      <c r="F5" s="90" t="s">
        <v>13</v>
      </c>
      <c r="G5" s="25">
        <v>95000.0</v>
      </c>
      <c r="H5" s="25">
        <f t="shared" si="1"/>
        <v>33250000</v>
      </c>
      <c r="I5" s="28"/>
      <c r="J5" s="30" t="s">
        <v>19</v>
      </c>
      <c r="K5" s="31">
        <v>1000.0</v>
      </c>
      <c r="L5" s="3"/>
    </row>
    <row r="6">
      <c r="A6" s="1"/>
      <c r="B6" s="33"/>
      <c r="C6" s="22" t="s">
        <v>20</v>
      </c>
      <c r="D6" s="32" t="s">
        <v>21</v>
      </c>
      <c r="E6" s="89">
        <v>5.0</v>
      </c>
      <c r="F6" s="90" t="s">
        <v>22</v>
      </c>
      <c r="G6" s="25">
        <v>700000.0</v>
      </c>
      <c r="H6" s="25">
        <f t="shared" si="1"/>
        <v>3500000</v>
      </c>
      <c r="I6" s="33"/>
      <c r="J6" s="30" t="s">
        <v>23</v>
      </c>
      <c r="K6" s="34">
        <v>20.0</v>
      </c>
      <c r="L6" s="3"/>
    </row>
    <row r="7">
      <c r="A7" s="1"/>
      <c r="B7" s="21" t="s">
        <v>24</v>
      </c>
      <c r="C7" s="22" t="s">
        <v>25</v>
      </c>
      <c r="D7" s="32" t="s">
        <v>26</v>
      </c>
      <c r="E7" s="89">
        <v>2.0</v>
      </c>
      <c r="F7" s="90" t="s">
        <v>27</v>
      </c>
      <c r="G7" s="25">
        <v>3125000.0</v>
      </c>
      <c r="H7" s="25">
        <f t="shared" si="1"/>
        <v>6250000</v>
      </c>
      <c r="I7" s="91">
        <f>sum(H7:H11)</f>
        <v>14385000</v>
      </c>
      <c r="J7" s="35" t="s">
        <v>28</v>
      </c>
      <c r="K7" s="36">
        <f>K4*K5*K6</f>
        <v>70000000</v>
      </c>
      <c r="L7" s="3"/>
    </row>
    <row r="8">
      <c r="A8" s="1"/>
      <c r="B8" s="28"/>
      <c r="C8" s="22" t="s">
        <v>29</v>
      </c>
      <c r="D8" s="32" t="s">
        <v>30</v>
      </c>
      <c r="E8" s="89">
        <v>25.0</v>
      </c>
      <c r="F8" s="92" t="s">
        <v>31</v>
      </c>
      <c r="G8" s="25">
        <v>65000.0</v>
      </c>
      <c r="H8" s="25">
        <f t="shared" si="1"/>
        <v>1625000</v>
      </c>
      <c r="I8" s="28"/>
      <c r="J8" s="38" t="s">
        <v>32</v>
      </c>
      <c r="K8" s="17"/>
      <c r="L8" s="3"/>
    </row>
    <row r="9">
      <c r="A9" s="1"/>
      <c r="B9" s="28"/>
      <c r="C9" s="39" t="s">
        <v>33</v>
      </c>
      <c r="D9" s="32" t="s">
        <v>179</v>
      </c>
      <c r="E9" s="93">
        <v>1.0</v>
      </c>
      <c r="F9" s="92" t="s">
        <v>35</v>
      </c>
      <c r="G9" s="25">
        <v>3750000.0</v>
      </c>
      <c r="H9" s="25">
        <f t="shared" si="1"/>
        <v>3750000</v>
      </c>
      <c r="I9" s="28"/>
      <c r="J9" s="30" t="s">
        <v>16</v>
      </c>
      <c r="K9" s="31">
        <v>3500.0</v>
      </c>
      <c r="L9" s="3"/>
    </row>
    <row r="10">
      <c r="A10" s="1"/>
      <c r="B10" s="28"/>
      <c r="C10" s="39" t="s">
        <v>36</v>
      </c>
      <c r="D10" s="32" t="s">
        <v>37</v>
      </c>
      <c r="E10" s="89">
        <v>4.0</v>
      </c>
      <c r="F10" s="92" t="s">
        <v>38</v>
      </c>
      <c r="G10" s="25">
        <v>365000.0</v>
      </c>
      <c r="H10" s="25">
        <f t="shared" si="1"/>
        <v>1460000</v>
      </c>
      <c r="I10" s="28"/>
      <c r="J10" s="30" t="s">
        <v>39</v>
      </c>
      <c r="K10" s="31">
        <v>2000.0</v>
      </c>
      <c r="L10" s="3"/>
    </row>
    <row r="11">
      <c r="A11" s="1"/>
      <c r="B11" s="33"/>
      <c r="C11" s="22" t="s">
        <v>40</v>
      </c>
      <c r="D11" s="23" t="s">
        <v>41</v>
      </c>
      <c r="E11" s="89">
        <v>20.0</v>
      </c>
      <c r="F11" s="90" t="s">
        <v>31</v>
      </c>
      <c r="G11" s="25">
        <v>65000.0</v>
      </c>
      <c r="H11" s="25">
        <f t="shared" si="1"/>
        <v>1300000</v>
      </c>
      <c r="I11" s="33"/>
      <c r="J11" s="30" t="s">
        <v>23</v>
      </c>
      <c r="K11" s="34">
        <v>20.0</v>
      </c>
      <c r="L11" s="3"/>
    </row>
    <row r="12">
      <c r="A12" s="1"/>
      <c r="B12" s="21" t="s">
        <v>42</v>
      </c>
      <c r="C12" s="39" t="s">
        <v>43</v>
      </c>
      <c r="D12" s="32" t="s">
        <v>44</v>
      </c>
      <c r="E12" s="89">
        <v>20.0</v>
      </c>
      <c r="F12" s="90" t="s">
        <v>31</v>
      </c>
      <c r="G12" s="25">
        <v>415000.0</v>
      </c>
      <c r="H12" s="25">
        <f t="shared" si="1"/>
        <v>8300000</v>
      </c>
      <c r="I12" s="91">
        <f>sum(H12:H16)</f>
        <v>41785000</v>
      </c>
      <c r="J12" s="42" t="s">
        <v>28</v>
      </c>
      <c r="K12" s="43">
        <f>K9*K10*K11</f>
        <v>140000000</v>
      </c>
      <c r="L12" s="3"/>
    </row>
    <row r="13">
      <c r="A13" s="1"/>
      <c r="B13" s="28"/>
      <c r="C13" s="22" t="s">
        <v>45</v>
      </c>
      <c r="D13" s="32" t="s">
        <v>46</v>
      </c>
      <c r="E13" s="89">
        <v>5.0</v>
      </c>
      <c r="F13" s="92" t="s">
        <v>35</v>
      </c>
      <c r="G13" s="25">
        <v>925000.0</v>
      </c>
      <c r="H13" s="25">
        <f t="shared" si="1"/>
        <v>4625000</v>
      </c>
      <c r="I13" s="28"/>
      <c r="J13" s="44" t="s">
        <v>47</v>
      </c>
      <c r="K13" s="45">
        <f>K7+K12</f>
        <v>210000000</v>
      </c>
      <c r="L13" s="3"/>
    </row>
    <row r="14">
      <c r="A14" s="1"/>
      <c r="B14" s="28"/>
      <c r="C14" s="22" t="s">
        <v>48</v>
      </c>
      <c r="D14" s="32" t="s">
        <v>49</v>
      </c>
      <c r="E14" s="89">
        <v>5.0</v>
      </c>
      <c r="F14" s="90" t="s">
        <v>38</v>
      </c>
      <c r="G14" s="25">
        <v>4150000.0</v>
      </c>
      <c r="H14" s="25">
        <f t="shared" si="1"/>
        <v>20750000</v>
      </c>
      <c r="I14" s="28"/>
      <c r="J14" s="46"/>
      <c r="K14" s="16"/>
      <c r="L14" s="3"/>
    </row>
    <row r="15">
      <c r="A15" s="1"/>
      <c r="B15" s="28"/>
      <c r="C15" s="39" t="s">
        <v>57</v>
      </c>
      <c r="D15" s="32" t="s">
        <v>58</v>
      </c>
      <c r="E15" s="89">
        <v>2.0</v>
      </c>
      <c r="F15" s="92" t="s">
        <v>53</v>
      </c>
      <c r="G15" s="25">
        <v>105000.0</v>
      </c>
      <c r="H15" s="25">
        <f t="shared" si="1"/>
        <v>210000</v>
      </c>
      <c r="I15" s="28"/>
      <c r="J15" s="30" t="s">
        <v>59</v>
      </c>
      <c r="K15" s="31">
        <v>1200.0</v>
      </c>
      <c r="L15" s="3"/>
    </row>
    <row r="16">
      <c r="A16" s="1"/>
      <c r="B16" s="28"/>
      <c r="C16" s="39" t="s">
        <v>60</v>
      </c>
      <c r="D16" s="32" t="s">
        <v>180</v>
      </c>
      <c r="E16" s="93">
        <v>2.0</v>
      </c>
      <c r="F16" s="92" t="s">
        <v>35</v>
      </c>
      <c r="G16" s="25">
        <v>3950000.0</v>
      </c>
      <c r="H16" s="25">
        <f t="shared" si="1"/>
        <v>7900000</v>
      </c>
      <c r="I16" s="33"/>
      <c r="J16" s="30" t="s">
        <v>23</v>
      </c>
      <c r="K16" s="34">
        <v>20.0</v>
      </c>
      <c r="L16" s="3"/>
    </row>
    <row r="17">
      <c r="A17" s="1"/>
      <c r="B17" s="21" t="s">
        <v>50</v>
      </c>
      <c r="C17" s="39" t="s">
        <v>51</v>
      </c>
      <c r="D17" s="32" t="s">
        <v>52</v>
      </c>
      <c r="E17" s="93">
        <v>15.0</v>
      </c>
      <c r="F17" s="92" t="s">
        <v>53</v>
      </c>
      <c r="G17" s="25">
        <v>50000.0</v>
      </c>
      <c r="H17" s="25">
        <f t="shared" si="1"/>
        <v>750000</v>
      </c>
      <c r="I17" s="91">
        <f>sum(H17:H23)</f>
        <v>10185000</v>
      </c>
      <c r="J17" s="48" t="s">
        <v>54</v>
      </c>
      <c r="K17" s="20"/>
      <c r="L17" s="3"/>
    </row>
    <row r="18">
      <c r="A18" s="1"/>
      <c r="B18" s="28"/>
      <c r="C18" s="22" t="s">
        <v>55</v>
      </c>
      <c r="D18" s="32" t="s">
        <v>56</v>
      </c>
      <c r="E18" s="89">
        <v>15.0</v>
      </c>
      <c r="F18" s="92" t="s">
        <v>53</v>
      </c>
      <c r="G18" s="25">
        <v>175000.0</v>
      </c>
      <c r="H18" s="25">
        <f t="shared" si="1"/>
        <v>2625000</v>
      </c>
      <c r="I18" s="28"/>
      <c r="J18" s="30" t="s">
        <v>16</v>
      </c>
      <c r="K18" s="31">
        <v>3500.0</v>
      </c>
      <c r="L18" s="3"/>
    </row>
    <row r="19">
      <c r="A19" s="1"/>
      <c r="B19" s="28"/>
      <c r="C19" s="39" t="s">
        <v>62</v>
      </c>
      <c r="D19" s="40" t="s">
        <v>63</v>
      </c>
      <c r="E19" s="89">
        <v>15.0</v>
      </c>
      <c r="F19" s="92" t="s">
        <v>53</v>
      </c>
      <c r="G19" s="25">
        <v>25000.0</v>
      </c>
      <c r="H19" s="25">
        <f t="shared" si="1"/>
        <v>375000</v>
      </c>
      <c r="I19" s="28"/>
      <c r="J19" s="49" t="s">
        <v>28</v>
      </c>
      <c r="K19" s="50">
        <f>K18*K15*K16</f>
        <v>84000000</v>
      </c>
      <c r="L19" s="3"/>
    </row>
    <row r="20">
      <c r="A20" s="1"/>
      <c r="B20" s="28"/>
      <c r="C20" s="22" t="s">
        <v>64</v>
      </c>
      <c r="D20" s="32" t="s">
        <v>65</v>
      </c>
      <c r="E20" s="93">
        <v>1.0</v>
      </c>
      <c r="F20" s="92" t="s">
        <v>35</v>
      </c>
      <c r="G20" s="25">
        <v>525000.0</v>
      </c>
      <c r="H20" s="25">
        <f t="shared" si="1"/>
        <v>525000</v>
      </c>
      <c r="I20" s="28"/>
      <c r="J20" s="46"/>
      <c r="K20" s="16"/>
      <c r="L20" s="3"/>
    </row>
    <row r="21">
      <c r="A21" s="1"/>
      <c r="B21" s="28"/>
      <c r="C21" s="22" t="s">
        <v>181</v>
      </c>
      <c r="D21" s="32" t="s">
        <v>182</v>
      </c>
      <c r="E21" s="89">
        <v>1.0</v>
      </c>
      <c r="F21" s="90" t="s">
        <v>35</v>
      </c>
      <c r="G21" s="25">
        <v>2000000.0</v>
      </c>
      <c r="H21" s="25">
        <v>2000000.0</v>
      </c>
      <c r="I21" s="28"/>
      <c r="J21" s="94"/>
      <c r="K21" s="95"/>
      <c r="L21" s="3"/>
    </row>
    <row r="22">
      <c r="A22" s="1"/>
      <c r="B22" s="28"/>
      <c r="C22" s="39" t="s">
        <v>66</v>
      </c>
      <c r="D22" s="32" t="s">
        <v>67</v>
      </c>
      <c r="E22" s="89">
        <v>5.0</v>
      </c>
      <c r="F22" s="90" t="s">
        <v>22</v>
      </c>
      <c r="G22" s="25">
        <v>750000.0</v>
      </c>
      <c r="H22" s="25">
        <f t="shared" ref="H22:H40" si="2">E22*G22</f>
        <v>3750000</v>
      </c>
      <c r="I22" s="28"/>
      <c r="J22" s="51" t="s">
        <v>68</v>
      </c>
      <c r="K22" s="52">
        <f>K13-K19</f>
        <v>126000000</v>
      </c>
      <c r="L22" s="3"/>
    </row>
    <row r="23">
      <c r="A23" s="1"/>
      <c r="B23" s="33"/>
      <c r="C23" s="39" t="s">
        <v>69</v>
      </c>
      <c r="D23" s="40" t="s">
        <v>70</v>
      </c>
      <c r="E23" s="89">
        <v>20.0</v>
      </c>
      <c r="F23" s="90" t="s">
        <v>71</v>
      </c>
      <c r="G23" s="25">
        <v>8000.0</v>
      </c>
      <c r="H23" s="25">
        <f t="shared" si="2"/>
        <v>160000</v>
      </c>
      <c r="I23" s="33"/>
      <c r="J23" s="53" t="s">
        <v>72</v>
      </c>
      <c r="K23" s="54" t="str">
        <f>#REF!/K22</f>
        <v>#REF!</v>
      </c>
      <c r="L23" s="3"/>
    </row>
    <row r="24">
      <c r="A24" s="1"/>
      <c r="B24" s="21" t="s">
        <v>73</v>
      </c>
      <c r="C24" s="39" t="s">
        <v>74</v>
      </c>
      <c r="D24" s="32" t="s">
        <v>183</v>
      </c>
      <c r="E24" s="89">
        <v>20.0</v>
      </c>
      <c r="F24" s="90" t="s">
        <v>71</v>
      </c>
      <c r="G24" s="25">
        <v>65000.0</v>
      </c>
      <c r="H24" s="25">
        <f t="shared" si="2"/>
        <v>1300000</v>
      </c>
      <c r="I24" s="91">
        <f>sum(H24:H28)</f>
        <v>6675000</v>
      </c>
      <c r="L24" s="3"/>
    </row>
    <row r="25">
      <c r="A25" s="1"/>
      <c r="B25" s="28"/>
      <c r="C25" s="39" t="s">
        <v>76</v>
      </c>
      <c r="D25" s="40" t="s">
        <v>77</v>
      </c>
      <c r="E25" s="89">
        <v>25.0</v>
      </c>
      <c r="F25" s="92" t="s">
        <v>53</v>
      </c>
      <c r="G25" s="25">
        <v>5000.0</v>
      </c>
      <c r="H25" s="25">
        <f t="shared" si="2"/>
        <v>125000</v>
      </c>
      <c r="I25" s="28"/>
      <c r="J25" s="55" t="s">
        <v>78</v>
      </c>
      <c r="K25" s="56"/>
      <c r="L25" s="3"/>
    </row>
    <row r="26">
      <c r="A26" s="1"/>
      <c r="B26" s="28"/>
      <c r="C26" s="39" t="s">
        <v>79</v>
      </c>
      <c r="D26" s="40" t="s">
        <v>80</v>
      </c>
      <c r="E26" s="93">
        <v>10.0</v>
      </c>
      <c r="F26" s="92" t="s">
        <v>53</v>
      </c>
      <c r="G26" s="25">
        <v>22500.0</v>
      </c>
      <c r="H26" s="25">
        <f t="shared" si="2"/>
        <v>225000</v>
      </c>
      <c r="I26" s="28"/>
      <c r="J26" s="96" t="s">
        <v>81</v>
      </c>
      <c r="K26" s="56"/>
      <c r="L26" s="3"/>
    </row>
    <row r="27">
      <c r="A27" s="1"/>
      <c r="B27" s="28"/>
      <c r="C27" s="39" t="s">
        <v>82</v>
      </c>
      <c r="D27" s="32" t="s">
        <v>83</v>
      </c>
      <c r="E27" s="89">
        <v>2.0</v>
      </c>
      <c r="F27" s="90" t="s">
        <v>35</v>
      </c>
      <c r="G27" s="25">
        <v>1850000.0</v>
      </c>
      <c r="H27" s="25">
        <f t="shared" si="2"/>
        <v>3700000</v>
      </c>
      <c r="I27" s="28"/>
      <c r="L27" s="3"/>
    </row>
    <row r="28">
      <c r="A28" s="1"/>
      <c r="B28" s="33"/>
      <c r="C28" s="22" t="s">
        <v>84</v>
      </c>
      <c r="D28" s="32" t="s">
        <v>85</v>
      </c>
      <c r="E28" s="89">
        <v>1.0</v>
      </c>
      <c r="F28" s="90" t="s">
        <v>86</v>
      </c>
      <c r="G28" s="25">
        <v>1325000.0</v>
      </c>
      <c r="H28" s="25">
        <f t="shared" si="2"/>
        <v>1325000</v>
      </c>
      <c r="I28" s="33"/>
      <c r="L28" s="3"/>
    </row>
    <row r="29">
      <c r="A29" s="1"/>
      <c r="B29" s="21" t="s">
        <v>87</v>
      </c>
      <c r="C29" s="37" t="s">
        <v>88</v>
      </c>
      <c r="D29" s="23" t="s">
        <v>89</v>
      </c>
      <c r="E29" s="89">
        <v>1.0</v>
      </c>
      <c r="F29" s="90" t="s">
        <v>35</v>
      </c>
      <c r="G29" s="25">
        <v>2.25E7</v>
      </c>
      <c r="H29" s="25">
        <f t="shared" si="2"/>
        <v>22500000</v>
      </c>
      <c r="I29" s="91">
        <f>sum(H29:H51)</f>
        <v>181995000</v>
      </c>
      <c r="L29" s="3"/>
    </row>
    <row r="30">
      <c r="A30" s="1"/>
      <c r="B30" s="28"/>
      <c r="C30" s="37" t="s">
        <v>90</v>
      </c>
      <c r="D30" s="23" t="s">
        <v>184</v>
      </c>
      <c r="E30" s="89">
        <v>3.0</v>
      </c>
      <c r="F30" s="90" t="s">
        <v>35</v>
      </c>
      <c r="G30" s="25">
        <v>7850000.0</v>
      </c>
      <c r="H30" s="25">
        <f t="shared" si="2"/>
        <v>23550000</v>
      </c>
      <c r="I30" s="28"/>
      <c r="L30" s="3"/>
    </row>
    <row r="31">
      <c r="A31" s="1"/>
      <c r="B31" s="28"/>
      <c r="C31" s="37" t="s">
        <v>90</v>
      </c>
      <c r="D31" s="23" t="s">
        <v>185</v>
      </c>
      <c r="E31" s="89">
        <v>4.0</v>
      </c>
      <c r="F31" s="90" t="s">
        <v>35</v>
      </c>
      <c r="G31" s="25">
        <v>3750000.0</v>
      </c>
      <c r="H31" s="25">
        <f t="shared" si="2"/>
        <v>15000000</v>
      </c>
      <c r="I31" s="28"/>
      <c r="J31" s="97"/>
      <c r="K31" s="97"/>
      <c r="L31" s="3"/>
    </row>
    <row r="32">
      <c r="A32" s="1"/>
      <c r="B32" s="28"/>
      <c r="C32" s="58" t="s">
        <v>92</v>
      </c>
      <c r="D32" s="32" t="s">
        <v>186</v>
      </c>
      <c r="E32" s="89">
        <v>2.0</v>
      </c>
      <c r="F32" s="92" t="s">
        <v>35</v>
      </c>
      <c r="G32" s="25">
        <v>5800000.0</v>
      </c>
      <c r="H32" s="25">
        <f t="shared" si="2"/>
        <v>11600000</v>
      </c>
      <c r="I32" s="28"/>
      <c r="L32" s="3"/>
    </row>
    <row r="33">
      <c r="A33" s="1"/>
      <c r="B33" s="28"/>
      <c r="C33" s="59" t="s">
        <v>94</v>
      </c>
      <c r="D33" s="40" t="s">
        <v>95</v>
      </c>
      <c r="E33" s="93">
        <v>4.0</v>
      </c>
      <c r="F33" s="92" t="s">
        <v>35</v>
      </c>
      <c r="G33" s="25">
        <v>4250000.0</v>
      </c>
      <c r="H33" s="25">
        <f t="shared" si="2"/>
        <v>17000000</v>
      </c>
      <c r="I33" s="28"/>
      <c r="L33" s="3"/>
    </row>
    <row r="34">
      <c r="A34" s="1"/>
      <c r="B34" s="28"/>
      <c r="C34" s="37" t="s">
        <v>96</v>
      </c>
      <c r="D34" s="40" t="s">
        <v>97</v>
      </c>
      <c r="E34" s="93">
        <v>4.0</v>
      </c>
      <c r="F34" s="92" t="s">
        <v>35</v>
      </c>
      <c r="G34" s="25">
        <v>4000000.0</v>
      </c>
      <c r="H34" s="25">
        <f t="shared" si="2"/>
        <v>16000000</v>
      </c>
      <c r="I34" s="28"/>
      <c r="J34" s="1"/>
      <c r="K34" s="1"/>
      <c r="L34" s="3"/>
    </row>
    <row r="35">
      <c r="A35" s="1"/>
      <c r="B35" s="28"/>
      <c r="C35" s="37" t="s">
        <v>98</v>
      </c>
      <c r="D35" s="40" t="s">
        <v>99</v>
      </c>
      <c r="E35" s="93">
        <v>4.0</v>
      </c>
      <c r="F35" s="92" t="s">
        <v>35</v>
      </c>
      <c r="G35" s="25">
        <v>4250000.0</v>
      </c>
      <c r="H35" s="25">
        <f t="shared" si="2"/>
        <v>17000000</v>
      </c>
      <c r="I35" s="28"/>
      <c r="J35" s="1"/>
      <c r="K35" s="1"/>
      <c r="L35" s="3"/>
    </row>
    <row r="36">
      <c r="A36" s="1"/>
      <c r="B36" s="28"/>
      <c r="C36" s="37" t="s">
        <v>100</v>
      </c>
      <c r="D36" s="40" t="s">
        <v>101</v>
      </c>
      <c r="E36" s="93">
        <v>4.0</v>
      </c>
      <c r="F36" s="92" t="s">
        <v>35</v>
      </c>
      <c r="G36" s="25">
        <v>1350000.0</v>
      </c>
      <c r="H36" s="25">
        <f t="shared" si="2"/>
        <v>5400000</v>
      </c>
      <c r="I36" s="28"/>
      <c r="J36" s="1"/>
      <c r="K36" s="1"/>
      <c r="L36" s="3"/>
    </row>
    <row r="37">
      <c r="A37" s="1"/>
      <c r="B37" s="28"/>
      <c r="C37" s="59" t="s">
        <v>102</v>
      </c>
      <c r="D37" s="32" t="s">
        <v>187</v>
      </c>
      <c r="E37" s="98">
        <v>3.0</v>
      </c>
      <c r="F37" s="92" t="s">
        <v>35</v>
      </c>
      <c r="G37" s="25">
        <v>2600000.0</v>
      </c>
      <c r="H37" s="25">
        <f t="shared" si="2"/>
        <v>7800000</v>
      </c>
      <c r="I37" s="28"/>
      <c r="J37" s="1"/>
      <c r="K37" s="1"/>
      <c r="L37" s="3"/>
    </row>
    <row r="38">
      <c r="A38" s="1"/>
      <c r="B38" s="28"/>
      <c r="C38" s="58" t="s">
        <v>104</v>
      </c>
      <c r="D38" s="32" t="s">
        <v>105</v>
      </c>
      <c r="E38" s="98">
        <v>2.0</v>
      </c>
      <c r="F38" s="92" t="s">
        <v>35</v>
      </c>
      <c r="G38" s="25">
        <v>4100000.0</v>
      </c>
      <c r="H38" s="25">
        <f t="shared" si="2"/>
        <v>8200000</v>
      </c>
      <c r="I38" s="28"/>
      <c r="J38" s="1"/>
      <c r="K38" s="1"/>
      <c r="L38" s="3"/>
    </row>
    <row r="39">
      <c r="A39" s="1"/>
      <c r="B39" s="28"/>
      <c r="C39" s="58" t="s">
        <v>106</v>
      </c>
      <c r="D39" s="32" t="s">
        <v>107</v>
      </c>
      <c r="E39" s="98">
        <v>2.0</v>
      </c>
      <c r="F39" s="90" t="s">
        <v>35</v>
      </c>
      <c r="G39" s="25">
        <v>375000.0</v>
      </c>
      <c r="H39" s="25">
        <f t="shared" si="2"/>
        <v>750000</v>
      </c>
      <c r="I39" s="28"/>
      <c r="J39" s="61"/>
      <c r="K39" s="62"/>
      <c r="L39" s="3"/>
    </row>
    <row r="40">
      <c r="A40" s="1"/>
      <c r="B40" s="28"/>
      <c r="C40" s="58" t="s">
        <v>188</v>
      </c>
      <c r="D40" s="32" t="s">
        <v>189</v>
      </c>
      <c r="E40" s="98">
        <v>10.0</v>
      </c>
      <c r="F40" s="90" t="s">
        <v>38</v>
      </c>
      <c r="G40" s="25">
        <v>125000.0</v>
      </c>
      <c r="H40" s="25">
        <f t="shared" si="2"/>
        <v>1250000</v>
      </c>
      <c r="I40" s="28"/>
      <c r="J40" s="61"/>
      <c r="K40" s="62"/>
      <c r="L40" s="3"/>
    </row>
    <row r="41">
      <c r="A41" s="1"/>
      <c r="B41" s="28"/>
      <c r="C41" s="58" t="s">
        <v>190</v>
      </c>
      <c r="D41" s="32" t="s">
        <v>191</v>
      </c>
      <c r="E41" s="98">
        <v>15.0</v>
      </c>
      <c r="F41" s="90" t="s">
        <v>35</v>
      </c>
      <c r="G41" s="25">
        <v>65000.0</v>
      </c>
      <c r="H41" s="25">
        <f t="shared" ref="H41:H44" si="3">G41*E41</f>
        <v>975000</v>
      </c>
      <c r="I41" s="28"/>
      <c r="J41" s="61"/>
      <c r="K41" s="62"/>
      <c r="L41" s="3"/>
    </row>
    <row r="42">
      <c r="A42" s="1"/>
      <c r="B42" s="28"/>
      <c r="C42" s="58" t="s">
        <v>192</v>
      </c>
      <c r="D42" s="32" t="s">
        <v>193</v>
      </c>
      <c r="E42" s="98">
        <v>10.0</v>
      </c>
      <c r="F42" s="90" t="s">
        <v>35</v>
      </c>
      <c r="G42" s="25">
        <v>150000.0</v>
      </c>
      <c r="H42" s="25">
        <f t="shared" si="3"/>
        <v>1500000</v>
      </c>
      <c r="I42" s="28"/>
      <c r="J42" s="61"/>
      <c r="K42" s="62"/>
      <c r="L42" s="3"/>
    </row>
    <row r="43">
      <c r="A43" s="1"/>
      <c r="B43" s="28"/>
      <c r="C43" s="58" t="s">
        <v>194</v>
      </c>
      <c r="D43" s="32" t="s">
        <v>195</v>
      </c>
      <c r="E43" s="98">
        <v>2.0</v>
      </c>
      <c r="F43" s="90" t="s">
        <v>35</v>
      </c>
      <c r="G43" s="25">
        <v>550000.0</v>
      </c>
      <c r="H43" s="25">
        <f t="shared" si="3"/>
        <v>1100000</v>
      </c>
      <c r="I43" s="28"/>
      <c r="J43" s="61"/>
      <c r="K43" s="62"/>
      <c r="L43" s="3"/>
    </row>
    <row r="44">
      <c r="A44" s="1"/>
      <c r="B44" s="28"/>
      <c r="C44" s="58" t="s">
        <v>196</v>
      </c>
      <c r="D44" s="32" t="s">
        <v>197</v>
      </c>
      <c r="E44" s="98">
        <v>2.0</v>
      </c>
      <c r="F44" s="90" t="s">
        <v>35</v>
      </c>
      <c r="G44" s="25">
        <v>250000.0</v>
      </c>
      <c r="H44" s="25">
        <f t="shared" si="3"/>
        <v>500000</v>
      </c>
      <c r="I44" s="28"/>
      <c r="J44" s="61"/>
      <c r="K44" s="62"/>
      <c r="L44" s="3"/>
    </row>
    <row r="45">
      <c r="A45" s="1"/>
      <c r="B45" s="28"/>
      <c r="C45" s="58" t="s">
        <v>108</v>
      </c>
      <c r="D45" s="32" t="s">
        <v>109</v>
      </c>
      <c r="E45" s="98">
        <v>2.0</v>
      </c>
      <c r="F45" s="90" t="s">
        <v>35</v>
      </c>
      <c r="G45" s="25">
        <v>1400000.0</v>
      </c>
      <c r="H45" s="25">
        <f t="shared" ref="H45:H77" si="4">E45*G45</f>
        <v>2800000</v>
      </c>
      <c r="I45" s="28"/>
      <c r="J45" s="61"/>
      <c r="K45" s="62"/>
      <c r="L45" s="3"/>
    </row>
    <row r="46">
      <c r="A46" s="1"/>
      <c r="B46" s="28"/>
      <c r="C46" s="58" t="s">
        <v>110</v>
      </c>
      <c r="D46" s="32" t="s">
        <v>198</v>
      </c>
      <c r="E46" s="98">
        <v>4.0</v>
      </c>
      <c r="F46" s="90" t="s">
        <v>112</v>
      </c>
      <c r="G46" s="25">
        <v>3500000.0</v>
      </c>
      <c r="H46" s="25">
        <f t="shared" si="4"/>
        <v>14000000</v>
      </c>
      <c r="I46" s="28"/>
      <c r="J46" s="61"/>
      <c r="K46" s="62"/>
      <c r="L46" s="3"/>
    </row>
    <row r="47">
      <c r="A47" s="1"/>
      <c r="B47" s="28"/>
      <c r="C47" s="58" t="s">
        <v>113</v>
      </c>
      <c r="D47" s="32" t="s">
        <v>114</v>
      </c>
      <c r="E47" s="98">
        <v>2.0</v>
      </c>
      <c r="F47" s="90" t="s">
        <v>112</v>
      </c>
      <c r="G47" s="25">
        <v>1785000.0</v>
      </c>
      <c r="H47" s="25">
        <f t="shared" si="4"/>
        <v>3570000</v>
      </c>
      <c r="I47" s="28"/>
      <c r="J47" s="61"/>
      <c r="K47" s="62"/>
      <c r="L47" s="3"/>
    </row>
    <row r="48">
      <c r="A48" s="1"/>
      <c r="B48" s="28"/>
      <c r="C48" s="58" t="s">
        <v>154</v>
      </c>
      <c r="D48" s="32" t="s">
        <v>199</v>
      </c>
      <c r="E48" s="98">
        <v>4.0</v>
      </c>
      <c r="F48" s="90" t="s">
        <v>35</v>
      </c>
      <c r="G48" s="25">
        <v>500000.0</v>
      </c>
      <c r="H48" s="25">
        <f t="shared" si="4"/>
        <v>2000000</v>
      </c>
      <c r="I48" s="28"/>
      <c r="J48" s="61"/>
      <c r="K48" s="62"/>
      <c r="L48" s="3"/>
    </row>
    <row r="49">
      <c r="A49" s="1"/>
      <c r="B49" s="28"/>
      <c r="C49" s="58" t="s">
        <v>115</v>
      </c>
      <c r="D49" s="32" t="s">
        <v>116</v>
      </c>
      <c r="E49" s="98">
        <v>1.0</v>
      </c>
      <c r="F49" s="90" t="s">
        <v>35</v>
      </c>
      <c r="G49" s="25">
        <v>1350000.0</v>
      </c>
      <c r="H49" s="25">
        <f t="shared" si="4"/>
        <v>1350000</v>
      </c>
      <c r="I49" s="28"/>
      <c r="J49" s="61"/>
      <c r="K49" s="62"/>
      <c r="L49" s="3"/>
    </row>
    <row r="50">
      <c r="A50" s="1"/>
      <c r="B50" s="28"/>
      <c r="C50" s="58" t="s">
        <v>117</v>
      </c>
      <c r="D50" s="32" t="s">
        <v>118</v>
      </c>
      <c r="E50" s="98">
        <v>1.0</v>
      </c>
      <c r="F50" s="90" t="s">
        <v>35</v>
      </c>
      <c r="G50" s="25">
        <v>4950000.0</v>
      </c>
      <c r="H50" s="25">
        <f t="shared" si="4"/>
        <v>4950000</v>
      </c>
      <c r="I50" s="28"/>
      <c r="J50" s="61"/>
      <c r="K50" s="62"/>
      <c r="L50" s="3"/>
    </row>
    <row r="51">
      <c r="A51" s="1"/>
      <c r="B51" s="33"/>
      <c r="C51" s="58" t="s">
        <v>200</v>
      </c>
      <c r="D51" s="32" t="s">
        <v>201</v>
      </c>
      <c r="E51" s="98">
        <v>1.0</v>
      </c>
      <c r="F51" s="90" t="s">
        <v>35</v>
      </c>
      <c r="G51" s="25">
        <v>3200000.0</v>
      </c>
      <c r="H51" s="25">
        <f t="shared" si="4"/>
        <v>3200000</v>
      </c>
      <c r="I51" s="33"/>
      <c r="J51" s="61"/>
      <c r="K51" s="62"/>
      <c r="L51" s="3"/>
    </row>
    <row r="52">
      <c r="A52" s="1"/>
      <c r="B52" s="99" t="s">
        <v>121</v>
      </c>
      <c r="C52" s="58" t="s">
        <v>122</v>
      </c>
      <c r="D52" s="32" t="s">
        <v>123</v>
      </c>
      <c r="E52" s="98">
        <v>3500.0</v>
      </c>
      <c r="F52" s="90" t="s">
        <v>35</v>
      </c>
      <c r="G52" s="25">
        <v>40000.0</v>
      </c>
      <c r="H52" s="25">
        <f t="shared" si="4"/>
        <v>140000000</v>
      </c>
      <c r="I52" s="91">
        <f>sum(H52:H100)</f>
        <v>197155000</v>
      </c>
      <c r="J52" s="61"/>
      <c r="K52" s="62"/>
      <c r="L52" s="3"/>
    </row>
    <row r="53">
      <c r="A53" s="1"/>
      <c r="B53" s="28"/>
      <c r="C53" s="59" t="s">
        <v>124</v>
      </c>
      <c r="D53" s="32" t="s">
        <v>125</v>
      </c>
      <c r="E53" s="100">
        <v>1.0</v>
      </c>
      <c r="F53" s="92" t="s">
        <v>35</v>
      </c>
      <c r="G53" s="25">
        <v>2750000.0</v>
      </c>
      <c r="H53" s="25">
        <f t="shared" si="4"/>
        <v>2750000</v>
      </c>
      <c r="I53" s="28"/>
      <c r="J53" s="61"/>
      <c r="K53" s="62"/>
      <c r="L53" s="3"/>
    </row>
    <row r="54">
      <c r="A54" s="1"/>
      <c r="B54" s="28"/>
      <c r="C54" s="22" t="s">
        <v>128</v>
      </c>
      <c r="D54" s="23" t="s">
        <v>129</v>
      </c>
      <c r="E54" s="89">
        <v>2.0</v>
      </c>
      <c r="F54" s="92" t="s">
        <v>35</v>
      </c>
      <c r="G54" s="25">
        <v>435000.0</v>
      </c>
      <c r="H54" s="25">
        <f t="shared" si="4"/>
        <v>870000</v>
      </c>
      <c r="I54" s="28"/>
      <c r="J54" s="1"/>
      <c r="K54" s="1"/>
      <c r="L54" s="3"/>
    </row>
    <row r="55">
      <c r="A55" s="1"/>
      <c r="B55" s="28"/>
      <c r="C55" s="22" t="s">
        <v>202</v>
      </c>
      <c r="D55" s="23" t="s">
        <v>132</v>
      </c>
      <c r="E55" s="89">
        <v>2.0</v>
      </c>
      <c r="F55" s="90" t="s">
        <v>35</v>
      </c>
      <c r="G55" s="25">
        <v>1000000.0</v>
      </c>
      <c r="H55" s="25">
        <f t="shared" si="4"/>
        <v>2000000</v>
      </c>
      <c r="I55" s="28"/>
      <c r="J55" s="1"/>
      <c r="K55" s="1"/>
      <c r="L55" s="3"/>
    </row>
    <row r="56">
      <c r="A56" s="1"/>
      <c r="B56" s="28"/>
      <c r="C56" s="22" t="s">
        <v>203</v>
      </c>
      <c r="D56" s="23" t="s">
        <v>204</v>
      </c>
      <c r="E56" s="89">
        <v>4.0</v>
      </c>
      <c r="F56" s="90" t="s">
        <v>38</v>
      </c>
      <c r="G56" s="25">
        <v>3000000.0</v>
      </c>
      <c r="H56" s="25">
        <f t="shared" si="4"/>
        <v>12000000</v>
      </c>
      <c r="I56" s="28"/>
      <c r="J56" s="1"/>
      <c r="K56" s="1"/>
      <c r="L56" s="3"/>
    </row>
    <row r="57">
      <c r="A57" s="1"/>
      <c r="B57" s="28"/>
      <c r="C57" s="22" t="s">
        <v>130</v>
      </c>
      <c r="D57" s="23" t="s">
        <v>129</v>
      </c>
      <c r="E57" s="89">
        <v>2.0</v>
      </c>
      <c r="F57" s="92" t="s">
        <v>35</v>
      </c>
      <c r="G57" s="25">
        <v>700000.0</v>
      </c>
      <c r="H57" s="25">
        <f t="shared" si="4"/>
        <v>1400000</v>
      </c>
      <c r="I57" s="28"/>
      <c r="J57" s="1"/>
      <c r="K57" s="1"/>
      <c r="L57" s="3"/>
    </row>
    <row r="58">
      <c r="A58" s="1"/>
      <c r="B58" s="28"/>
      <c r="C58" s="22" t="s">
        <v>205</v>
      </c>
      <c r="D58" s="23" t="s">
        <v>206</v>
      </c>
      <c r="E58" s="89">
        <v>5.0</v>
      </c>
      <c r="F58" s="90" t="s">
        <v>35</v>
      </c>
      <c r="G58" s="25">
        <v>750000.0</v>
      </c>
      <c r="H58" s="25">
        <f t="shared" si="4"/>
        <v>3750000</v>
      </c>
      <c r="I58" s="28"/>
      <c r="J58" s="61"/>
      <c r="K58" s="65"/>
      <c r="L58" s="3"/>
    </row>
    <row r="59">
      <c r="A59" s="1"/>
      <c r="B59" s="28"/>
      <c r="C59" s="22" t="s">
        <v>207</v>
      </c>
      <c r="D59" s="23" t="s">
        <v>208</v>
      </c>
      <c r="E59" s="89">
        <v>2.0</v>
      </c>
      <c r="F59" s="90" t="s">
        <v>38</v>
      </c>
      <c r="G59" s="25">
        <v>300000.0</v>
      </c>
      <c r="H59" s="25">
        <f t="shared" si="4"/>
        <v>600000</v>
      </c>
      <c r="I59" s="28"/>
      <c r="J59" s="61"/>
      <c r="K59" s="65"/>
      <c r="L59" s="3"/>
    </row>
    <row r="60">
      <c r="A60" s="1"/>
      <c r="B60" s="28"/>
      <c r="C60" s="22" t="s">
        <v>207</v>
      </c>
      <c r="D60" s="23" t="s">
        <v>209</v>
      </c>
      <c r="E60" s="89">
        <v>3.0</v>
      </c>
      <c r="F60" s="90" t="s">
        <v>38</v>
      </c>
      <c r="G60" s="25">
        <v>600000.0</v>
      </c>
      <c r="H60" s="25">
        <f t="shared" si="4"/>
        <v>1800000</v>
      </c>
      <c r="I60" s="28"/>
      <c r="J60" s="61"/>
      <c r="K60" s="65"/>
      <c r="L60" s="3"/>
    </row>
    <row r="61">
      <c r="A61" s="1"/>
      <c r="B61" s="28"/>
      <c r="C61" s="22" t="s">
        <v>207</v>
      </c>
      <c r="D61" s="23" t="s">
        <v>210</v>
      </c>
      <c r="E61" s="89">
        <v>3.0</v>
      </c>
      <c r="F61" s="90" t="s">
        <v>38</v>
      </c>
      <c r="G61" s="25">
        <v>300000.0</v>
      </c>
      <c r="H61" s="25">
        <f t="shared" si="4"/>
        <v>900000</v>
      </c>
      <c r="I61" s="28"/>
      <c r="J61" s="61"/>
      <c r="K61" s="65"/>
      <c r="L61" s="3"/>
    </row>
    <row r="62">
      <c r="A62" s="1"/>
      <c r="B62" s="28"/>
      <c r="C62" s="22" t="s">
        <v>207</v>
      </c>
      <c r="D62" s="23" t="s">
        <v>211</v>
      </c>
      <c r="E62" s="89">
        <v>3.0</v>
      </c>
      <c r="F62" s="90" t="s">
        <v>38</v>
      </c>
      <c r="G62" s="25">
        <v>350000.0</v>
      </c>
      <c r="H62" s="25">
        <f t="shared" si="4"/>
        <v>1050000</v>
      </c>
      <c r="I62" s="28"/>
      <c r="J62" s="61"/>
      <c r="K62" s="65"/>
      <c r="L62" s="3"/>
    </row>
    <row r="63">
      <c r="A63" s="1"/>
      <c r="B63" s="28"/>
      <c r="C63" s="37" t="s">
        <v>131</v>
      </c>
      <c r="D63" s="23" t="s">
        <v>212</v>
      </c>
      <c r="E63" s="89">
        <v>10.0</v>
      </c>
      <c r="F63" s="90" t="s">
        <v>38</v>
      </c>
      <c r="G63" s="25">
        <v>110000.0</v>
      </c>
      <c r="H63" s="25">
        <f t="shared" si="4"/>
        <v>1100000</v>
      </c>
      <c r="I63" s="28"/>
      <c r="J63" s="61"/>
      <c r="K63" s="65"/>
      <c r="L63" s="3"/>
    </row>
    <row r="64">
      <c r="A64" s="1"/>
      <c r="B64" s="28"/>
      <c r="C64" s="22" t="s">
        <v>213</v>
      </c>
      <c r="D64" s="23" t="s">
        <v>214</v>
      </c>
      <c r="E64" s="89">
        <v>8.0</v>
      </c>
      <c r="F64" s="90" t="s">
        <v>38</v>
      </c>
      <c r="G64" s="25">
        <v>70000.0</v>
      </c>
      <c r="H64" s="25">
        <f t="shared" si="4"/>
        <v>560000</v>
      </c>
      <c r="I64" s="28"/>
      <c r="J64" s="61"/>
      <c r="K64" s="65"/>
      <c r="L64" s="3"/>
    </row>
    <row r="65">
      <c r="A65" s="1"/>
      <c r="B65" s="28"/>
      <c r="C65" s="22" t="s">
        <v>215</v>
      </c>
      <c r="D65" s="23" t="s">
        <v>216</v>
      </c>
      <c r="E65" s="89">
        <v>2.0</v>
      </c>
      <c r="F65" s="90" t="s">
        <v>38</v>
      </c>
      <c r="G65" s="25">
        <v>50000.0</v>
      </c>
      <c r="H65" s="25">
        <f t="shared" si="4"/>
        <v>100000</v>
      </c>
      <c r="I65" s="28"/>
      <c r="J65" s="61"/>
      <c r="K65" s="65"/>
      <c r="L65" s="3"/>
    </row>
    <row r="66">
      <c r="A66" s="1"/>
      <c r="B66" s="28"/>
      <c r="C66" s="22" t="s">
        <v>217</v>
      </c>
      <c r="D66" s="23" t="s">
        <v>132</v>
      </c>
      <c r="E66" s="89">
        <v>2.0</v>
      </c>
      <c r="F66" s="90" t="s">
        <v>38</v>
      </c>
      <c r="G66" s="25">
        <v>35000.0</v>
      </c>
      <c r="H66" s="25">
        <f t="shared" si="4"/>
        <v>70000</v>
      </c>
      <c r="I66" s="28"/>
      <c r="J66" s="61"/>
      <c r="K66" s="65"/>
      <c r="L66" s="3"/>
    </row>
    <row r="67">
      <c r="A67" s="1"/>
      <c r="B67" s="28"/>
      <c r="C67" s="22" t="s">
        <v>218</v>
      </c>
      <c r="D67" s="23" t="s">
        <v>219</v>
      </c>
      <c r="E67" s="89">
        <v>4.0</v>
      </c>
      <c r="F67" s="90" t="s">
        <v>38</v>
      </c>
      <c r="G67" s="25">
        <v>40000.0</v>
      </c>
      <c r="H67" s="25">
        <f t="shared" si="4"/>
        <v>160000</v>
      </c>
      <c r="I67" s="28"/>
      <c r="J67" s="61"/>
      <c r="K67" s="65"/>
      <c r="L67" s="3"/>
    </row>
    <row r="68">
      <c r="A68" s="1"/>
      <c r="B68" s="28"/>
      <c r="C68" s="37" t="s">
        <v>133</v>
      </c>
      <c r="D68" s="64" t="s">
        <v>132</v>
      </c>
      <c r="E68" s="93">
        <v>10.0</v>
      </c>
      <c r="F68" s="90" t="s">
        <v>38</v>
      </c>
      <c r="G68" s="25">
        <v>10000.0</v>
      </c>
      <c r="H68" s="25">
        <f t="shared" si="4"/>
        <v>100000</v>
      </c>
      <c r="I68" s="28"/>
      <c r="J68" s="61"/>
      <c r="K68" s="65"/>
      <c r="L68" s="3"/>
    </row>
    <row r="69">
      <c r="A69" s="1"/>
      <c r="B69" s="28"/>
      <c r="C69" s="37" t="s">
        <v>134</v>
      </c>
      <c r="D69" s="64" t="s">
        <v>132</v>
      </c>
      <c r="E69" s="93">
        <v>20.0</v>
      </c>
      <c r="F69" s="90" t="s">
        <v>38</v>
      </c>
      <c r="G69" s="25">
        <v>45000.0</v>
      </c>
      <c r="H69" s="25">
        <f t="shared" si="4"/>
        <v>900000</v>
      </c>
      <c r="I69" s="28"/>
      <c r="J69" s="1"/>
      <c r="K69" s="1"/>
      <c r="L69" s="3"/>
    </row>
    <row r="70">
      <c r="A70" s="1"/>
      <c r="B70" s="28"/>
      <c r="C70" s="22" t="s">
        <v>220</v>
      </c>
      <c r="D70" s="23" t="s">
        <v>221</v>
      </c>
      <c r="E70" s="89">
        <v>7.0</v>
      </c>
      <c r="F70" s="90" t="s">
        <v>38</v>
      </c>
      <c r="G70" s="25">
        <v>50000.0</v>
      </c>
      <c r="H70" s="25">
        <f t="shared" si="4"/>
        <v>350000</v>
      </c>
      <c r="I70" s="28"/>
      <c r="L70" s="3"/>
    </row>
    <row r="71">
      <c r="A71" s="1"/>
      <c r="B71" s="28"/>
      <c r="C71" s="22" t="s">
        <v>220</v>
      </c>
      <c r="D71" s="23" t="s">
        <v>222</v>
      </c>
      <c r="E71" s="89">
        <v>2.0</v>
      </c>
      <c r="F71" s="90" t="s">
        <v>38</v>
      </c>
      <c r="G71" s="25">
        <v>40000.0</v>
      </c>
      <c r="H71" s="25">
        <f t="shared" si="4"/>
        <v>80000</v>
      </c>
      <c r="I71" s="28"/>
      <c r="L71" s="3"/>
    </row>
    <row r="72">
      <c r="A72" s="1"/>
      <c r="B72" s="28"/>
      <c r="C72" s="22" t="s">
        <v>220</v>
      </c>
      <c r="D72" s="23" t="s">
        <v>223</v>
      </c>
      <c r="E72" s="89">
        <v>2.0</v>
      </c>
      <c r="F72" s="90" t="s">
        <v>38</v>
      </c>
      <c r="G72" s="25">
        <v>40000.0</v>
      </c>
      <c r="H72" s="25">
        <f t="shared" si="4"/>
        <v>80000</v>
      </c>
      <c r="I72" s="28"/>
      <c r="L72" s="3"/>
    </row>
    <row r="73">
      <c r="A73" s="1"/>
      <c r="B73" s="28"/>
      <c r="C73" s="22" t="s">
        <v>220</v>
      </c>
      <c r="D73" s="23" t="s">
        <v>224</v>
      </c>
      <c r="E73" s="89">
        <v>2.0</v>
      </c>
      <c r="F73" s="90" t="s">
        <v>38</v>
      </c>
      <c r="G73" s="25">
        <v>37500.0</v>
      </c>
      <c r="H73" s="25">
        <f t="shared" si="4"/>
        <v>75000</v>
      </c>
      <c r="I73" s="28"/>
      <c r="L73" s="3"/>
    </row>
    <row r="74">
      <c r="A74" s="1"/>
      <c r="B74" s="28"/>
      <c r="C74" s="22" t="s">
        <v>225</v>
      </c>
      <c r="D74" s="23" t="s">
        <v>226</v>
      </c>
      <c r="E74" s="89">
        <v>4.0</v>
      </c>
      <c r="F74" s="90" t="s">
        <v>38</v>
      </c>
      <c r="G74" s="25">
        <v>65000.0</v>
      </c>
      <c r="H74" s="25">
        <f t="shared" si="4"/>
        <v>260000</v>
      </c>
      <c r="I74" s="28"/>
      <c r="L74" s="3"/>
    </row>
    <row r="75">
      <c r="A75" s="1"/>
      <c r="B75" s="28"/>
      <c r="C75" s="37" t="s">
        <v>135</v>
      </c>
      <c r="D75" s="64" t="s">
        <v>132</v>
      </c>
      <c r="E75" s="93">
        <v>20.0</v>
      </c>
      <c r="F75" s="90" t="s">
        <v>38</v>
      </c>
      <c r="G75" s="25">
        <v>25000.0</v>
      </c>
      <c r="H75" s="25">
        <f t="shared" si="4"/>
        <v>500000</v>
      </c>
      <c r="I75" s="28"/>
      <c r="L75" s="3"/>
    </row>
    <row r="76">
      <c r="A76" s="1"/>
      <c r="B76" s="28"/>
      <c r="C76" s="22" t="s">
        <v>227</v>
      </c>
      <c r="D76" s="23" t="s">
        <v>228</v>
      </c>
      <c r="E76" s="89">
        <v>15.0</v>
      </c>
      <c r="F76" s="90" t="s">
        <v>229</v>
      </c>
      <c r="G76" s="25">
        <v>150000.0</v>
      </c>
      <c r="H76" s="25">
        <f t="shared" si="4"/>
        <v>2250000</v>
      </c>
      <c r="I76" s="28"/>
      <c r="L76" s="3"/>
    </row>
    <row r="77">
      <c r="A77" s="1"/>
      <c r="B77" s="28"/>
      <c r="C77" s="37" t="s">
        <v>136</v>
      </c>
      <c r="D77" s="23" t="s">
        <v>137</v>
      </c>
      <c r="E77" s="89">
        <v>20.0</v>
      </c>
      <c r="F77" s="90" t="s">
        <v>38</v>
      </c>
      <c r="G77" s="25">
        <v>80000.0</v>
      </c>
      <c r="H77" s="25">
        <f t="shared" si="4"/>
        <v>1600000</v>
      </c>
      <c r="I77" s="28"/>
      <c r="L77" s="3"/>
    </row>
    <row r="78">
      <c r="A78" s="1"/>
      <c r="B78" s="28"/>
      <c r="C78" s="22" t="s">
        <v>230</v>
      </c>
      <c r="D78" s="23" t="s">
        <v>231</v>
      </c>
      <c r="E78" s="89">
        <v>1.0</v>
      </c>
      <c r="F78" s="90" t="s">
        <v>38</v>
      </c>
      <c r="G78" s="25">
        <v>575000.0</v>
      </c>
      <c r="H78" s="25">
        <v>575000.0</v>
      </c>
      <c r="I78" s="28"/>
      <c r="L78" s="3"/>
    </row>
    <row r="79">
      <c r="A79" s="1"/>
      <c r="B79" s="28"/>
      <c r="C79" s="22" t="s">
        <v>230</v>
      </c>
      <c r="D79" s="23" t="s">
        <v>232</v>
      </c>
      <c r="E79" s="89">
        <v>1.0</v>
      </c>
      <c r="F79" s="90" t="s">
        <v>38</v>
      </c>
      <c r="G79" s="25">
        <v>250000.0</v>
      </c>
      <c r="H79" s="25">
        <f t="shared" ref="H79:H111" si="5">E79*G79</f>
        <v>250000</v>
      </c>
      <c r="I79" s="28"/>
      <c r="L79" s="3"/>
    </row>
    <row r="80">
      <c r="A80" s="1"/>
      <c r="B80" s="28"/>
      <c r="C80" s="22" t="s">
        <v>233</v>
      </c>
      <c r="D80" s="23" t="s">
        <v>157</v>
      </c>
      <c r="E80" s="89">
        <v>1.0</v>
      </c>
      <c r="F80" s="90" t="s">
        <v>38</v>
      </c>
      <c r="G80" s="25">
        <v>125000.0</v>
      </c>
      <c r="H80" s="25">
        <f t="shared" si="5"/>
        <v>125000</v>
      </c>
      <c r="I80" s="28"/>
      <c r="L80" s="3"/>
    </row>
    <row r="81">
      <c r="A81" s="1"/>
      <c r="B81" s="28"/>
      <c r="C81" s="37" t="s">
        <v>138</v>
      </c>
      <c r="D81" s="23" t="s">
        <v>139</v>
      </c>
      <c r="E81" s="93">
        <v>10.0</v>
      </c>
      <c r="F81" s="90" t="s">
        <v>38</v>
      </c>
      <c r="G81" s="25">
        <v>120000.0</v>
      </c>
      <c r="H81" s="25">
        <f t="shared" si="5"/>
        <v>1200000</v>
      </c>
      <c r="I81" s="28"/>
      <c r="L81" s="3"/>
    </row>
    <row r="82">
      <c r="A82" s="1"/>
      <c r="B82" s="28"/>
      <c r="C82" s="22" t="s">
        <v>234</v>
      </c>
      <c r="D82" s="23" t="s">
        <v>235</v>
      </c>
      <c r="E82" s="89">
        <v>10.0</v>
      </c>
      <c r="F82" s="90" t="s">
        <v>38</v>
      </c>
      <c r="G82" s="25">
        <v>15000.0</v>
      </c>
      <c r="H82" s="25">
        <f t="shared" si="5"/>
        <v>150000</v>
      </c>
      <c r="I82" s="28"/>
      <c r="L82" s="3"/>
    </row>
    <row r="83">
      <c r="A83" s="1"/>
      <c r="B83" s="28"/>
      <c r="C83" s="22" t="s">
        <v>236</v>
      </c>
      <c r="D83" s="23" t="s">
        <v>235</v>
      </c>
      <c r="E83" s="89">
        <v>30.0</v>
      </c>
      <c r="F83" s="90" t="s">
        <v>38</v>
      </c>
      <c r="G83" s="25">
        <v>10000.0</v>
      </c>
      <c r="H83" s="25">
        <f t="shared" si="5"/>
        <v>300000</v>
      </c>
      <c r="I83" s="28"/>
      <c r="L83" s="3"/>
    </row>
    <row r="84">
      <c r="A84" s="1"/>
      <c r="B84" s="28"/>
      <c r="C84" s="22" t="s">
        <v>237</v>
      </c>
      <c r="D84" s="23" t="s">
        <v>238</v>
      </c>
      <c r="E84" s="89">
        <v>8.0</v>
      </c>
      <c r="F84" s="90" t="s">
        <v>38</v>
      </c>
      <c r="G84" s="25">
        <v>350000.0</v>
      </c>
      <c r="H84" s="25">
        <f t="shared" si="5"/>
        <v>2800000</v>
      </c>
      <c r="I84" s="28"/>
      <c r="L84" s="3"/>
    </row>
    <row r="85">
      <c r="A85" s="1"/>
      <c r="B85" s="28"/>
      <c r="C85" s="22" t="s">
        <v>239</v>
      </c>
      <c r="D85" s="23" t="s">
        <v>235</v>
      </c>
      <c r="E85" s="89">
        <v>23.0</v>
      </c>
      <c r="F85" s="90" t="s">
        <v>38</v>
      </c>
      <c r="G85" s="25">
        <v>50000.0</v>
      </c>
      <c r="H85" s="25">
        <f t="shared" si="5"/>
        <v>1150000</v>
      </c>
      <c r="I85" s="28"/>
      <c r="L85" s="3"/>
    </row>
    <row r="86">
      <c r="A86" s="1"/>
      <c r="B86" s="28"/>
      <c r="C86" s="22" t="s">
        <v>240</v>
      </c>
      <c r="D86" s="23" t="s">
        <v>241</v>
      </c>
      <c r="E86" s="89">
        <v>2.0</v>
      </c>
      <c r="F86" s="90" t="s">
        <v>229</v>
      </c>
      <c r="G86" s="25">
        <v>20000.0</v>
      </c>
      <c r="H86" s="25">
        <f t="shared" si="5"/>
        <v>40000</v>
      </c>
      <c r="I86" s="28"/>
      <c r="L86" s="3"/>
    </row>
    <row r="87">
      <c r="A87" s="1"/>
      <c r="B87" s="28"/>
      <c r="C87" s="22" t="s">
        <v>140</v>
      </c>
      <c r="D87" s="23" t="s">
        <v>141</v>
      </c>
      <c r="E87" s="89">
        <v>10.0</v>
      </c>
      <c r="F87" s="90" t="s">
        <v>38</v>
      </c>
      <c r="G87" s="25">
        <v>100000.0</v>
      </c>
      <c r="H87" s="25">
        <f t="shared" si="5"/>
        <v>1000000</v>
      </c>
      <c r="I87" s="28"/>
      <c r="L87" s="3"/>
    </row>
    <row r="88">
      <c r="A88" s="1"/>
      <c r="B88" s="28"/>
      <c r="C88" s="22" t="s">
        <v>242</v>
      </c>
      <c r="D88" s="23" t="s">
        <v>132</v>
      </c>
      <c r="E88" s="89">
        <v>10.0</v>
      </c>
      <c r="F88" s="90" t="s">
        <v>38</v>
      </c>
      <c r="G88" s="25">
        <v>50000.0</v>
      </c>
      <c r="H88" s="25">
        <f t="shared" si="5"/>
        <v>500000</v>
      </c>
      <c r="I88" s="28"/>
      <c r="L88" s="3"/>
    </row>
    <row r="89">
      <c r="A89" s="1"/>
      <c r="B89" s="28"/>
      <c r="C89" s="22" t="s">
        <v>243</v>
      </c>
      <c r="D89" s="23" t="s">
        <v>132</v>
      </c>
      <c r="E89" s="89">
        <v>1.0</v>
      </c>
      <c r="F89" s="90" t="s">
        <v>38</v>
      </c>
      <c r="G89" s="25">
        <v>30000.0</v>
      </c>
      <c r="H89" s="25">
        <f t="shared" si="5"/>
        <v>30000</v>
      </c>
      <c r="I89" s="28"/>
      <c r="L89" s="3"/>
    </row>
    <row r="90">
      <c r="A90" s="1"/>
      <c r="B90" s="28"/>
      <c r="C90" s="22" t="s">
        <v>244</v>
      </c>
      <c r="D90" s="23" t="s">
        <v>132</v>
      </c>
      <c r="E90" s="89">
        <v>1.0</v>
      </c>
      <c r="F90" s="90" t="s">
        <v>38</v>
      </c>
      <c r="G90" s="25">
        <v>50000.0</v>
      </c>
      <c r="H90" s="25">
        <f t="shared" si="5"/>
        <v>50000</v>
      </c>
      <c r="I90" s="28"/>
      <c r="L90" s="3"/>
    </row>
    <row r="91">
      <c r="A91" s="1"/>
      <c r="B91" s="28"/>
      <c r="C91" s="22" t="s">
        <v>245</v>
      </c>
      <c r="D91" s="23" t="s">
        <v>246</v>
      </c>
      <c r="E91" s="89">
        <v>2.0</v>
      </c>
      <c r="F91" s="90" t="s">
        <v>38</v>
      </c>
      <c r="G91" s="25">
        <v>200000.0</v>
      </c>
      <c r="H91" s="25">
        <f t="shared" si="5"/>
        <v>400000</v>
      </c>
      <c r="I91" s="28"/>
      <c r="L91" s="3"/>
    </row>
    <row r="92">
      <c r="A92" s="1"/>
      <c r="B92" s="28"/>
      <c r="C92" s="22" t="s">
        <v>247</v>
      </c>
      <c r="D92" s="23" t="s">
        <v>248</v>
      </c>
      <c r="E92" s="89">
        <v>9.0</v>
      </c>
      <c r="F92" s="90" t="s">
        <v>38</v>
      </c>
      <c r="G92" s="25">
        <v>20000.0</v>
      </c>
      <c r="H92" s="25">
        <f t="shared" si="5"/>
        <v>180000</v>
      </c>
      <c r="I92" s="28"/>
      <c r="L92" s="3"/>
    </row>
    <row r="93">
      <c r="A93" s="1"/>
      <c r="B93" s="28"/>
      <c r="C93" s="22" t="s">
        <v>249</v>
      </c>
      <c r="D93" s="23" t="s">
        <v>250</v>
      </c>
      <c r="E93" s="89">
        <v>30.0</v>
      </c>
      <c r="F93" s="90" t="s">
        <v>229</v>
      </c>
      <c r="G93" s="25">
        <v>25000.0</v>
      </c>
      <c r="H93" s="25">
        <f t="shared" si="5"/>
        <v>750000</v>
      </c>
      <c r="I93" s="28"/>
      <c r="L93" s="3"/>
    </row>
    <row r="94">
      <c r="A94" s="1"/>
      <c r="B94" s="28"/>
      <c r="C94" s="22" t="s">
        <v>144</v>
      </c>
      <c r="D94" s="23" t="s">
        <v>251</v>
      </c>
      <c r="E94" s="89">
        <v>14.0</v>
      </c>
      <c r="F94" s="90" t="s">
        <v>38</v>
      </c>
      <c r="G94" s="25">
        <v>150000.0</v>
      </c>
      <c r="H94" s="25">
        <f t="shared" si="5"/>
        <v>2100000</v>
      </c>
      <c r="I94" s="28"/>
      <c r="L94" s="3"/>
    </row>
    <row r="95">
      <c r="A95" s="1"/>
      <c r="B95" s="28"/>
      <c r="C95" s="22" t="s">
        <v>252</v>
      </c>
      <c r="D95" s="23" t="s">
        <v>253</v>
      </c>
      <c r="E95" s="89">
        <v>5.0</v>
      </c>
      <c r="F95" s="90" t="s">
        <v>38</v>
      </c>
      <c r="G95" s="25">
        <v>150000.0</v>
      </c>
      <c r="H95" s="25">
        <f t="shared" si="5"/>
        <v>750000</v>
      </c>
      <c r="I95" s="28"/>
      <c r="L95" s="3"/>
    </row>
    <row r="96">
      <c r="A96" s="1"/>
      <c r="B96" s="28"/>
      <c r="C96" s="22" t="s">
        <v>142</v>
      </c>
      <c r="D96" s="23" t="s">
        <v>143</v>
      </c>
      <c r="E96" s="89">
        <v>10.0</v>
      </c>
      <c r="F96" s="90" t="s">
        <v>38</v>
      </c>
      <c r="G96" s="25">
        <v>200000.0</v>
      </c>
      <c r="H96" s="25">
        <f t="shared" si="5"/>
        <v>2000000</v>
      </c>
      <c r="I96" s="28"/>
      <c r="L96" s="3"/>
    </row>
    <row r="97">
      <c r="A97" s="1"/>
      <c r="B97" s="28"/>
      <c r="C97" s="22" t="s">
        <v>254</v>
      </c>
      <c r="D97" s="23" t="s">
        <v>132</v>
      </c>
      <c r="E97" s="89">
        <v>4.0</v>
      </c>
      <c r="F97" s="90" t="s">
        <v>38</v>
      </c>
      <c r="G97" s="25">
        <v>250000.0</v>
      </c>
      <c r="H97" s="25">
        <f t="shared" si="5"/>
        <v>1000000</v>
      </c>
      <c r="I97" s="28"/>
      <c r="L97" s="3"/>
    </row>
    <row r="98">
      <c r="A98" s="1"/>
      <c r="B98" s="28"/>
      <c r="C98" s="22" t="s">
        <v>146</v>
      </c>
      <c r="D98" s="23" t="s">
        <v>147</v>
      </c>
      <c r="E98" s="89">
        <v>5.0</v>
      </c>
      <c r="F98" s="90" t="s">
        <v>38</v>
      </c>
      <c r="G98" s="25">
        <v>700000.0</v>
      </c>
      <c r="H98" s="25">
        <f t="shared" si="5"/>
        <v>3500000</v>
      </c>
      <c r="I98" s="28"/>
      <c r="L98" s="3"/>
    </row>
    <row r="99">
      <c r="A99" s="1"/>
      <c r="B99" s="28"/>
      <c r="C99" s="22" t="s">
        <v>255</v>
      </c>
      <c r="D99" s="23" t="s">
        <v>132</v>
      </c>
      <c r="E99" s="89">
        <v>2.0</v>
      </c>
      <c r="F99" s="90" t="s">
        <v>35</v>
      </c>
      <c r="G99" s="25">
        <v>50000.0</v>
      </c>
      <c r="H99" s="25">
        <f t="shared" si="5"/>
        <v>100000</v>
      </c>
      <c r="I99" s="28"/>
      <c r="L99" s="3"/>
    </row>
    <row r="100">
      <c r="A100" s="1"/>
      <c r="B100" s="33"/>
      <c r="C100" s="22" t="s">
        <v>148</v>
      </c>
      <c r="D100" s="23" t="s">
        <v>149</v>
      </c>
      <c r="E100" s="89">
        <v>1.0</v>
      </c>
      <c r="F100" s="90" t="s">
        <v>35</v>
      </c>
      <c r="G100" s="25">
        <v>2900000.0</v>
      </c>
      <c r="H100" s="25">
        <f t="shared" si="5"/>
        <v>2900000</v>
      </c>
      <c r="I100" s="33"/>
      <c r="L100" s="3"/>
    </row>
    <row r="101">
      <c r="A101" s="1"/>
      <c r="B101" s="66" t="s">
        <v>150</v>
      </c>
      <c r="C101" s="37" t="s">
        <v>151</v>
      </c>
      <c r="D101" s="23" t="s">
        <v>152</v>
      </c>
      <c r="E101" s="89">
        <v>2.0</v>
      </c>
      <c r="F101" s="90" t="s">
        <v>38</v>
      </c>
      <c r="G101" s="25">
        <v>750000.0</v>
      </c>
      <c r="H101" s="25">
        <f t="shared" si="5"/>
        <v>1500000</v>
      </c>
      <c r="I101" s="91">
        <f>sum(H101:H110)</f>
        <v>20520000</v>
      </c>
      <c r="L101" s="3"/>
    </row>
    <row r="102">
      <c r="A102" s="1"/>
      <c r="B102" s="28"/>
      <c r="C102" s="37" t="s">
        <v>153</v>
      </c>
      <c r="D102" s="23" t="s">
        <v>256</v>
      </c>
      <c r="E102" s="93">
        <v>1.0</v>
      </c>
      <c r="F102" s="90" t="s">
        <v>38</v>
      </c>
      <c r="G102" s="25">
        <v>250000.0</v>
      </c>
      <c r="H102" s="25">
        <f t="shared" si="5"/>
        <v>250000</v>
      </c>
      <c r="I102" s="28"/>
      <c r="L102" s="3"/>
    </row>
    <row r="103">
      <c r="A103" s="1"/>
      <c r="B103" s="28"/>
      <c r="C103" s="22" t="s">
        <v>257</v>
      </c>
      <c r="D103" s="23" t="s">
        <v>132</v>
      </c>
      <c r="E103" s="89">
        <v>100.0</v>
      </c>
      <c r="F103" s="90" t="s">
        <v>229</v>
      </c>
      <c r="G103" s="25">
        <v>30000.0</v>
      </c>
      <c r="H103" s="25">
        <f t="shared" si="5"/>
        <v>3000000</v>
      </c>
      <c r="I103" s="28"/>
      <c r="L103" s="3"/>
    </row>
    <row r="104">
      <c r="A104" s="1"/>
      <c r="B104" s="28"/>
      <c r="C104" s="22" t="s">
        <v>258</v>
      </c>
      <c r="D104" s="23" t="s">
        <v>132</v>
      </c>
      <c r="E104" s="89">
        <v>100.0</v>
      </c>
      <c r="F104" s="90" t="s">
        <v>38</v>
      </c>
      <c r="G104" s="25">
        <v>5000.0</v>
      </c>
      <c r="H104" s="25">
        <f t="shared" si="5"/>
        <v>500000</v>
      </c>
      <c r="I104" s="28"/>
      <c r="L104" s="3"/>
    </row>
    <row r="105">
      <c r="A105" s="1"/>
      <c r="B105" s="28"/>
      <c r="C105" s="37" t="s">
        <v>154</v>
      </c>
      <c r="D105" s="23" t="s">
        <v>132</v>
      </c>
      <c r="E105" s="93">
        <v>2.0</v>
      </c>
      <c r="F105" s="90" t="s">
        <v>38</v>
      </c>
      <c r="G105" s="25">
        <v>350000.0</v>
      </c>
      <c r="H105" s="25">
        <f t="shared" si="5"/>
        <v>700000</v>
      </c>
      <c r="I105" s="28"/>
      <c r="L105" s="3"/>
    </row>
    <row r="106">
      <c r="A106" s="1"/>
      <c r="B106" s="28"/>
      <c r="C106" s="37" t="s">
        <v>156</v>
      </c>
      <c r="D106" s="23" t="s">
        <v>157</v>
      </c>
      <c r="E106" s="89">
        <v>2.0</v>
      </c>
      <c r="F106" s="90" t="s">
        <v>38</v>
      </c>
      <c r="G106" s="25">
        <v>100000.0</v>
      </c>
      <c r="H106" s="25">
        <f t="shared" si="5"/>
        <v>200000</v>
      </c>
      <c r="I106" s="28"/>
      <c r="L106" s="3"/>
    </row>
    <row r="107">
      <c r="A107" s="1"/>
      <c r="B107" s="28"/>
      <c r="C107" s="22" t="s">
        <v>259</v>
      </c>
      <c r="D107" s="23" t="s">
        <v>132</v>
      </c>
      <c r="E107" s="89">
        <v>2.0</v>
      </c>
      <c r="F107" s="90" t="s">
        <v>38</v>
      </c>
      <c r="G107" s="25">
        <v>60000.0</v>
      </c>
      <c r="H107" s="25">
        <f t="shared" si="5"/>
        <v>120000</v>
      </c>
      <c r="I107" s="28"/>
      <c r="L107" s="3"/>
    </row>
    <row r="108">
      <c r="A108" s="1"/>
      <c r="B108" s="28"/>
      <c r="C108" s="22" t="s">
        <v>260</v>
      </c>
      <c r="D108" s="23" t="s">
        <v>261</v>
      </c>
      <c r="E108" s="89">
        <v>50.0</v>
      </c>
      <c r="F108" s="90" t="s">
        <v>38</v>
      </c>
      <c r="G108" s="25">
        <v>65000.0</v>
      </c>
      <c r="H108" s="25">
        <f t="shared" si="5"/>
        <v>3250000</v>
      </c>
      <c r="I108" s="28"/>
      <c r="L108" s="3"/>
    </row>
    <row r="109">
      <c r="A109" s="1"/>
      <c r="B109" s="28"/>
      <c r="C109" s="37" t="s">
        <v>158</v>
      </c>
      <c r="D109" s="23" t="s">
        <v>262</v>
      </c>
      <c r="E109" s="89">
        <v>6.0</v>
      </c>
      <c r="F109" s="90" t="s">
        <v>38</v>
      </c>
      <c r="G109" s="25">
        <v>500000.0</v>
      </c>
      <c r="H109" s="25">
        <f t="shared" si="5"/>
        <v>3000000</v>
      </c>
      <c r="I109" s="28"/>
      <c r="L109" s="3"/>
    </row>
    <row r="110">
      <c r="A110" s="1"/>
      <c r="B110" s="33"/>
      <c r="C110" s="22" t="s">
        <v>160</v>
      </c>
      <c r="D110" s="23" t="s">
        <v>263</v>
      </c>
      <c r="E110" s="93">
        <v>1.0</v>
      </c>
      <c r="F110" s="90" t="s">
        <v>35</v>
      </c>
      <c r="G110" s="25">
        <v>8000000.0</v>
      </c>
      <c r="H110" s="25">
        <f t="shared" si="5"/>
        <v>8000000</v>
      </c>
      <c r="I110" s="33"/>
      <c r="L110" s="3"/>
    </row>
    <row r="111">
      <c r="A111" s="1"/>
      <c r="B111" s="68" t="s">
        <v>264</v>
      </c>
      <c r="C111" s="22"/>
      <c r="D111" s="101" t="s">
        <v>265</v>
      </c>
      <c r="E111" s="89">
        <v>1.0</v>
      </c>
      <c r="F111" s="90" t="s">
        <v>86</v>
      </c>
      <c r="G111" s="25">
        <v>1.27375E7</v>
      </c>
      <c r="H111" s="25">
        <f t="shared" si="5"/>
        <v>12737500</v>
      </c>
      <c r="I111" s="102">
        <f>H111</f>
        <v>12737500</v>
      </c>
      <c r="L111" s="3"/>
    </row>
    <row r="112">
      <c r="A112" s="1"/>
      <c r="B112" s="78"/>
      <c r="C112" s="78"/>
      <c r="D112" s="78"/>
      <c r="E112" s="106"/>
      <c r="F112" s="106"/>
      <c r="G112" s="78"/>
      <c r="H112" s="80"/>
      <c r="I112" s="76"/>
      <c r="L112" s="3"/>
    </row>
    <row r="113">
      <c r="A113" s="1"/>
      <c r="B113" s="78"/>
      <c r="C113" s="78"/>
      <c r="D113" s="78"/>
      <c r="E113" s="106"/>
      <c r="F113" s="106"/>
      <c r="G113" s="78"/>
      <c r="H113" s="80"/>
      <c r="I113" s="76"/>
      <c r="L113" s="3"/>
    </row>
  </sheetData>
  <mergeCells count="24">
    <mergeCell ref="I3:I6"/>
    <mergeCell ref="B3:B6"/>
    <mergeCell ref="B7:B11"/>
    <mergeCell ref="I7:I11"/>
    <mergeCell ref="J8:K8"/>
    <mergeCell ref="J17:K17"/>
    <mergeCell ref="J20:K20"/>
    <mergeCell ref="J25:K25"/>
    <mergeCell ref="J26:K30"/>
    <mergeCell ref="I24:I28"/>
    <mergeCell ref="J14:K14"/>
    <mergeCell ref="B12:B16"/>
    <mergeCell ref="B17:B23"/>
    <mergeCell ref="B24:B28"/>
    <mergeCell ref="B29:B51"/>
    <mergeCell ref="B52:B100"/>
    <mergeCell ref="B101:B110"/>
    <mergeCell ref="I12:I16"/>
    <mergeCell ref="I17:I23"/>
    <mergeCell ref="I29:I51"/>
    <mergeCell ref="I52:I100"/>
    <mergeCell ref="I101:I110"/>
    <mergeCell ref="J3:K3"/>
    <mergeCell ref="J2:K2"/>
  </mergeCells>
  <printOptions horizontalCentered="1"/>
  <pageMargins bottom="0.75" footer="0.0" header="0.0" left="0.7" right="0.7" top="0.75"/>
  <pageSetup fitToWidth="0" paperSize="9" cellComments="atEnd" orientation="portrait"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5"/>
    <col customWidth="1" min="2" max="2" width="20.25"/>
    <col customWidth="1" min="3" max="3" width="23.13"/>
    <col customWidth="1" min="4" max="4" width="43.13"/>
    <col customWidth="1" min="5" max="5" width="5.5"/>
    <col customWidth="1" min="6" max="6" width="8.38"/>
    <col customWidth="1" hidden="1" min="7" max="7" width="13.88"/>
    <col customWidth="1" min="8" max="8" width="13.88"/>
    <col customWidth="1" min="9" max="9" width="14.5"/>
    <col customWidth="1" min="10" max="10" width="15.5"/>
    <col customWidth="1" hidden="1" min="11" max="11" width="22.75"/>
    <col customWidth="1" hidden="1" min="12" max="12" width="18.88"/>
    <col customWidth="1" min="13" max="13" width="3.38"/>
  </cols>
  <sheetData>
    <row r="1">
      <c r="A1" s="1"/>
      <c r="B1" s="81"/>
      <c r="C1" s="81"/>
      <c r="D1" s="81"/>
      <c r="E1" s="81"/>
      <c r="F1" s="81"/>
      <c r="G1" s="81"/>
      <c r="H1" s="81"/>
      <c r="I1" s="81"/>
      <c r="J1" s="81"/>
      <c r="K1" s="82"/>
      <c r="L1" s="82"/>
      <c r="M1" s="3"/>
    </row>
    <row r="2">
      <c r="A2" s="1"/>
      <c r="B2" s="108" t="s">
        <v>175</v>
      </c>
      <c r="C2" s="56"/>
      <c r="D2" s="56"/>
      <c r="E2" s="56"/>
      <c r="F2" s="56"/>
      <c r="G2" s="56"/>
      <c r="H2" s="56"/>
      <c r="I2" s="56"/>
      <c r="J2" s="14"/>
      <c r="K2" s="82"/>
      <c r="L2" s="82"/>
      <c r="M2" s="3"/>
    </row>
    <row r="3">
      <c r="A3" s="1"/>
      <c r="B3" s="74"/>
      <c r="J3" s="75"/>
      <c r="K3" s="82"/>
      <c r="L3" s="82"/>
      <c r="M3" s="3"/>
    </row>
    <row r="4">
      <c r="A4" s="1"/>
      <c r="B4" s="74"/>
      <c r="J4" s="75"/>
      <c r="K4" s="82"/>
      <c r="L4" s="82"/>
      <c r="M4" s="3"/>
    </row>
    <row r="5">
      <c r="A5" s="1"/>
      <c r="B5" s="74"/>
      <c r="J5" s="75"/>
      <c r="K5" s="82"/>
      <c r="L5" s="82"/>
      <c r="M5" s="3"/>
    </row>
    <row r="6">
      <c r="A6" s="1"/>
      <c r="B6" s="19"/>
      <c r="C6" s="77"/>
      <c r="D6" s="77"/>
      <c r="E6" s="77"/>
      <c r="F6" s="77"/>
      <c r="G6" s="77"/>
      <c r="H6" s="77"/>
      <c r="I6" s="77"/>
      <c r="J6" s="20"/>
      <c r="K6" s="82"/>
      <c r="L6" s="82"/>
      <c r="M6" s="3"/>
    </row>
    <row r="7">
      <c r="A7" s="1"/>
      <c r="B7" s="109" t="s">
        <v>2</v>
      </c>
      <c r="C7" s="109" t="s">
        <v>3</v>
      </c>
      <c r="D7" s="110" t="s">
        <v>4</v>
      </c>
      <c r="E7" s="111" t="s">
        <v>5</v>
      </c>
      <c r="F7" s="109" t="s">
        <v>6</v>
      </c>
      <c r="G7" s="112" t="s">
        <v>7</v>
      </c>
      <c r="H7" s="112" t="s">
        <v>7</v>
      </c>
      <c r="I7" s="113" t="s">
        <v>176</v>
      </c>
      <c r="J7" s="113" t="s">
        <v>267</v>
      </c>
      <c r="K7" s="13" t="s">
        <v>9</v>
      </c>
      <c r="L7" s="14"/>
      <c r="M7" s="3"/>
    </row>
    <row r="8">
      <c r="A8" s="1"/>
      <c r="B8" s="114"/>
      <c r="C8" s="16"/>
      <c r="D8" s="16"/>
      <c r="E8" s="16"/>
      <c r="F8" s="16"/>
      <c r="G8" s="16"/>
      <c r="H8" s="16"/>
      <c r="I8" s="16"/>
      <c r="J8" s="17"/>
      <c r="K8" s="19"/>
      <c r="L8" s="20"/>
      <c r="M8" s="3"/>
    </row>
    <row r="9">
      <c r="A9" s="1"/>
      <c r="B9" s="21" t="s">
        <v>10</v>
      </c>
      <c r="C9" s="22" t="s">
        <v>11</v>
      </c>
      <c r="D9" s="23" t="s">
        <v>177</v>
      </c>
      <c r="E9" s="89">
        <v>400.0</v>
      </c>
      <c r="F9" s="90" t="s">
        <v>13</v>
      </c>
      <c r="G9" s="25">
        <v>165000.0</v>
      </c>
      <c r="H9" s="25">
        <v>195000.0</v>
      </c>
      <c r="I9" s="25">
        <f t="shared" ref="I9:I117" si="1">E9*H9</f>
        <v>78000000</v>
      </c>
      <c r="J9" s="115">
        <f>sum(I9:I12)</f>
        <v>174750000</v>
      </c>
      <c r="K9" s="27" t="s">
        <v>14</v>
      </c>
      <c r="L9" s="17"/>
      <c r="M9" s="3"/>
    </row>
    <row r="10">
      <c r="A10" s="1"/>
      <c r="B10" s="28"/>
      <c r="C10" s="22" t="s">
        <v>15</v>
      </c>
      <c r="D10" s="29" t="s">
        <v>178</v>
      </c>
      <c r="E10" s="89">
        <v>400.0</v>
      </c>
      <c r="F10" s="90" t="s">
        <v>13</v>
      </c>
      <c r="G10" s="25">
        <v>102500.0</v>
      </c>
      <c r="H10" s="25">
        <v>125000.0</v>
      </c>
      <c r="I10" s="25">
        <f t="shared" si="1"/>
        <v>50000000</v>
      </c>
      <c r="J10" s="28"/>
      <c r="K10" s="30" t="s">
        <v>16</v>
      </c>
      <c r="L10" s="31">
        <v>3500.0</v>
      </c>
      <c r="M10" s="3"/>
    </row>
    <row r="11">
      <c r="A11" s="1"/>
      <c r="B11" s="28"/>
      <c r="C11" s="22" t="s">
        <v>17</v>
      </c>
      <c r="D11" s="32" t="s">
        <v>18</v>
      </c>
      <c r="E11" s="89">
        <v>400.0</v>
      </c>
      <c r="F11" s="90" t="s">
        <v>13</v>
      </c>
      <c r="G11" s="25">
        <v>95000.0</v>
      </c>
      <c r="H11" s="25">
        <v>105000.0</v>
      </c>
      <c r="I11" s="25">
        <f t="shared" si="1"/>
        <v>42000000</v>
      </c>
      <c r="J11" s="28"/>
      <c r="K11" s="30" t="s">
        <v>19</v>
      </c>
      <c r="L11" s="31">
        <v>1000.0</v>
      </c>
      <c r="M11" s="3"/>
    </row>
    <row r="12">
      <c r="A12" s="1"/>
      <c r="B12" s="33"/>
      <c r="C12" s="22" t="s">
        <v>20</v>
      </c>
      <c r="D12" s="32" t="s">
        <v>21</v>
      </c>
      <c r="E12" s="89">
        <v>5.0</v>
      </c>
      <c r="F12" s="90" t="s">
        <v>22</v>
      </c>
      <c r="G12" s="25">
        <v>700000.0</v>
      </c>
      <c r="H12" s="25">
        <v>950000.0</v>
      </c>
      <c r="I12" s="25">
        <f t="shared" si="1"/>
        <v>4750000</v>
      </c>
      <c r="J12" s="33"/>
      <c r="K12" s="30" t="s">
        <v>23</v>
      </c>
      <c r="L12" s="34">
        <v>20.0</v>
      </c>
      <c r="M12" s="3"/>
    </row>
    <row r="13">
      <c r="A13" s="1"/>
      <c r="B13" s="21" t="s">
        <v>24</v>
      </c>
      <c r="C13" s="22" t="s">
        <v>25</v>
      </c>
      <c r="D13" s="32" t="s">
        <v>26</v>
      </c>
      <c r="E13" s="89">
        <v>2.0</v>
      </c>
      <c r="F13" s="90" t="s">
        <v>27</v>
      </c>
      <c r="G13" s="25">
        <v>3125000.0</v>
      </c>
      <c r="H13" s="25">
        <v>3750000.0</v>
      </c>
      <c r="I13" s="25">
        <f t="shared" si="1"/>
        <v>7500000</v>
      </c>
      <c r="J13" s="115">
        <f>sum(I13:I17)</f>
        <v>20625000</v>
      </c>
      <c r="K13" s="35" t="s">
        <v>28</v>
      </c>
      <c r="L13" s="36">
        <f>L10*L11*L12</f>
        <v>70000000</v>
      </c>
      <c r="M13" s="3"/>
    </row>
    <row r="14">
      <c r="A14" s="1"/>
      <c r="B14" s="28"/>
      <c r="C14" s="22" t="s">
        <v>29</v>
      </c>
      <c r="D14" s="32" t="s">
        <v>30</v>
      </c>
      <c r="E14" s="89">
        <v>25.0</v>
      </c>
      <c r="F14" s="92" t="s">
        <v>31</v>
      </c>
      <c r="G14" s="25">
        <v>65000.0</v>
      </c>
      <c r="H14" s="25">
        <v>125000.0</v>
      </c>
      <c r="I14" s="25">
        <f t="shared" si="1"/>
        <v>3125000</v>
      </c>
      <c r="J14" s="28"/>
      <c r="K14" s="38" t="s">
        <v>32</v>
      </c>
      <c r="L14" s="17"/>
      <c r="M14" s="3"/>
    </row>
    <row r="15">
      <c r="A15" s="1"/>
      <c r="B15" s="28"/>
      <c r="C15" s="39" t="s">
        <v>33</v>
      </c>
      <c r="D15" s="32" t="s">
        <v>179</v>
      </c>
      <c r="E15" s="93">
        <v>1.0</v>
      </c>
      <c r="F15" s="92" t="s">
        <v>35</v>
      </c>
      <c r="G15" s="25">
        <v>3750000.0</v>
      </c>
      <c r="H15" s="25">
        <v>6500000.0</v>
      </c>
      <c r="I15" s="25">
        <f t="shared" si="1"/>
        <v>6500000</v>
      </c>
      <c r="J15" s="28"/>
      <c r="K15" s="30" t="s">
        <v>16</v>
      </c>
      <c r="L15" s="31">
        <v>3500.0</v>
      </c>
      <c r="M15" s="3"/>
    </row>
    <row r="16">
      <c r="A16" s="1"/>
      <c r="B16" s="28"/>
      <c r="C16" s="39" t="s">
        <v>36</v>
      </c>
      <c r="D16" s="32" t="s">
        <v>37</v>
      </c>
      <c r="E16" s="89">
        <v>4.0</v>
      </c>
      <c r="F16" s="92" t="s">
        <v>38</v>
      </c>
      <c r="G16" s="25">
        <v>365000.0</v>
      </c>
      <c r="H16" s="25">
        <v>500000.0</v>
      </c>
      <c r="I16" s="25">
        <f t="shared" si="1"/>
        <v>2000000</v>
      </c>
      <c r="J16" s="28"/>
      <c r="K16" s="30" t="s">
        <v>39</v>
      </c>
      <c r="L16" s="31">
        <v>2000.0</v>
      </c>
      <c r="M16" s="3"/>
    </row>
    <row r="17">
      <c r="A17" s="1"/>
      <c r="B17" s="33"/>
      <c r="C17" s="22" t="s">
        <v>40</v>
      </c>
      <c r="D17" s="23" t="s">
        <v>41</v>
      </c>
      <c r="E17" s="89">
        <v>20.0</v>
      </c>
      <c r="F17" s="90" t="s">
        <v>31</v>
      </c>
      <c r="G17" s="25">
        <v>65000.0</v>
      </c>
      <c r="H17" s="25">
        <v>75000.0</v>
      </c>
      <c r="I17" s="25">
        <f t="shared" si="1"/>
        <v>1500000</v>
      </c>
      <c r="J17" s="33"/>
      <c r="K17" s="30" t="s">
        <v>23</v>
      </c>
      <c r="L17" s="34">
        <v>20.0</v>
      </c>
      <c r="M17" s="3"/>
    </row>
    <row r="18">
      <c r="A18" s="1"/>
      <c r="B18" s="21" t="s">
        <v>42</v>
      </c>
      <c r="C18" s="39" t="s">
        <v>43</v>
      </c>
      <c r="D18" s="32" t="s">
        <v>44</v>
      </c>
      <c r="E18" s="89">
        <v>20.0</v>
      </c>
      <c r="F18" s="90" t="s">
        <v>31</v>
      </c>
      <c r="G18" s="25">
        <v>415000.0</v>
      </c>
      <c r="H18" s="25">
        <v>800000.0</v>
      </c>
      <c r="I18" s="25">
        <f t="shared" si="1"/>
        <v>16000000</v>
      </c>
      <c r="J18" s="115">
        <f>sum(I18:I22)</f>
        <v>64554500</v>
      </c>
      <c r="K18" s="42" t="s">
        <v>28</v>
      </c>
      <c r="L18" s="43">
        <f>L15*L16*L17</f>
        <v>140000000</v>
      </c>
      <c r="M18" s="3"/>
    </row>
    <row r="19">
      <c r="A19" s="1"/>
      <c r="B19" s="28"/>
      <c r="C19" s="22" t="s">
        <v>45</v>
      </c>
      <c r="D19" s="32" t="s">
        <v>46</v>
      </c>
      <c r="E19" s="89">
        <v>5.0</v>
      </c>
      <c r="F19" s="92" t="s">
        <v>35</v>
      </c>
      <c r="G19" s="25">
        <v>925000.0</v>
      </c>
      <c r="H19" s="25">
        <v>1350000.0</v>
      </c>
      <c r="I19" s="25">
        <f t="shared" si="1"/>
        <v>6750000</v>
      </c>
      <c r="J19" s="28"/>
      <c r="K19" s="44" t="s">
        <v>47</v>
      </c>
      <c r="L19" s="45">
        <f>L13+L18</f>
        <v>210000000</v>
      </c>
      <c r="M19" s="3"/>
    </row>
    <row r="20">
      <c r="A20" s="1"/>
      <c r="B20" s="28"/>
      <c r="C20" s="22" t="s">
        <v>48</v>
      </c>
      <c r="D20" s="32" t="s">
        <v>49</v>
      </c>
      <c r="E20" s="89">
        <v>5.0</v>
      </c>
      <c r="F20" s="90" t="s">
        <v>38</v>
      </c>
      <c r="G20" s="25">
        <v>4150000.0</v>
      </c>
      <c r="H20" s="25">
        <v>6500000.0</v>
      </c>
      <c r="I20" s="25">
        <f t="shared" si="1"/>
        <v>32500000</v>
      </c>
      <c r="J20" s="28"/>
      <c r="K20" s="46"/>
      <c r="L20" s="16"/>
      <c r="M20" s="3"/>
    </row>
    <row r="21">
      <c r="A21" s="1"/>
      <c r="B21" s="28"/>
      <c r="C21" s="39" t="s">
        <v>57</v>
      </c>
      <c r="D21" s="32" t="s">
        <v>58</v>
      </c>
      <c r="E21" s="89">
        <v>2.0</v>
      </c>
      <c r="F21" s="92" t="s">
        <v>53</v>
      </c>
      <c r="G21" s="25">
        <v>105000.0</v>
      </c>
      <c r="H21" s="25">
        <f>145%*G21</f>
        <v>152250</v>
      </c>
      <c r="I21" s="25">
        <f t="shared" si="1"/>
        <v>304500</v>
      </c>
      <c r="J21" s="28"/>
      <c r="K21" s="30" t="s">
        <v>59</v>
      </c>
      <c r="L21" s="31">
        <v>1200.0</v>
      </c>
      <c r="M21" s="3"/>
    </row>
    <row r="22">
      <c r="A22" s="1"/>
      <c r="B22" s="28"/>
      <c r="C22" s="39" t="s">
        <v>60</v>
      </c>
      <c r="D22" s="32" t="s">
        <v>180</v>
      </c>
      <c r="E22" s="93">
        <v>2.0</v>
      </c>
      <c r="F22" s="92" t="s">
        <v>35</v>
      </c>
      <c r="G22" s="25">
        <v>3950000.0</v>
      </c>
      <c r="H22" s="25">
        <v>4500000.0</v>
      </c>
      <c r="I22" s="25">
        <f t="shared" si="1"/>
        <v>9000000</v>
      </c>
      <c r="J22" s="33"/>
      <c r="K22" s="30" t="s">
        <v>23</v>
      </c>
      <c r="L22" s="34">
        <v>20.0</v>
      </c>
      <c r="M22" s="3"/>
    </row>
    <row r="23">
      <c r="A23" s="1"/>
      <c r="B23" s="21" t="s">
        <v>50</v>
      </c>
      <c r="C23" s="39" t="s">
        <v>51</v>
      </c>
      <c r="D23" s="32" t="s">
        <v>52</v>
      </c>
      <c r="E23" s="93">
        <v>15.0</v>
      </c>
      <c r="F23" s="92" t="s">
        <v>53</v>
      </c>
      <c r="G23" s="25">
        <v>50000.0</v>
      </c>
      <c r="H23" s="25">
        <f t="shared" ref="H23:H34" si="2">145%*G23</f>
        <v>72500</v>
      </c>
      <c r="I23" s="25">
        <f t="shared" si="1"/>
        <v>1087500</v>
      </c>
      <c r="J23" s="115">
        <f>sum(I23:I29)</f>
        <v>14768250</v>
      </c>
      <c r="K23" s="48" t="s">
        <v>54</v>
      </c>
      <c r="L23" s="20"/>
      <c r="M23" s="3"/>
    </row>
    <row r="24">
      <c r="A24" s="1"/>
      <c r="B24" s="28"/>
      <c r="C24" s="22" t="s">
        <v>55</v>
      </c>
      <c r="D24" s="32" t="s">
        <v>56</v>
      </c>
      <c r="E24" s="89">
        <v>15.0</v>
      </c>
      <c r="F24" s="92" t="s">
        <v>53</v>
      </c>
      <c r="G24" s="25">
        <v>175000.0</v>
      </c>
      <c r="H24" s="25">
        <f t="shared" si="2"/>
        <v>253750</v>
      </c>
      <c r="I24" s="25">
        <f t="shared" si="1"/>
        <v>3806250</v>
      </c>
      <c r="J24" s="28"/>
      <c r="K24" s="30" t="s">
        <v>16</v>
      </c>
      <c r="L24" s="31">
        <v>3500.0</v>
      </c>
      <c r="M24" s="3"/>
    </row>
    <row r="25">
      <c r="A25" s="1"/>
      <c r="B25" s="28"/>
      <c r="C25" s="39" t="s">
        <v>62</v>
      </c>
      <c r="D25" s="40" t="s">
        <v>63</v>
      </c>
      <c r="E25" s="89">
        <v>15.0</v>
      </c>
      <c r="F25" s="92" t="s">
        <v>53</v>
      </c>
      <c r="G25" s="25">
        <v>25000.0</v>
      </c>
      <c r="H25" s="25">
        <f t="shared" si="2"/>
        <v>36250</v>
      </c>
      <c r="I25" s="25">
        <f t="shared" si="1"/>
        <v>543750</v>
      </c>
      <c r="J25" s="28"/>
      <c r="K25" s="49" t="s">
        <v>28</v>
      </c>
      <c r="L25" s="50">
        <f>L24*L21*L22</f>
        <v>84000000</v>
      </c>
      <c r="M25" s="3"/>
    </row>
    <row r="26">
      <c r="A26" s="1"/>
      <c r="B26" s="28"/>
      <c r="C26" s="22" t="s">
        <v>64</v>
      </c>
      <c r="D26" s="32" t="s">
        <v>65</v>
      </c>
      <c r="E26" s="93">
        <v>1.0</v>
      </c>
      <c r="F26" s="92" t="s">
        <v>35</v>
      </c>
      <c r="G26" s="25">
        <v>525000.0</v>
      </c>
      <c r="H26" s="25">
        <f t="shared" si="2"/>
        <v>761250</v>
      </c>
      <c r="I26" s="25">
        <f t="shared" si="1"/>
        <v>761250</v>
      </c>
      <c r="J26" s="28"/>
      <c r="K26" s="46"/>
      <c r="L26" s="16"/>
      <c r="M26" s="3"/>
    </row>
    <row r="27">
      <c r="A27" s="1"/>
      <c r="B27" s="28"/>
      <c r="C27" s="22" t="s">
        <v>181</v>
      </c>
      <c r="D27" s="32" t="s">
        <v>182</v>
      </c>
      <c r="E27" s="89">
        <v>1.0</v>
      </c>
      <c r="F27" s="90" t="s">
        <v>35</v>
      </c>
      <c r="G27" s="25">
        <v>2000000.0</v>
      </c>
      <c r="H27" s="25">
        <f t="shared" si="2"/>
        <v>2900000</v>
      </c>
      <c r="I27" s="25">
        <f t="shared" si="1"/>
        <v>2900000</v>
      </c>
      <c r="J27" s="28"/>
      <c r="K27" s="94"/>
      <c r="L27" s="95"/>
      <c r="M27" s="3"/>
    </row>
    <row r="28">
      <c r="A28" s="1"/>
      <c r="B28" s="28"/>
      <c r="C28" s="39" t="s">
        <v>66</v>
      </c>
      <c r="D28" s="32" t="s">
        <v>67</v>
      </c>
      <c r="E28" s="89">
        <v>5.0</v>
      </c>
      <c r="F28" s="90" t="s">
        <v>22</v>
      </c>
      <c r="G28" s="25">
        <v>750000.0</v>
      </c>
      <c r="H28" s="25">
        <f t="shared" si="2"/>
        <v>1087500</v>
      </c>
      <c r="I28" s="25">
        <f t="shared" si="1"/>
        <v>5437500</v>
      </c>
      <c r="J28" s="28"/>
      <c r="K28" s="51" t="s">
        <v>68</v>
      </c>
      <c r="L28" s="52">
        <f>L19-L25</f>
        <v>126000000</v>
      </c>
      <c r="M28" s="3"/>
    </row>
    <row r="29">
      <c r="A29" s="1"/>
      <c r="B29" s="33"/>
      <c r="C29" s="39" t="s">
        <v>69</v>
      </c>
      <c r="D29" s="40" t="s">
        <v>70</v>
      </c>
      <c r="E29" s="89">
        <v>20.0</v>
      </c>
      <c r="F29" s="90" t="s">
        <v>71</v>
      </c>
      <c r="G29" s="25">
        <v>8000.0</v>
      </c>
      <c r="H29" s="25">
        <f t="shared" si="2"/>
        <v>11600</v>
      </c>
      <c r="I29" s="25">
        <f t="shared" si="1"/>
        <v>232000</v>
      </c>
      <c r="J29" s="33"/>
      <c r="K29" s="53" t="s">
        <v>72</v>
      </c>
      <c r="L29" s="54">
        <f>I118/L28</f>
        <v>6.36222619</v>
      </c>
      <c r="M29" s="3"/>
    </row>
    <row r="30">
      <c r="A30" s="1"/>
      <c r="B30" s="21" t="s">
        <v>73</v>
      </c>
      <c r="C30" s="39" t="s">
        <v>74</v>
      </c>
      <c r="D30" s="32" t="s">
        <v>183</v>
      </c>
      <c r="E30" s="89">
        <v>20.0</v>
      </c>
      <c r="F30" s="90" t="s">
        <v>71</v>
      </c>
      <c r="G30" s="25">
        <v>65000.0</v>
      </c>
      <c r="H30" s="25">
        <f t="shared" si="2"/>
        <v>94250</v>
      </c>
      <c r="I30" s="25">
        <f t="shared" si="1"/>
        <v>1885000</v>
      </c>
      <c r="J30" s="115">
        <f>sum(I30:I34)</f>
        <v>9678750</v>
      </c>
      <c r="M30" s="3"/>
    </row>
    <row r="31">
      <c r="A31" s="1"/>
      <c r="B31" s="28"/>
      <c r="C31" s="39" t="s">
        <v>76</v>
      </c>
      <c r="D31" s="40" t="s">
        <v>77</v>
      </c>
      <c r="E31" s="89">
        <v>25.0</v>
      </c>
      <c r="F31" s="92" t="s">
        <v>53</v>
      </c>
      <c r="G31" s="25">
        <v>5000.0</v>
      </c>
      <c r="H31" s="25">
        <f t="shared" si="2"/>
        <v>7250</v>
      </c>
      <c r="I31" s="25">
        <f t="shared" si="1"/>
        <v>181250</v>
      </c>
      <c r="J31" s="28"/>
      <c r="K31" s="55" t="s">
        <v>78</v>
      </c>
      <c r="L31" s="56"/>
      <c r="M31" s="3"/>
    </row>
    <row r="32">
      <c r="A32" s="1"/>
      <c r="B32" s="28"/>
      <c r="C32" s="39" t="s">
        <v>79</v>
      </c>
      <c r="D32" s="40" t="s">
        <v>80</v>
      </c>
      <c r="E32" s="93">
        <v>10.0</v>
      </c>
      <c r="F32" s="92" t="s">
        <v>53</v>
      </c>
      <c r="G32" s="25">
        <v>22500.0</v>
      </c>
      <c r="H32" s="25">
        <f t="shared" si="2"/>
        <v>32625</v>
      </c>
      <c r="I32" s="25">
        <f t="shared" si="1"/>
        <v>326250</v>
      </c>
      <c r="J32" s="28"/>
      <c r="K32" s="96" t="s">
        <v>81</v>
      </c>
      <c r="L32" s="56"/>
      <c r="M32" s="3"/>
    </row>
    <row r="33">
      <c r="A33" s="1"/>
      <c r="B33" s="28"/>
      <c r="C33" s="39" t="s">
        <v>82</v>
      </c>
      <c r="D33" s="32" t="s">
        <v>83</v>
      </c>
      <c r="E33" s="89">
        <v>2.0</v>
      </c>
      <c r="F33" s="90" t="s">
        <v>35</v>
      </c>
      <c r="G33" s="25">
        <v>1850000.0</v>
      </c>
      <c r="H33" s="25">
        <f t="shared" si="2"/>
        <v>2682500</v>
      </c>
      <c r="I33" s="25">
        <f t="shared" si="1"/>
        <v>5365000</v>
      </c>
      <c r="J33" s="28"/>
      <c r="M33" s="3"/>
    </row>
    <row r="34">
      <c r="A34" s="1"/>
      <c r="B34" s="33"/>
      <c r="C34" s="22" t="s">
        <v>84</v>
      </c>
      <c r="D34" s="32" t="s">
        <v>85</v>
      </c>
      <c r="E34" s="89">
        <v>1.0</v>
      </c>
      <c r="F34" s="90" t="s">
        <v>86</v>
      </c>
      <c r="G34" s="25">
        <v>1325000.0</v>
      </c>
      <c r="H34" s="25">
        <f t="shared" si="2"/>
        <v>1921250</v>
      </c>
      <c r="I34" s="25">
        <f t="shared" si="1"/>
        <v>1921250</v>
      </c>
      <c r="J34" s="33"/>
      <c r="M34" s="3"/>
    </row>
    <row r="35">
      <c r="A35" s="1"/>
      <c r="B35" s="21" t="s">
        <v>87</v>
      </c>
      <c r="C35" s="37" t="s">
        <v>88</v>
      </c>
      <c r="D35" s="23" t="s">
        <v>89</v>
      </c>
      <c r="E35" s="89">
        <v>1.0</v>
      </c>
      <c r="F35" s="90" t="s">
        <v>35</v>
      </c>
      <c r="G35" s="25">
        <v>2.25E7</v>
      </c>
      <c r="H35" s="25">
        <v>2.4E7</v>
      </c>
      <c r="I35" s="25">
        <f t="shared" si="1"/>
        <v>24000000</v>
      </c>
      <c r="J35" s="115">
        <f>sum(I35:I57)</f>
        <v>218209000</v>
      </c>
      <c r="M35" s="3"/>
    </row>
    <row r="36">
      <c r="A36" s="1"/>
      <c r="B36" s="28"/>
      <c r="C36" s="37" t="s">
        <v>90</v>
      </c>
      <c r="D36" s="23" t="s">
        <v>184</v>
      </c>
      <c r="E36" s="89">
        <v>3.0</v>
      </c>
      <c r="F36" s="90" t="s">
        <v>35</v>
      </c>
      <c r="G36" s="25">
        <v>7850000.0</v>
      </c>
      <c r="H36" s="25">
        <v>8750000.0</v>
      </c>
      <c r="I36" s="25">
        <f t="shared" si="1"/>
        <v>26250000</v>
      </c>
      <c r="J36" s="28"/>
      <c r="M36" s="3"/>
    </row>
    <row r="37">
      <c r="A37" s="1"/>
      <c r="B37" s="28"/>
      <c r="C37" s="37" t="s">
        <v>90</v>
      </c>
      <c r="D37" s="23" t="s">
        <v>185</v>
      </c>
      <c r="E37" s="89">
        <v>4.0</v>
      </c>
      <c r="F37" s="90" t="s">
        <v>35</v>
      </c>
      <c r="G37" s="25">
        <v>3750000.0</v>
      </c>
      <c r="H37" s="25">
        <v>4500000.0</v>
      </c>
      <c r="I37" s="25">
        <f t="shared" si="1"/>
        <v>18000000</v>
      </c>
      <c r="J37" s="28"/>
      <c r="K37" s="97"/>
      <c r="L37" s="97"/>
      <c r="M37" s="3"/>
    </row>
    <row r="38">
      <c r="A38" s="1"/>
      <c r="B38" s="28"/>
      <c r="C38" s="58" t="s">
        <v>92</v>
      </c>
      <c r="D38" s="32" t="s">
        <v>186</v>
      </c>
      <c r="E38" s="89">
        <v>2.0</v>
      </c>
      <c r="F38" s="92" t="s">
        <v>35</v>
      </c>
      <c r="G38" s="25">
        <v>5800000.0</v>
      </c>
      <c r="H38" s="25">
        <v>6500000.0</v>
      </c>
      <c r="I38" s="25">
        <f t="shared" si="1"/>
        <v>13000000</v>
      </c>
      <c r="J38" s="28"/>
      <c r="M38" s="3"/>
    </row>
    <row r="39">
      <c r="A39" s="1"/>
      <c r="B39" s="28"/>
      <c r="C39" s="59" t="s">
        <v>94</v>
      </c>
      <c r="D39" s="40" t="s">
        <v>95</v>
      </c>
      <c r="E39" s="93">
        <v>4.0</v>
      </c>
      <c r="F39" s="92" t="s">
        <v>35</v>
      </c>
      <c r="G39" s="25">
        <v>4250000.0</v>
      </c>
      <c r="H39" s="25">
        <v>6000000.0</v>
      </c>
      <c r="I39" s="25">
        <f t="shared" si="1"/>
        <v>24000000</v>
      </c>
      <c r="J39" s="28"/>
      <c r="M39" s="3"/>
    </row>
    <row r="40">
      <c r="A40" s="1"/>
      <c r="B40" s="28"/>
      <c r="C40" s="37" t="s">
        <v>96</v>
      </c>
      <c r="D40" s="40" t="s">
        <v>97</v>
      </c>
      <c r="E40" s="93">
        <v>4.0</v>
      </c>
      <c r="F40" s="92" t="s">
        <v>35</v>
      </c>
      <c r="G40" s="25">
        <v>4000000.0</v>
      </c>
      <c r="H40" s="25">
        <v>5500000.0</v>
      </c>
      <c r="I40" s="25">
        <f t="shared" si="1"/>
        <v>22000000</v>
      </c>
      <c r="J40" s="28"/>
      <c r="K40" s="1"/>
      <c r="L40" s="1"/>
      <c r="M40" s="3"/>
    </row>
    <row r="41">
      <c r="A41" s="1"/>
      <c r="B41" s="28"/>
      <c r="C41" s="37" t="s">
        <v>98</v>
      </c>
      <c r="D41" s="40" t="s">
        <v>99</v>
      </c>
      <c r="E41" s="93">
        <v>4.0</v>
      </c>
      <c r="F41" s="92" t="s">
        <v>35</v>
      </c>
      <c r="G41" s="25">
        <v>4250000.0</v>
      </c>
      <c r="H41" s="25">
        <v>6000000.0</v>
      </c>
      <c r="I41" s="25">
        <f t="shared" si="1"/>
        <v>24000000</v>
      </c>
      <c r="J41" s="28"/>
      <c r="K41" s="1"/>
      <c r="L41" s="1"/>
      <c r="M41" s="3"/>
    </row>
    <row r="42">
      <c r="A42" s="1"/>
      <c r="B42" s="28"/>
      <c r="C42" s="37" t="s">
        <v>100</v>
      </c>
      <c r="D42" s="40" t="s">
        <v>101</v>
      </c>
      <c r="E42" s="93">
        <v>4.0</v>
      </c>
      <c r="F42" s="92" t="s">
        <v>35</v>
      </c>
      <c r="G42" s="25">
        <v>1350000.0</v>
      </c>
      <c r="H42" s="25">
        <v>1850000.0</v>
      </c>
      <c r="I42" s="25">
        <f t="shared" si="1"/>
        <v>7400000</v>
      </c>
      <c r="J42" s="28"/>
      <c r="K42" s="1"/>
      <c r="L42" s="1"/>
      <c r="M42" s="3"/>
    </row>
    <row r="43">
      <c r="A43" s="1"/>
      <c r="B43" s="28"/>
      <c r="C43" s="59" t="s">
        <v>102</v>
      </c>
      <c r="D43" s="32" t="s">
        <v>187</v>
      </c>
      <c r="E43" s="98">
        <v>3.0</v>
      </c>
      <c r="F43" s="92" t="s">
        <v>35</v>
      </c>
      <c r="G43" s="25">
        <v>2600000.0</v>
      </c>
      <c r="H43" s="25">
        <v>2750000.0</v>
      </c>
      <c r="I43" s="25">
        <f t="shared" si="1"/>
        <v>8250000</v>
      </c>
      <c r="J43" s="28"/>
      <c r="K43" s="1"/>
      <c r="L43" s="1"/>
      <c r="M43" s="3"/>
    </row>
    <row r="44">
      <c r="A44" s="1"/>
      <c r="B44" s="28"/>
      <c r="C44" s="58" t="s">
        <v>104</v>
      </c>
      <c r="D44" s="32" t="s">
        <v>105</v>
      </c>
      <c r="E44" s="98">
        <v>2.0</v>
      </c>
      <c r="F44" s="92" t="s">
        <v>35</v>
      </c>
      <c r="G44" s="25">
        <v>4100000.0</v>
      </c>
      <c r="H44" s="25">
        <v>4500000.0</v>
      </c>
      <c r="I44" s="25">
        <f t="shared" si="1"/>
        <v>9000000</v>
      </c>
      <c r="J44" s="28"/>
      <c r="K44" s="1"/>
      <c r="L44" s="1"/>
      <c r="M44" s="3"/>
    </row>
    <row r="45">
      <c r="A45" s="1"/>
      <c r="B45" s="28"/>
      <c r="C45" s="58" t="s">
        <v>106</v>
      </c>
      <c r="D45" s="32" t="s">
        <v>107</v>
      </c>
      <c r="E45" s="98">
        <v>2.0</v>
      </c>
      <c r="F45" s="90" t="s">
        <v>35</v>
      </c>
      <c r="G45" s="25">
        <v>375000.0</v>
      </c>
      <c r="H45" s="25">
        <v>450000.0</v>
      </c>
      <c r="I45" s="25">
        <f t="shared" si="1"/>
        <v>900000</v>
      </c>
      <c r="J45" s="28"/>
      <c r="K45" s="61"/>
      <c r="L45" s="62"/>
      <c r="M45" s="3"/>
    </row>
    <row r="46">
      <c r="A46" s="1"/>
      <c r="B46" s="28"/>
      <c r="C46" s="58" t="s">
        <v>188</v>
      </c>
      <c r="D46" s="32" t="s">
        <v>189</v>
      </c>
      <c r="E46" s="98">
        <v>10.0</v>
      </c>
      <c r="F46" s="90" t="s">
        <v>38</v>
      </c>
      <c r="G46" s="25">
        <v>125000.0</v>
      </c>
      <c r="H46" s="25">
        <v>125000.0</v>
      </c>
      <c r="I46" s="25">
        <f t="shared" si="1"/>
        <v>1250000</v>
      </c>
      <c r="J46" s="28"/>
      <c r="K46" s="61"/>
      <c r="L46" s="62"/>
      <c r="M46" s="3"/>
    </row>
    <row r="47">
      <c r="A47" s="1"/>
      <c r="B47" s="28"/>
      <c r="C47" s="58" t="s">
        <v>190</v>
      </c>
      <c r="D47" s="32" t="s">
        <v>191</v>
      </c>
      <c r="E47" s="98">
        <v>15.0</v>
      </c>
      <c r="F47" s="90" t="s">
        <v>35</v>
      </c>
      <c r="G47" s="25">
        <v>65000.0</v>
      </c>
      <c r="H47" s="25">
        <f t="shared" ref="H47:H50" si="3">G47</f>
        <v>65000</v>
      </c>
      <c r="I47" s="25">
        <f t="shared" si="1"/>
        <v>975000</v>
      </c>
      <c r="J47" s="28"/>
      <c r="K47" s="61"/>
      <c r="L47" s="62"/>
      <c r="M47" s="3"/>
    </row>
    <row r="48">
      <c r="A48" s="1"/>
      <c r="B48" s="28"/>
      <c r="C48" s="58" t="s">
        <v>192</v>
      </c>
      <c r="D48" s="32" t="s">
        <v>193</v>
      </c>
      <c r="E48" s="98">
        <v>10.0</v>
      </c>
      <c r="F48" s="90" t="s">
        <v>35</v>
      </c>
      <c r="G48" s="25">
        <v>150000.0</v>
      </c>
      <c r="H48" s="25">
        <f t="shared" si="3"/>
        <v>150000</v>
      </c>
      <c r="I48" s="25">
        <f t="shared" si="1"/>
        <v>1500000</v>
      </c>
      <c r="J48" s="28"/>
      <c r="K48" s="61"/>
      <c r="L48" s="62"/>
      <c r="M48" s="3"/>
    </row>
    <row r="49">
      <c r="A49" s="1"/>
      <c r="B49" s="28"/>
      <c r="C49" s="58" t="s">
        <v>194</v>
      </c>
      <c r="D49" s="32" t="s">
        <v>195</v>
      </c>
      <c r="E49" s="98">
        <v>2.0</v>
      </c>
      <c r="F49" s="90" t="s">
        <v>35</v>
      </c>
      <c r="G49" s="25">
        <v>550000.0</v>
      </c>
      <c r="H49" s="25">
        <f t="shared" si="3"/>
        <v>550000</v>
      </c>
      <c r="I49" s="25">
        <f t="shared" si="1"/>
        <v>1100000</v>
      </c>
      <c r="J49" s="28"/>
      <c r="K49" s="61"/>
      <c r="L49" s="62"/>
      <c r="M49" s="3"/>
    </row>
    <row r="50">
      <c r="A50" s="1"/>
      <c r="B50" s="28"/>
      <c r="C50" s="58" t="s">
        <v>196</v>
      </c>
      <c r="D50" s="32" t="s">
        <v>197</v>
      </c>
      <c r="E50" s="98">
        <v>2.0</v>
      </c>
      <c r="F50" s="90" t="s">
        <v>35</v>
      </c>
      <c r="G50" s="25">
        <v>250000.0</v>
      </c>
      <c r="H50" s="25">
        <f t="shared" si="3"/>
        <v>250000</v>
      </c>
      <c r="I50" s="25">
        <f t="shared" si="1"/>
        <v>500000</v>
      </c>
      <c r="J50" s="28"/>
      <c r="K50" s="61"/>
      <c r="L50" s="62"/>
      <c r="M50" s="3"/>
    </row>
    <row r="51">
      <c r="A51" s="1"/>
      <c r="B51" s="28"/>
      <c r="C51" s="58" t="s">
        <v>108</v>
      </c>
      <c r="D51" s="32" t="s">
        <v>109</v>
      </c>
      <c r="E51" s="98">
        <v>2.0</v>
      </c>
      <c r="F51" s="90" t="s">
        <v>35</v>
      </c>
      <c r="G51" s="25">
        <v>1400000.0</v>
      </c>
      <c r="H51" s="25">
        <v>1500000.0</v>
      </c>
      <c r="I51" s="25">
        <f t="shared" si="1"/>
        <v>3000000</v>
      </c>
      <c r="J51" s="28"/>
      <c r="K51" s="61"/>
      <c r="L51" s="62"/>
      <c r="M51" s="3"/>
    </row>
    <row r="52">
      <c r="A52" s="1"/>
      <c r="B52" s="28"/>
      <c r="C52" s="58" t="s">
        <v>110</v>
      </c>
      <c r="D52" s="32" t="s">
        <v>198</v>
      </c>
      <c r="E52" s="98">
        <v>4.0</v>
      </c>
      <c r="F52" s="90" t="s">
        <v>112</v>
      </c>
      <c r="G52" s="25">
        <v>3500000.0</v>
      </c>
      <c r="H52" s="25">
        <v>3750000.0</v>
      </c>
      <c r="I52" s="25">
        <f t="shared" si="1"/>
        <v>15000000</v>
      </c>
      <c r="J52" s="28"/>
      <c r="K52" s="61"/>
      <c r="L52" s="62"/>
      <c r="M52" s="3"/>
    </row>
    <row r="53">
      <c r="A53" s="1"/>
      <c r="B53" s="28"/>
      <c r="C53" s="58" t="s">
        <v>113</v>
      </c>
      <c r="D53" s="32" t="s">
        <v>114</v>
      </c>
      <c r="E53" s="98">
        <v>2.0</v>
      </c>
      <c r="F53" s="90" t="s">
        <v>112</v>
      </c>
      <c r="G53" s="25">
        <v>1785000.0</v>
      </c>
      <c r="H53" s="25">
        <f>145%*G53</f>
        <v>2588250</v>
      </c>
      <c r="I53" s="25">
        <f t="shared" si="1"/>
        <v>5176500</v>
      </c>
      <c r="J53" s="28"/>
      <c r="K53" s="61"/>
      <c r="L53" s="62"/>
      <c r="M53" s="3"/>
    </row>
    <row r="54">
      <c r="A54" s="1"/>
      <c r="B54" s="28"/>
      <c r="C54" s="58" t="s">
        <v>154</v>
      </c>
      <c r="D54" s="32" t="s">
        <v>199</v>
      </c>
      <c r="E54" s="98">
        <v>4.0</v>
      </c>
      <c r="F54" s="90" t="s">
        <v>35</v>
      </c>
      <c r="G54" s="25">
        <v>500000.0</v>
      </c>
      <c r="H54" s="25">
        <f>G54</f>
        <v>500000</v>
      </c>
      <c r="I54" s="25">
        <f t="shared" si="1"/>
        <v>2000000</v>
      </c>
      <c r="J54" s="28"/>
      <c r="K54" s="61"/>
      <c r="L54" s="62"/>
      <c r="M54" s="3"/>
    </row>
    <row r="55">
      <c r="A55" s="1"/>
      <c r="B55" s="28"/>
      <c r="C55" s="58" t="s">
        <v>115</v>
      </c>
      <c r="D55" s="32" t="s">
        <v>116</v>
      </c>
      <c r="E55" s="98">
        <v>1.0</v>
      </c>
      <c r="F55" s="90" t="s">
        <v>35</v>
      </c>
      <c r="G55" s="25">
        <v>1350000.0</v>
      </c>
      <c r="H55" s="25">
        <f>145%*G55</f>
        <v>1957500</v>
      </c>
      <c r="I55" s="25">
        <f t="shared" si="1"/>
        <v>1957500</v>
      </c>
      <c r="J55" s="28"/>
      <c r="K55" s="61"/>
      <c r="L55" s="62"/>
      <c r="M55" s="3"/>
    </row>
    <row r="56">
      <c r="A56" s="1"/>
      <c r="B56" s="28"/>
      <c r="C56" s="58" t="s">
        <v>117</v>
      </c>
      <c r="D56" s="32" t="s">
        <v>118</v>
      </c>
      <c r="E56" s="98">
        <v>1.0</v>
      </c>
      <c r="F56" s="90" t="s">
        <v>35</v>
      </c>
      <c r="G56" s="25">
        <v>4950000.0</v>
      </c>
      <c r="H56" s="25">
        <f>G56</f>
        <v>4950000</v>
      </c>
      <c r="I56" s="25">
        <f t="shared" si="1"/>
        <v>4950000</v>
      </c>
      <c r="J56" s="28"/>
      <c r="K56" s="61"/>
      <c r="L56" s="62"/>
      <c r="M56" s="3"/>
    </row>
    <row r="57">
      <c r="A57" s="1"/>
      <c r="B57" s="33"/>
      <c r="C57" s="58" t="s">
        <v>200</v>
      </c>
      <c r="D57" s="32" t="s">
        <v>201</v>
      </c>
      <c r="E57" s="98">
        <v>1.0</v>
      </c>
      <c r="F57" s="90" t="s">
        <v>35</v>
      </c>
      <c r="G57" s="25">
        <v>3200000.0</v>
      </c>
      <c r="H57" s="25">
        <v>4000000.0</v>
      </c>
      <c r="I57" s="25">
        <f t="shared" si="1"/>
        <v>4000000</v>
      </c>
      <c r="J57" s="33"/>
      <c r="K57" s="61"/>
      <c r="L57" s="62"/>
      <c r="M57" s="3"/>
    </row>
    <row r="58">
      <c r="A58" s="1"/>
      <c r="B58" s="116" t="s">
        <v>121</v>
      </c>
      <c r="C58" s="58" t="s">
        <v>122</v>
      </c>
      <c r="D58" s="32" t="s">
        <v>123</v>
      </c>
      <c r="E58" s="98">
        <v>3500.0</v>
      </c>
      <c r="F58" s="90" t="s">
        <v>35</v>
      </c>
      <c r="G58" s="25">
        <v>40000.0</v>
      </c>
      <c r="H58" s="25">
        <v>50000.0</v>
      </c>
      <c r="I58" s="25">
        <f t="shared" si="1"/>
        <v>175000000</v>
      </c>
      <c r="J58" s="115">
        <f>sum(I58:I106)</f>
        <v>233005000</v>
      </c>
      <c r="K58" s="61"/>
      <c r="L58" s="62"/>
      <c r="M58" s="3"/>
    </row>
    <row r="59">
      <c r="A59" s="1"/>
      <c r="B59" s="28"/>
      <c r="C59" s="59" t="s">
        <v>124</v>
      </c>
      <c r="D59" s="32" t="s">
        <v>125</v>
      </c>
      <c r="E59" s="100">
        <v>1.0</v>
      </c>
      <c r="F59" s="92" t="s">
        <v>35</v>
      </c>
      <c r="G59" s="25">
        <v>2750000.0</v>
      </c>
      <c r="H59" s="25">
        <f t="shared" ref="H59:H103" si="4">G59</f>
        <v>2750000</v>
      </c>
      <c r="I59" s="25">
        <f t="shared" si="1"/>
        <v>2750000</v>
      </c>
      <c r="J59" s="28"/>
      <c r="K59" s="61"/>
      <c r="L59" s="62"/>
      <c r="M59" s="3"/>
    </row>
    <row r="60">
      <c r="A60" s="1"/>
      <c r="B60" s="28"/>
      <c r="C60" s="22" t="s">
        <v>128</v>
      </c>
      <c r="D60" s="23" t="s">
        <v>129</v>
      </c>
      <c r="E60" s="89">
        <v>2.0</v>
      </c>
      <c r="F60" s="92" t="s">
        <v>35</v>
      </c>
      <c r="G60" s="25">
        <v>435000.0</v>
      </c>
      <c r="H60" s="25">
        <f t="shared" si="4"/>
        <v>435000</v>
      </c>
      <c r="I60" s="25">
        <f t="shared" si="1"/>
        <v>870000</v>
      </c>
      <c r="J60" s="28"/>
      <c r="K60" s="1"/>
      <c r="L60" s="1"/>
      <c r="M60" s="3"/>
    </row>
    <row r="61">
      <c r="A61" s="1"/>
      <c r="B61" s="28"/>
      <c r="C61" s="22" t="s">
        <v>202</v>
      </c>
      <c r="D61" s="23" t="s">
        <v>132</v>
      </c>
      <c r="E61" s="89">
        <v>2.0</v>
      </c>
      <c r="F61" s="90" t="s">
        <v>35</v>
      </c>
      <c r="G61" s="25">
        <v>1000000.0</v>
      </c>
      <c r="H61" s="25">
        <f t="shared" si="4"/>
        <v>1000000</v>
      </c>
      <c r="I61" s="25">
        <f t="shared" si="1"/>
        <v>2000000</v>
      </c>
      <c r="J61" s="28"/>
      <c r="K61" s="1"/>
      <c r="L61" s="1"/>
      <c r="M61" s="3"/>
    </row>
    <row r="62">
      <c r="A62" s="1"/>
      <c r="B62" s="28"/>
      <c r="C62" s="22" t="s">
        <v>203</v>
      </c>
      <c r="D62" s="23" t="s">
        <v>204</v>
      </c>
      <c r="E62" s="89">
        <v>4.0</v>
      </c>
      <c r="F62" s="90" t="s">
        <v>38</v>
      </c>
      <c r="G62" s="25">
        <v>3000000.0</v>
      </c>
      <c r="H62" s="25">
        <f t="shared" si="4"/>
        <v>3000000</v>
      </c>
      <c r="I62" s="25">
        <f t="shared" si="1"/>
        <v>12000000</v>
      </c>
      <c r="J62" s="28"/>
      <c r="K62" s="1"/>
      <c r="L62" s="1"/>
      <c r="M62" s="3"/>
    </row>
    <row r="63">
      <c r="A63" s="1"/>
      <c r="B63" s="28"/>
      <c r="C63" s="22" t="s">
        <v>130</v>
      </c>
      <c r="D63" s="23" t="s">
        <v>129</v>
      </c>
      <c r="E63" s="89">
        <v>2.0</v>
      </c>
      <c r="F63" s="92" t="s">
        <v>35</v>
      </c>
      <c r="G63" s="25">
        <v>700000.0</v>
      </c>
      <c r="H63" s="25">
        <f t="shared" si="4"/>
        <v>700000</v>
      </c>
      <c r="I63" s="25">
        <f t="shared" si="1"/>
        <v>1400000</v>
      </c>
      <c r="J63" s="28"/>
      <c r="K63" s="1"/>
      <c r="L63" s="1"/>
      <c r="M63" s="3"/>
    </row>
    <row r="64">
      <c r="A64" s="1"/>
      <c r="B64" s="28"/>
      <c r="C64" s="22" t="s">
        <v>205</v>
      </c>
      <c r="D64" s="23" t="s">
        <v>206</v>
      </c>
      <c r="E64" s="89">
        <v>5.0</v>
      </c>
      <c r="F64" s="90" t="s">
        <v>35</v>
      </c>
      <c r="G64" s="25">
        <v>750000.0</v>
      </c>
      <c r="H64" s="25">
        <f t="shared" si="4"/>
        <v>750000</v>
      </c>
      <c r="I64" s="25">
        <f t="shared" si="1"/>
        <v>3750000</v>
      </c>
      <c r="J64" s="28"/>
      <c r="K64" s="61"/>
      <c r="L64" s="65"/>
      <c r="M64" s="3"/>
    </row>
    <row r="65">
      <c r="A65" s="1"/>
      <c r="B65" s="28"/>
      <c r="C65" s="22" t="s">
        <v>207</v>
      </c>
      <c r="D65" s="23" t="s">
        <v>208</v>
      </c>
      <c r="E65" s="89">
        <v>2.0</v>
      </c>
      <c r="F65" s="90" t="s">
        <v>38</v>
      </c>
      <c r="G65" s="25">
        <v>300000.0</v>
      </c>
      <c r="H65" s="25">
        <f t="shared" si="4"/>
        <v>300000</v>
      </c>
      <c r="I65" s="25">
        <f t="shared" si="1"/>
        <v>600000</v>
      </c>
      <c r="J65" s="28"/>
      <c r="K65" s="61"/>
      <c r="L65" s="65"/>
      <c r="M65" s="3"/>
    </row>
    <row r="66">
      <c r="A66" s="1"/>
      <c r="B66" s="28"/>
      <c r="C66" s="22" t="s">
        <v>207</v>
      </c>
      <c r="D66" s="23" t="s">
        <v>209</v>
      </c>
      <c r="E66" s="89">
        <v>3.0</v>
      </c>
      <c r="F66" s="90" t="s">
        <v>38</v>
      </c>
      <c r="G66" s="25">
        <v>600000.0</v>
      </c>
      <c r="H66" s="25">
        <f t="shared" si="4"/>
        <v>600000</v>
      </c>
      <c r="I66" s="25">
        <f t="shared" si="1"/>
        <v>1800000</v>
      </c>
      <c r="J66" s="28"/>
      <c r="K66" s="61"/>
      <c r="L66" s="65"/>
      <c r="M66" s="3"/>
    </row>
    <row r="67">
      <c r="A67" s="1"/>
      <c r="B67" s="28"/>
      <c r="C67" s="22" t="s">
        <v>207</v>
      </c>
      <c r="D67" s="23" t="s">
        <v>210</v>
      </c>
      <c r="E67" s="89">
        <v>3.0</v>
      </c>
      <c r="F67" s="90" t="s">
        <v>38</v>
      </c>
      <c r="G67" s="25">
        <v>300000.0</v>
      </c>
      <c r="H67" s="25">
        <f t="shared" si="4"/>
        <v>300000</v>
      </c>
      <c r="I67" s="25">
        <f t="shared" si="1"/>
        <v>900000</v>
      </c>
      <c r="J67" s="28"/>
      <c r="K67" s="61"/>
      <c r="L67" s="65"/>
      <c r="M67" s="3"/>
    </row>
    <row r="68">
      <c r="A68" s="1"/>
      <c r="B68" s="28"/>
      <c r="C68" s="22" t="s">
        <v>207</v>
      </c>
      <c r="D68" s="23" t="s">
        <v>211</v>
      </c>
      <c r="E68" s="89">
        <v>3.0</v>
      </c>
      <c r="F68" s="90" t="s">
        <v>38</v>
      </c>
      <c r="G68" s="25">
        <v>350000.0</v>
      </c>
      <c r="H68" s="25">
        <f t="shared" si="4"/>
        <v>350000</v>
      </c>
      <c r="I68" s="25">
        <f t="shared" si="1"/>
        <v>1050000</v>
      </c>
      <c r="J68" s="28"/>
      <c r="K68" s="61"/>
      <c r="L68" s="65"/>
      <c r="M68" s="3"/>
    </row>
    <row r="69">
      <c r="A69" s="1"/>
      <c r="B69" s="28"/>
      <c r="C69" s="37" t="s">
        <v>131</v>
      </c>
      <c r="D69" s="23" t="s">
        <v>212</v>
      </c>
      <c r="E69" s="89">
        <v>10.0</v>
      </c>
      <c r="F69" s="90" t="s">
        <v>38</v>
      </c>
      <c r="G69" s="25">
        <v>110000.0</v>
      </c>
      <c r="H69" s="25">
        <f t="shared" si="4"/>
        <v>110000</v>
      </c>
      <c r="I69" s="25">
        <f t="shared" si="1"/>
        <v>1100000</v>
      </c>
      <c r="J69" s="28"/>
      <c r="K69" s="61"/>
      <c r="L69" s="65"/>
      <c r="M69" s="3"/>
    </row>
    <row r="70">
      <c r="A70" s="1"/>
      <c r="B70" s="28"/>
      <c r="C70" s="22" t="s">
        <v>213</v>
      </c>
      <c r="D70" s="23" t="s">
        <v>214</v>
      </c>
      <c r="E70" s="89">
        <v>8.0</v>
      </c>
      <c r="F70" s="90" t="s">
        <v>38</v>
      </c>
      <c r="G70" s="25">
        <v>70000.0</v>
      </c>
      <c r="H70" s="25">
        <f t="shared" si="4"/>
        <v>70000</v>
      </c>
      <c r="I70" s="25">
        <f t="shared" si="1"/>
        <v>560000</v>
      </c>
      <c r="J70" s="28"/>
      <c r="K70" s="61"/>
      <c r="L70" s="65"/>
      <c r="M70" s="3"/>
    </row>
    <row r="71">
      <c r="A71" s="1"/>
      <c r="B71" s="28"/>
      <c r="C71" s="22" t="s">
        <v>215</v>
      </c>
      <c r="D71" s="23" t="s">
        <v>216</v>
      </c>
      <c r="E71" s="89">
        <v>2.0</v>
      </c>
      <c r="F71" s="90" t="s">
        <v>38</v>
      </c>
      <c r="G71" s="25">
        <v>50000.0</v>
      </c>
      <c r="H71" s="25">
        <f t="shared" si="4"/>
        <v>50000</v>
      </c>
      <c r="I71" s="25">
        <f t="shared" si="1"/>
        <v>100000</v>
      </c>
      <c r="J71" s="28"/>
      <c r="K71" s="61"/>
      <c r="L71" s="65"/>
      <c r="M71" s="3"/>
    </row>
    <row r="72">
      <c r="A72" s="1"/>
      <c r="B72" s="28"/>
      <c r="C72" s="22" t="s">
        <v>217</v>
      </c>
      <c r="D72" s="23" t="s">
        <v>132</v>
      </c>
      <c r="E72" s="89">
        <v>2.0</v>
      </c>
      <c r="F72" s="90" t="s">
        <v>38</v>
      </c>
      <c r="G72" s="25">
        <v>35000.0</v>
      </c>
      <c r="H72" s="25">
        <f t="shared" si="4"/>
        <v>35000</v>
      </c>
      <c r="I72" s="25">
        <f t="shared" si="1"/>
        <v>70000</v>
      </c>
      <c r="J72" s="28"/>
      <c r="K72" s="61"/>
      <c r="L72" s="65"/>
      <c r="M72" s="3"/>
    </row>
    <row r="73">
      <c r="A73" s="1"/>
      <c r="B73" s="28"/>
      <c r="C73" s="22" t="s">
        <v>218</v>
      </c>
      <c r="D73" s="23" t="s">
        <v>219</v>
      </c>
      <c r="E73" s="89">
        <v>4.0</v>
      </c>
      <c r="F73" s="90" t="s">
        <v>38</v>
      </c>
      <c r="G73" s="25">
        <v>40000.0</v>
      </c>
      <c r="H73" s="25">
        <f t="shared" si="4"/>
        <v>40000</v>
      </c>
      <c r="I73" s="25">
        <f t="shared" si="1"/>
        <v>160000</v>
      </c>
      <c r="J73" s="28"/>
      <c r="K73" s="61"/>
      <c r="L73" s="65"/>
      <c r="M73" s="3"/>
    </row>
    <row r="74">
      <c r="A74" s="1"/>
      <c r="B74" s="28"/>
      <c r="C74" s="37" t="s">
        <v>133</v>
      </c>
      <c r="D74" s="64" t="s">
        <v>132</v>
      </c>
      <c r="E74" s="93">
        <v>10.0</v>
      </c>
      <c r="F74" s="90" t="s">
        <v>38</v>
      </c>
      <c r="G74" s="25">
        <v>10000.0</v>
      </c>
      <c r="H74" s="25">
        <f t="shared" si="4"/>
        <v>10000</v>
      </c>
      <c r="I74" s="25">
        <f t="shared" si="1"/>
        <v>100000</v>
      </c>
      <c r="J74" s="28"/>
      <c r="K74" s="61"/>
      <c r="L74" s="65"/>
      <c r="M74" s="3"/>
    </row>
    <row r="75">
      <c r="A75" s="1"/>
      <c r="B75" s="28"/>
      <c r="C75" s="37" t="s">
        <v>134</v>
      </c>
      <c r="D75" s="64" t="s">
        <v>132</v>
      </c>
      <c r="E75" s="93">
        <v>20.0</v>
      </c>
      <c r="F75" s="90" t="s">
        <v>38</v>
      </c>
      <c r="G75" s="25">
        <v>45000.0</v>
      </c>
      <c r="H75" s="25">
        <f t="shared" si="4"/>
        <v>45000</v>
      </c>
      <c r="I75" s="25">
        <f t="shared" si="1"/>
        <v>900000</v>
      </c>
      <c r="J75" s="28"/>
      <c r="K75" s="1"/>
      <c r="L75" s="1"/>
      <c r="M75" s="3"/>
    </row>
    <row r="76">
      <c r="A76" s="1"/>
      <c r="B76" s="28"/>
      <c r="C76" s="22" t="s">
        <v>220</v>
      </c>
      <c r="D76" s="23" t="s">
        <v>221</v>
      </c>
      <c r="E76" s="89">
        <v>7.0</v>
      </c>
      <c r="F76" s="90" t="s">
        <v>38</v>
      </c>
      <c r="G76" s="25">
        <v>50000.0</v>
      </c>
      <c r="H76" s="25">
        <f t="shared" si="4"/>
        <v>50000</v>
      </c>
      <c r="I76" s="25">
        <f t="shared" si="1"/>
        <v>350000</v>
      </c>
      <c r="J76" s="28"/>
      <c r="M76" s="3"/>
    </row>
    <row r="77">
      <c r="A77" s="1"/>
      <c r="B77" s="28"/>
      <c r="C77" s="22" t="s">
        <v>220</v>
      </c>
      <c r="D77" s="23" t="s">
        <v>222</v>
      </c>
      <c r="E77" s="89">
        <v>2.0</v>
      </c>
      <c r="F77" s="90" t="s">
        <v>38</v>
      </c>
      <c r="G77" s="25">
        <v>40000.0</v>
      </c>
      <c r="H77" s="25">
        <f t="shared" si="4"/>
        <v>40000</v>
      </c>
      <c r="I77" s="25">
        <f t="shared" si="1"/>
        <v>80000</v>
      </c>
      <c r="J77" s="28"/>
      <c r="M77" s="3"/>
    </row>
    <row r="78">
      <c r="A78" s="1"/>
      <c r="B78" s="28"/>
      <c r="C78" s="22" t="s">
        <v>220</v>
      </c>
      <c r="D78" s="23" t="s">
        <v>223</v>
      </c>
      <c r="E78" s="89">
        <v>2.0</v>
      </c>
      <c r="F78" s="90" t="s">
        <v>38</v>
      </c>
      <c r="G78" s="25">
        <v>40000.0</v>
      </c>
      <c r="H78" s="25">
        <f t="shared" si="4"/>
        <v>40000</v>
      </c>
      <c r="I78" s="25">
        <f t="shared" si="1"/>
        <v>80000</v>
      </c>
      <c r="J78" s="28"/>
      <c r="M78" s="3"/>
    </row>
    <row r="79">
      <c r="A79" s="1"/>
      <c r="B79" s="28"/>
      <c r="C79" s="22" t="s">
        <v>220</v>
      </c>
      <c r="D79" s="23" t="s">
        <v>224</v>
      </c>
      <c r="E79" s="89">
        <v>2.0</v>
      </c>
      <c r="F79" s="90" t="s">
        <v>38</v>
      </c>
      <c r="G79" s="25">
        <v>37500.0</v>
      </c>
      <c r="H79" s="25">
        <f t="shared" si="4"/>
        <v>37500</v>
      </c>
      <c r="I79" s="25">
        <f t="shared" si="1"/>
        <v>75000</v>
      </c>
      <c r="J79" s="28"/>
      <c r="M79" s="3"/>
    </row>
    <row r="80">
      <c r="A80" s="1"/>
      <c r="B80" s="28"/>
      <c r="C80" s="22" t="s">
        <v>225</v>
      </c>
      <c r="D80" s="23" t="s">
        <v>226</v>
      </c>
      <c r="E80" s="89">
        <v>4.0</v>
      </c>
      <c r="F80" s="90" t="s">
        <v>38</v>
      </c>
      <c r="G80" s="25">
        <v>65000.0</v>
      </c>
      <c r="H80" s="25">
        <f t="shared" si="4"/>
        <v>65000</v>
      </c>
      <c r="I80" s="25">
        <f t="shared" si="1"/>
        <v>260000</v>
      </c>
      <c r="J80" s="28"/>
      <c r="M80" s="3"/>
    </row>
    <row r="81">
      <c r="A81" s="1"/>
      <c r="B81" s="28"/>
      <c r="C81" s="37" t="s">
        <v>135</v>
      </c>
      <c r="D81" s="64" t="s">
        <v>132</v>
      </c>
      <c r="E81" s="93">
        <v>20.0</v>
      </c>
      <c r="F81" s="90" t="s">
        <v>38</v>
      </c>
      <c r="G81" s="25">
        <v>25000.0</v>
      </c>
      <c r="H81" s="25">
        <f t="shared" si="4"/>
        <v>25000</v>
      </c>
      <c r="I81" s="25">
        <f t="shared" si="1"/>
        <v>500000</v>
      </c>
      <c r="J81" s="28"/>
      <c r="M81" s="3"/>
    </row>
    <row r="82">
      <c r="A82" s="1"/>
      <c r="B82" s="28"/>
      <c r="C82" s="22" t="s">
        <v>227</v>
      </c>
      <c r="D82" s="23" t="s">
        <v>228</v>
      </c>
      <c r="E82" s="89">
        <v>15.0</v>
      </c>
      <c r="F82" s="90" t="s">
        <v>229</v>
      </c>
      <c r="G82" s="25">
        <v>150000.0</v>
      </c>
      <c r="H82" s="25">
        <f t="shared" si="4"/>
        <v>150000</v>
      </c>
      <c r="I82" s="25">
        <f t="shared" si="1"/>
        <v>2250000</v>
      </c>
      <c r="J82" s="28"/>
      <c r="M82" s="3"/>
    </row>
    <row r="83">
      <c r="A83" s="1"/>
      <c r="B83" s="28"/>
      <c r="C83" s="37" t="s">
        <v>136</v>
      </c>
      <c r="D83" s="23" t="s">
        <v>137</v>
      </c>
      <c r="E83" s="89">
        <v>20.0</v>
      </c>
      <c r="F83" s="90" t="s">
        <v>38</v>
      </c>
      <c r="G83" s="25">
        <v>80000.0</v>
      </c>
      <c r="H83" s="25">
        <f t="shared" si="4"/>
        <v>80000</v>
      </c>
      <c r="I83" s="25">
        <f t="shared" si="1"/>
        <v>1600000</v>
      </c>
      <c r="J83" s="28"/>
      <c r="M83" s="3"/>
    </row>
    <row r="84">
      <c r="A84" s="1"/>
      <c r="B84" s="28"/>
      <c r="C84" s="22" t="s">
        <v>230</v>
      </c>
      <c r="D84" s="23" t="s">
        <v>231</v>
      </c>
      <c r="E84" s="89">
        <v>1.0</v>
      </c>
      <c r="F84" s="90" t="s">
        <v>38</v>
      </c>
      <c r="G84" s="25">
        <v>575000.0</v>
      </c>
      <c r="H84" s="25">
        <f t="shared" si="4"/>
        <v>575000</v>
      </c>
      <c r="I84" s="25">
        <f t="shared" si="1"/>
        <v>575000</v>
      </c>
      <c r="J84" s="28"/>
      <c r="M84" s="3"/>
    </row>
    <row r="85">
      <c r="A85" s="1"/>
      <c r="B85" s="28"/>
      <c r="C85" s="22" t="s">
        <v>230</v>
      </c>
      <c r="D85" s="23" t="s">
        <v>232</v>
      </c>
      <c r="E85" s="89">
        <v>1.0</v>
      </c>
      <c r="F85" s="90" t="s">
        <v>38</v>
      </c>
      <c r="G85" s="25">
        <v>250000.0</v>
      </c>
      <c r="H85" s="25">
        <f t="shared" si="4"/>
        <v>250000</v>
      </c>
      <c r="I85" s="25">
        <f t="shared" si="1"/>
        <v>250000</v>
      </c>
      <c r="J85" s="28"/>
      <c r="M85" s="3"/>
    </row>
    <row r="86">
      <c r="A86" s="1"/>
      <c r="B86" s="28"/>
      <c r="C86" s="22" t="s">
        <v>233</v>
      </c>
      <c r="D86" s="23" t="s">
        <v>157</v>
      </c>
      <c r="E86" s="89">
        <v>1.0</v>
      </c>
      <c r="F86" s="90" t="s">
        <v>38</v>
      </c>
      <c r="G86" s="25">
        <v>125000.0</v>
      </c>
      <c r="H86" s="25">
        <f t="shared" si="4"/>
        <v>125000</v>
      </c>
      <c r="I86" s="25">
        <f t="shared" si="1"/>
        <v>125000</v>
      </c>
      <c r="J86" s="28"/>
      <c r="M86" s="3"/>
    </row>
    <row r="87">
      <c r="A87" s="1"/>
      <c r="B87" s="28"/>
      <c r="C87" s="37" t="s">
        <v>138</v>
      </c>
      <c r="D87" s="23" t="s">
        <v>139</v>
      </c>
      <c r="E87" s="93">
        <v>10.0</v>
      </c>
      <c r="F87" s="90" t="s">
        <v>38</v>
      </c>
      <c r="G87" s="25">
        <v>120000.0</v>
      </c>
      <c r="H87" s="25">
        <f t="shared" si="4"/>
        <v>120000</v>
      </c>
      <c r="I87" s="25">
        <f t="shared" si="1"/>
        <v>1200000</v>
      </c>
      <c r="J87" s="28"/>
      <c r="M87" s="3"/>
    </row>
    <row r="88">
      <c r="A88" s="1"/>
      <c r="B88" s="28"/>
      <c r="C88" s="22" t="s">
        <v>234</v>
      </c>
      <c r="D88" s="23" t="s">
        <v>235</v>
      </c>
      <c r="E88" s="89">
        <v>10.0</v>
      </c>
      <c r="F88" s="90" t="s">
        <v>38</v>
      </c>
      <c r="G88" s="25">
        <v>15000.0</v>
      </c>
      <c r="H88" s="25">
        <f t="shared" si="4"/>
        <v>15000</v>
      </c>
      <c r="I88" s="25">
        <f t="shared" si="1"/>
        <v>150000</v>
      </c>
      <c r="J88" s="28"/>
      <c r="M88" s="3"/>
    </row>
    <row r="89">
      <c r="A89" s="1"/>
      <c r="B89" s="28"/>
      <c r="C89" s="22" t="s">
        <v>236</v>
      </c>
      <c r="D89" s="23" t="s">
        <v>235</v>
      </c>
      <c r="E89" s="89">
        <v>30.0</v>
      </c>
      <c r="F89" s="90" t="s">
        <v>38</v>
      </c>
      <c r="G89" s="25">
        <v>10000.0</v>
      </c>
      <c r="H89" s="25">
        <f t="shared" si="4"/>
        <v>10000</v>
      </c>
      <c r="I89" s="25">
        <f t="shared" si="1"/>
        <v>300000</v>
      </c>
      <c r="J89" s="28"/>
      <c r="M89" s="3"/>
    </row>
    <row r="90">
      <c r="A90" s="1"/>
      <c r="B90" s="28"/>
      <c r="C90" s="22" t="s">
        <v>237</v>
      </c>
      <c r="D90" s="23" t="s">
        <v>238</v>
      </c>
      <c r="E90" s="89">
        <v>8.0</v>
      </c>
      <c r="F90" s="90" t="s">
        <v>38</v>
      </c>
      <c r="G90" s="25">
        <v>350000.0</v>
      </c>
      <c r="H90" s="25">
        <f t="shared" si="4"/>
        <v>350000</v>
      </c>
      <c r="I90" s="25">
        <f t="shared" si="1"/>
        <v>2800000</v>
      </c>
      <c r="J90" s="28"/>
      <c r="M90" s="3"/>
    </row>
    <row r="91">
      <c r="A91" s="1"/>
      <c r="B91" s="28"/>
      <c r="C91" s="22" t="s">
        <v>239</v>
      </c>
      <c r="D91" s="23" t="s">
        <v>235</v>
      </c>
      <c r="E91" s="89">
        <v>23.0</v>
      </c>
      <c r="F91" s="90" t="s">
        <v>38</v>
      </c>
      <c r="G91" s="25">
        <v>50000.0</v>
      </c>
      <c r="H91" s="25">
        <f t="shared" si="4"/>
        <v>50000</v>
      </c>
      <c r="I91" s="25">
        <f t="shared" si="1"/>
        <v>1150000</v>
      </c>
      <c r="J91" s="28"/>
      <c r="M91" s="3"/>
    </row>
    <row r="92">
      <c r="A92" s="1"/>
      <c r="B92" s="28"/>
      <c r="C92" s="22" t="s">
        <v>240</v>
      </c>
      <c r="D92" s="23" t="s">
        <v>241</v>
      </c>
      <c r="E92" s="89">
        <v>2.0</v>
      </c>
      <c r="F92" s="90" t="s">
        <v>229</v>
      </c>
      <c r="G92" s="25">
        <v>20000.0</v>
      </c>
      <c r="H92" s="25">
        <f t="shared" si="4"/>
        <v>20000</v>
      </c>
      <c r="I92" s="25">
        <f t="shared" si="1"/>
        <v>40000</v>
      </c>
      <c r="J92" s="28"/>
      <c r="M92" s="3"/>
    </row>
    <row r="93">
      <c r="A93" s="1"/>
      <c r="B93" s="28"/>
      <c r="C93" s="22" t="s">
        <v>140</v>
      </c>
      <c r="D93" s="23" t="s">
        <v>141</v>
      </c>
      <c r="E93" s="89">
        <v>10.0</v>
      </c>
      <c r="F93" s="90" t="s">
        <v>38</v>
      </c>
      <c r="G93" s="25">
        <v>100000.0</v>
      </c>
      <c r="H93" s="25">
        <f t="shared" si="4"/>
        <v>100000</v>
      </c>
      <c r="I93" s="25">
        <f t="shared" si="1"/>
        <v>1000000</v>
      </c>
      <c r="J93" s="28"/>
      <c r="M93" s="3"/>
    </row>
    <row r="94">
      <c r="A94" s="1"/>
      <c r="B94" s="28"/>
      <c r="C94" s="22" t="s">
        <v>242</v>
      </c>
      <c r="D94" s="23" t="s">
        <v>132</v>
      </c>
      <c r="E94" s="89">
        <v>10.0</v>
      </c>
      <c r="F94" s="90" t="s">
        <v>38</v>
      </c>
      <c r="G94" s="25">
        <v>50000.0</v>
      </c>
      <c r="H94" s="25">
        <f t="shared" si="4"/>
        <v>50000</v>
      </c>
      <c r="I94" s="25">
        <f t="shared" si="1"/>
        <v>500000</v>
      </c>
      <c r="J94" s="28"/>
      <c r="M94" s="3"/>
    </row>
    <row r="95">
      <c r="A95" s="1"/>
      <c r="B95" s="28"/>
      <c r="C95" s="22" t="s">
        <v>243</v>
      </c>
      <c r="D95" s="23" t="s">
        <v>132</v>
      </c>
      <c r="E95" s="89">
        <v>1.0</v>
      </c>
      <c r="F95" s="90" t="s">
        <v>38</v>
      </c>
      <c r="G95" s="25">
        <v>30000.0</v>
      </c>
      <c r="H95" s="25">
        <f t="shared" si="4"/>
        <v>30000</v>
      </c>
      <c r="I95" s="25">
        <f t="shared" si="1"/>
        <v>30000</v>
      </c>
      <c r="J95" s="28"/>
      <c r="M95" s="3"/>
    </row>
    <row r="96">
      <c r="A96" s="1"/>
      <c r="B96" s="28"/>
      <c r="C96" s="22" t="s">
        <v>244</v>
      </c>
      <c r="D96" s="23" t="s">
        <v>132</v>
      </c>
      <c r="E96" s="89">
        <v>1.0</v>
      </c>
      <c r="F96" s="90" t="s">
        <v>38</v>
      </c>
      <c r="G96" s="25">
        <v>50000.0</v>
      </c>
      <c r="H96" s="25">
        <f t="shared" si="4"/>
        <v>50000</v>
      </c>
      <c r="I96" s="25">
        <f t="shared" si="1"/>
        <v>50000</v>
      </c>
      <c r="J96" s="28"/>
      <c r="M96" s="3"/>
    </row>
    <row r="97">
      <c r="A97" s="1"/>
      <c r="B97" s="28"/>
      <c r="C97" s="22" t="s">
        <v>245</v>
      </c>
      <c r="D97" s="23" t="s">
        <v>246</v>
      </c>
      <c r="E97" s="89">
        <v>2.0</v>
      </c>
      <c r="F97" s="90" t="s">
        <v>38</v>
      </c>
      <c r="G97" s="25">
        <v>200000.0</v>
      </c>
      <c r="H97" s="25">
        <f t="shared" si="4"/>
        <v>200000</v>
      </c>
      <c r="I97" s="25">
        <f t="shared" si="1"/>
        <v>400000</v>
      </c>
      <c r="J97" s="28"/>
      <c r="M97" s="3"/>
    </row>
    <row r="98">
      <c r="A98" s="1"/>
      <c r="B98" s="28"/>
      <c r="C98" s="22" t="s">
        <v>247</v>
      </c>
      <c r="D98" s="23" t="s">
        <v>248</v>
      </c>
      <c r="E98" s="89">
        <v>9.0</v>
      </c>
      <c r="F98" s="90" t="s">
        <v>38</v>
      </c>
      <c r="G98" s="25">
        <v>20000.0</v>
      </c>
      <c r="H98" s="25">
        <f t="shared" si="4"/>
        <v>20000</v>
      </c>
      <c r="I98" s="25">
        <f t="shared" si="1"/>
        <v>180000</v>
      </c>
      <c r="J98" s="28"/>
      <c r="M98" s="3"/>
    </row>
    <row r="99">
      <c r="A99" s="1"/>
      <c r="B99" s="28"/>
      <c r="C99" s="22" t="s">
        <v>249</v>
      </c>
      <c r="D99" s="23" t="s">
        <v>250</v>
      </c>
      <c r="E99" s="89">
        <v>30.0</v>
      </c>
      <c r="F99" s="90" t="s">
        <v>229</v>
      </c>
      <c r="G99" s="25">
        <v>25000.0</v>
      </c>
      <c r="H99" s="25">
        <f t="shared" si="4"/>
        <v>25000</v>
      </c>
      <c r="I99" s="25">
        <f t="shared" si="1"/>
        <v>750000</v>
      </c>
      <c r="J99" s="28"/>
      <c r="M99" s="3"/>
    </row>
    <row r="100">
      <c r="A100" s="1"/>
      <c r="B100" s="28"/>
      <c r="C100" s="22" t="s">
        <v>144</v>
      </c>
      <c r="D100" s="23" t="s">
        <v>251</v>
      </c>
      <c r="E100" s="89">
        <v>14.0</v>
      </c>
      <c r="F100" s="90" t="s">
        <v>38</v>
      </c>
      <c r="G100" s="25">
        <v>150000.0</v>
      </c>
      <c r="H100" s="25">
        <f t="shared" si="4"/>
        <v>150000</v>
      </c>
      <c r="I100" s="25">
        <f t="shared" si="1"/>
        <v>2100000</v>
      </c>
      <c r="J100" s="28"/>
      <c r="M100" s="3"/>
    </row>
    <row r="101">
      <c r="A101" s="1"/>
      <c r="B101" s="28"/>
      <c r="C101" s="22" t="s">
        <v>252</v>
      </c>
      <c r="D101" s="23" t="s">
        <v>253</v>
      </c>
      <c r="E101" s="89">
        <v>5.0</v>
      </c>
      <c r="F101" s="90" t="s">
        <v>38</v>
      </c>
      <c r="G101" s="25">
        <v>150000.0</v>
      </c>
      <c r="H101" s="25">
        <f t="shared" si="4"/>
        <v>150000</v>
      </c>
      <c r="I101" s="25">
        <f t="shared" si="1"/>
        <v>750000</v>
      </c>
      <c r="J101" s="28"/>
      <c r="M101" s="3"/>
    </row>
    <row r="102">
      <c r="A102" s="1"/>
      <c r="B102" s="28"/>
      <c r="C102" s="22" t="s">
        <v>142</v>
      </c>
      <c r="D102" s="23" t="s">
        <v>143</v>
      </c>
      <c r="E102" s="89">
        <v>10.0</v>
      </c>
      <c r="F102" s="90" t="s">
        <v>38</v>
      </c>
      <c r="G102" s="25">
        <v>200000.0</v>
      </c>
      <c r="H102" s="25">
        <f t="shared" si="4"/>
        <v>200000</v>
      </c>
      <c r="I102" s="25">
        <f t="shared" si="1"/>
        <v>2000000</v>
      </c>
      <c r="J102" s="28"/>
      <c r="M102" s="3"/>
    </row>
    <row r="103">
      <c r="A103" s="1"/>
      <c r="B103" s="28"/>
      <c r="C103" s="22" t="s">
        <v>254</v>
      </c>
      <c r="D103" s="23" t="s">
        <v>132</v>
      </c>
      <c r="E103" s="89">
        <v>4.0</v>
      </c>
      <c r="F103" s="90" t="s">
        <v>38</v>
      </c>
      <c r="G103" s="25">
        <v>250000.0</v>
      </c>
      <c r="H103" s="25">
        <f t="shared" si="4"/>
        <v>250000</v>
      </c>
      <c r="I103" s="25">
        <f t="shared" si="1"/>
        <v>1000000</v>
      </c>
      <c r="J103" s="28"/>
      <c r="M103" s="3"/>
    </row>
    <row r="104">
      <c r="A104" s="1"/>
      <c r="B104" s="28"/>
      <c r="C104" s="22" t="s">
        <v>146</v>
      </c>
      <c r="D104" s="23" t="s">
        <v>147</v>
      </c>
      <c r="E104" s="89">
        <v>5.0</v>
      </c>
      <c r="F104" s="90" t="s">
        <v>38</v>
      </c>
      <c r="G104" s="25">
        <v>700000.0</v>
      </c>
      <c r="H104" s="25">
        <v>750000.0</v>
      </c>
      <c r="I104" s="25">
        <f t="shared" si="1"/>
        <v>3750000</v>
      </c>
      <c r="J104" s="28"/>
      <c r="M104" s="3"/>
    </row>
    <row r="105">
      <c r="A105" s="1"/>
      <c r="B105" s="28"/>
      <c r="C105" s="22" t="s">
        <v>255</v>
      </c>
      <c r="D105" s="23" t="s">
        <v>132</v>
      </c>
      <c r="E105" s="89">
        <v>2.0</v>
      </c>
      <c r="F105" s="90" t="s">
        <v>35</v>
      </c>
      <c r="G105" s="25">
        <v>50000.0</v>
      </c>
      <c r="H105" s="25">
        <f>G105</f>
        <v>50000</v>
      </c>
      <c r="I105" s="25">
        <f t="shared" si="1"/>
        <v>100000</v>
      </c>
      <c r="J105" s="28"/>
      <c r="M105" s="3"/>
    </row>
    <row r="106">
      <c r="A106" s="1"/>
      <c r="B106" s="33"/>
      <c r="C106" s="22" t="s">
        <v>148</v>
      </c>
      <c r="D106" s="23" t="s">
        <v>149</v>
      </c>
      <c r="E106" s="89">
        <v>1.0</v>
      </c>
      <c r="F106" s="90" t="s">
        <v>35</v>
      </c>
      <c r="G106" s="25">
        <v>2900000.0</v>
      </c>
      <c r="H106" s="25">
        <v>3500000.0</v>
      </c>
      <c r="I106" s="25">
        <f t="shared" si="1"/>
        <v>3500000</v>
      </c>
      <c r="J106" s="33"/>
      <c r="M106" s="3"/>
    </row>
    <row r="107">
      <c r="A107" s="1"/>
      <c r="B107" s="66" t="s">
        <v>150</v>
      </c>
      <c r="C107" s="37" t="s">
        <v>151</v>
      </c>
      <c r="D107" s="23" t="s">
        <v>152</v>
      </c>
      <c r="E107" s="89">
        <v>2.0</v>
      </c>
      <c r="F107" s="90" t="s">
        <v>38</v>
      </c>
      <c r="G107" s="25">
        <v>750000.0</v>
      </c>
      <c r="H107" s="25">
        <f t="shared" ref="H107:H112" si="5">G107</f>
        <v>750000</v>
      </c>
      <c r="I107" s="25">
        <f t="shared" si="1"/>
        <v>1500000</v>
      </c>
      <c r="J107" s="115">
        <f>sum(I107:I116)</f>
        <v>26050000</v>
      </c>
      <c r="M107" s="3"/>
    </row>
    <row r="108">
      <c r="A108" s="1"/>
      <c r="B108" s="28"/>
      <c r="C108" s="37" t="s">
        <v>153</v>
      </c>
      <c r="D108" s="23" t="s">
        <v>256</v>
      </c>
      <c r="E108" s="93">
        <v>1.0</v>
      </c>
      <c r="F108" s="90" t="s">
        <v>38</v>
      </c>
      <c r="G108" s="25">
        <v>250000.0</v>
      </c>
      <c r="H108" s="25">
        <f t="shared" si="5"/>
        <v>250000</v>
      </c>
      <c r="I108" s="25">
        <f t="shared" si="1"/>
        <v>250000</v>
      </c>
      <c r="J108" s="28"/>
      <c r="M108" s="3"/>
    </row>
    <row r="109">
      <c r="A109" s="1"/>
      <c r="B109" s="28"/>
      <c r="C109" s="22" t="s">
        <v>257</v>
      </c>
      <c r="D109" s="23" t="s">
        <v>132</v>
      </c>
      <c r="E109" s="89">
        <v>100.0</v>
      </c>
      <c r="F109" s="90" t="s">
        <v>229</v>
      </c>
      <c r="G109" s="25">
        <v>30000.0</v>
      </c>
      <c r="H109" s="25">
        <f t="shared" si="5"/>
        <v>30000</v>
      </c>
      <c r="I109" s="25">
        <f t="shared" si="1"/>
        <v>3000000</v>
      </c>
      <c r="J109" s="28"/>
      <c r="M109" s="3"/>
    </row>
    <row r="110">
      <c r="A110" s="1"/>
      <c r="B110" s="28"/>
      <c r="C110" s="22" t="s">
        <v>258</v>
      </c>
      <c r="D110" s="23" t="s">
        <v>132</v>
      </c>
      <c r="E110" s="89">
        <v>100.0</v>
      </c>
      <c r="F110" s="90" t="s">
        <v>38</v>
      </c>
      <c r="G110" s="25">
        <v>5000.0</v>
      </c>
      <c r="H110" s="25">
        <f t="shared" si="5"/>
        <v>5000</v>
      </c>
      <c r="I110" s="25">
        <f t="shared" si="1"/>
        <v>500000</v>
      </c>
      <c r="J110" s="28"/>
      <c r="M110" s="3"/>
    </row>
    <row r="111">
      <c r="A111" s="1"/>
      <c r="B111" s="28"/>
      <c r="C111" s="37" t="s">
        <v>154</v>
      </c>
      <c r="D111" s="23" t="s">
        <v>132</v>
      </c>
      <c r="E111" s="93">
        <v>2.0</v>
      </c>
      <c r="F111" s="90" t="s">
        <v>38</v>
      </c>
      <c r="G111" s="25">
        <v>350000.0</v>
      </c>
      <c r="H111" s="25">
        <f t="shared" si="5"/>
        <v>350000</v>
      </c>
      <c r="I111" s="25">
        <f t="shared" si="1"/>
        <v>700000</v>
      </c>
      <c r="J111" s="28"/>
      <c r="M111" s="3"/>
    </row>
    <row r="112">
      <c r="A112" s="1"/>
      <c r="B112" s="28"/>
      <c r="C112" s="37" t="s">
        <v>156</v>
      </c>
      <c r="D112" s="23" t="s">
        <v>157</v>
      </c>
      <c r="E112" s="89">
        <v>2.0</v>
      </c>
      <c r="F112" s="90" t="s">
        <v>38</v>
      </c>
      <c r="G112" s="25">
        <v>100000.0</v>
      </c>
      <c r="H112" s="25">
        <f t="shared" si="5"/>
        <v>100000</v>
      </c>
      <c r="I112" s="25">
        <f t="shared" si="1"/>
        <v>200000</v>
      </c>
      <c r="J112" s="28"/>
      <c r="M112" s="3"/>
    </row>
    <row r="113">
      <c r="A113" s="1"/>
      <c r="B113" s="28"/>
      <c r="C113" s="22" t="s">
        <v>259</v>
      </c>
      <c r="D113" s="23" t="s">
        <v>132</v>
      </c>
      <c r="E113" s="89">
        <v>2.0</v>
      </c>
      <c r="F113" s="90" t="s">
        <v>38</v>
      </c>
      <c r="G113" s="25">
        <v>60000.0</v>
      </c>
      <c r="H113" s="25">
        <v>75000.0</v>
      </c>
      <c r="I113" s="25">
        <f t="shared" si="1"/>
        <v>150000</v>
      </c>
      <c r="J113" s="28"/>
      <c r="M113" s="3"/>
    </row>
    <row r="114">
      <c r="A114" s="1"/>
      <c r="B114" s="28"/>
      <c r="C114" s="22" t="s">
        <v>260</v>
      </c>
      <c r="D114" s="23" t="s">
        <v>261</v>
      </c>
      <c r="E114" s="89">
        <v>50.0</v>
      </c>
      <c r="F114" s="90" t="s">
        <v>38</v>
      </c>
      <c r="G114" s="25">
        <v>65000.0</v>
      </c>
      <c r="H114" s="25">
        <f t="shared" ref="H114:H115" si="6">G114</f>
        <v>65000</v>
      </c>
      <c r="I114" s="25">
        <f t="shared" si="1"/>
        <v>3250000</v>
      </c>
      <c r="J114" s="28"/>
      <c r="M114" s="3"/>
    </row>
    <row r="115">
      <c r="A115" s="1"/>
      <c r="B115" s="28"/>
      <c r="C115" s="37" t="s">
        <v>158</v>
      </c>
      <c r="D115" s="23" t="s">
        <v>262</v>
      </c>
      <c r="E115" s="89">
        <v>6.0</v>
      </c>
      <c r="F115" s="90" t="s">
        <v>38</v>
      </c>
      <c r="G115" s="25">
        <v>500000.0</v>
      </c>
      <c r="H115" s="25">
        <f t="shared" si="6"/>
        <v>500000</v>
      </c>
      <c r="I115" s="25">
        <f t="shared" si="1"/>
        <v>3000000</v>
      </c>
      <c r="J115" s="28"/>
      <c r="M115" s="3"/>
    </row>
    <row r="116">
      <c r="A116" s="1"/>
      <c r="B116" s="33"/>
      <c r="C116" s="22" t="s">
        <v>160</v>
      </c>
      <c r="D116" s="23" t="s">
        <v>263</v>
      </c>
      <c r="E116" s="93">
        <v>1.0</v>
      </c>
      <c r="F116" s="90" t="s">
        <v>35</v>
      </c>
      <c r="G116" s="25">
        <v>8000000.0</v>
      </c>
      <c r="H116" s="25">
        <v>1.35E7</v>
      </c>
      <c r="I116" s="25">
        <f t="shared" si="1"/>
        <v>13500000</v>
      </c>
      <c r="J116" s="33"/>
      <c r="M116" s="3"/>
    </row>
    <row r="117">
      <c r="A117" s="1"/>
      <c r="B117" s="68" t="s">
        <v>264</v>
      </c>
      <c r="C117" s="22"/>
      <c r="D117" s="101" t="s">
        <v>265</v>
      </c>
      <c r="E117" s="89">
        <v>1.0</v>
      </c>
      <c r="F117" s="90" t="s">
        <v>86</v>
      </c>
      <c r="G117" s="25">
        <v>1.27375E7</v>
      </c>
      <c r="H117" s="25">
        <v>4.0E7</v>
      </c>
      <c r="I117" s="25">
        <f t="shared" si="1"/>
        <v>40000000</v>
      </c>
      <c r="J117" s="117">
        <f>I117</f>
        <v>40000000</v>
      </c>
      <c r="M117" s="3"/>
    </row>
    <row r="118">
      <c r="A118" s="118"/>
      <c r="B118" s="119" t="s">
        <v>268</v>
      </c>
      <c r="C118" s="16"/>
      <c r="D118" s="16"/>
      <c r="E118" s="16"/>
      <c r="F118" s="16"/>
      <c r="G118" s="16"/>
      <c r="H118" s="17"/>
      <c r="I118" s="120">
        <f>SUM(I3:I117)</f>
        <v>801640500</v>
      </c>
      <c r="J118" s="120">
        <f>SUM(J9:J117)</f>
        <v>801640500</v>
      </c>
      <c r="K118" s="121"/>
      <c r="L118" s="121"/>
      <c r="M118" s="122"/>
    </row>
    <row r="119">
      <c r="A119" s="1"/>
      <c r="B119" s="123" t="s">
        <v>172</v>
      </c>
      <c r="C119" s="16"/>
      <c r="D119" s="16"/>
      <c r="E119" s="16"/>
      <c r="F119" s="16"/>
      <c r="G119" s="16"/>
      <c r="H119" s="16"/>
      <c r="I119" s="16"/>
      <c r="J119" s="17"/>
      <c r="M119" s="3"/>
    </row>
    <row r="120">
      <c r="A120" s="1"/>
      <c r="B120" s="105" t="s">
        <v>269</v>
      </c>
      <c r="C120" s="16"/>
      <c r="D120" s="16"/>
      <c r="E120" s="16"/>
      <c r="F120" s="16"/>
      <c r="G120" s="16"/>
      <c r="H120" s="16"/>
      <c r="I120" s="16"/>
      <c r="J120" s="17"/>
      <c r="M120" s="3"/>
    </row>
    <row r="121">
      <c r="A121" s="1"/>
      <c r="B121" s="78"/>
      <c r="C121" s="78"/>
      <c r="D121" s="78"/>
      <c r="E121" s="106"/>
      <c r="F121" s="106"/>
      <c r="G121" s="78"/>
      <c r="H121" s="78"/>
      <c r="I121" s="80"/>
      <c r="J121" s="76"/>
      <c r="M121" s="3"/>
    </row>
  </sheetData>
  <mergeCells count="29">
    <mergeCell ref="J13:J17"/>
    <mergeCell ref="K14:L14"/>
    <mergeCell ref="K23:L23"/>
    <mergeCell ref="K26:L26"/>
    <mergeCell ref="K31:L31"/>
    <mergeCell ref="K32:L36"/>
    <mergeCell ref="J9:J12"/>
    <mergeCell ref="J18:J22"/>
    <mergeCell ref="J23:J29"/>
    <mergeCell ref="J30:J34"/>
    <mergeCell ref="J35:J57"/>
    <mergeCell ref="J58:J106"/>
    <mergeCell ref="J107:J116"/>
    <mergeCell ref="B2:J6"/>
    <mergeCell ref="K7:L8"/>
    <mergeCell ref="B8:J8"/>
    <mergeCell ref="B9:B12"/>
    <mergeCell ref="K9:L9"/>
    <mergeCell ref="B13:B17"/>
    <mergeCell ref="K20:L20"/>
    <mergeCell ref="B119:J119"/>
    <mergeCell ref="B120:J120"/>
    <mergeCell ref="B18:B22"/>
    <mergeCell ref="B23:B29"/>
    <mergeCell ref="B30:B34"/>
    <mergeCell ref="B35:B57"/>
    <mergeCell ref="B58:B106"/>
    <mergeCell ref="B107:B116"/>
    <mergeCell ref="B118:H118"/>
  </mergeCells>
  <printOptions horizontalCentered="1"/>
  <pageMargins bottom="0.75" footer="0.0" header="0.0" left="0.7" right="0.7" top="0.75"/>
  <pageSetup fitToHeight="0" paperSize="9" cellComments="atEnd" orientation="portrait"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5"/>
    <col customWidth="1" min="2" max="2" width="20.25"/>
    <col customWidth="1" min="3" max="3" width="23.13"/>
    <col customWidth="1" min="4" max="4" width="43.13"/>
    <col customWidth="1" min="5" max="5" width="5.5"/>
    <col customWidth="1" min="6" max="6" width="8.38"/>
    <col customWidth="1" min="7" max="7" width="13.88"/>
    <col customWidth="1" min="8" max="8" width="14.5"/>
    <col customWidth="1" min="9" max="9" width="15.5"/>
    <col customWidth="1" hidden="1" min="10" max="10" width="22.75"/>
    <col customWidth="1" hidden="1" min="11" max="11" width="18.88"/>
    <col customWidth="1" min="12" max="12" width="3.38"/>
  </cols>
  <sheetData>
    <row r="1">
      <c r="A1" s="1"/>
      <c r="B1" s="124" t="s">
        <v>270</v>
      </c>
      <c r="J1" s="82"/>
      <c r="K1" s="82"/>
      <c r="L1" s="3"/>
    </row>
    <row r="2">
      <c r="A2" s="1"/>
      <c r="B2" s="83" t="s">
        <v>175</v>
      </c>
      <c r="C2" s="56"/>
      <c r="D2" s="56"/>
      <c r="E2" s="56"/>
      <c r="F2" s="56"/>
      <c r="G2" s="56"/>
      <c r="H2" s="56"/>
      <c r="I2" s="14"/>
      <c r="J2" s="82"/>
      <c r="K2" s="82"/>
      <c r="L2" s="3"/>
    </row>
    <row r="3">
      <c r="A3" s="1"/>
      <c r="B3" s="74"/>
      <c r="I3" s="75"/>
      <c r="J3" s="82"/>
      <c r="K3" s="82"/>
      <c r="L3" s="3"/>
    </row>
    <row r="4">
      <c r="A4" s="1"/>
      <c r="B4" s="74"/>
      <c r="I4" s="75"/>
      <c r="J4" s="82"/>
      <c r="K4" s="82"/>
      <c r="L4" s="3"/>
    </row>
    <row r="5">
      <c r="A5" s="1"/>
      <c r="B5" s="74"/>
      <c r="I5" s="75"/>
      <c r="J5" s="82"/>
      <c r="K5" s="82"/>
      <c r="L5" s="3"/>
    </row>
    <row r="6">
      <c r="A6" s="1"/>
      <c r="B6" s="19"/>
      <c r="C6" s="77"/>
      <c r="D6" s="77"/>
      <c r="E6" s="77"/>
      <c r="F6" s="77"/>
      <c r="G6" s="77"/>
      <c r="H6" s="77"/>
      <c r="I6" s="20"/>
      <c r="J6" s="82"/>
      <c r="K6" s="82"/>
      <c r="L6" s="3"/>
    </row>
    <row r="7">
      <c r="A7" s="1"/>
      <c r="B7" s="84" t="s">
        <v>2</v>
      </c>
      <c r="C7" s="84" t="s">
        <v>3</v>
      </c>
      <c r="D7" s="85" t="s">
        <v>4</v>
      </c>
      <c r="E7" s="86" t="s">
        <v>5</v>
      </c>
      <c r="F7" s="84" t="s">
        <v>6</v>
      </c>
      <c r="G7" s="87" t="s">
        <v>7</v>
      </c>
      <c r="H7" s="88" t="s">
        <v>8</v>
      </c>
      <c r="I7" s="88" t="s">
        <v>176</v>
      </c>
      <c r="J7" s="13" t="s">
        <v>9</v>
      </c>
      <c r="K7" s="14"/>
      <c r="L7" s="3"/>
    </row>
    <row r="8">
      <c r="A8" s="1"/>
      <c r="B8" s="15"/>
      <c r="C8" s="16"/>
      <c r="D8" s="16"/>
      <c r="E8" s="16"/>
      <c r="F8" s="16"/>
      <c r="G8" s="16"/>
      <c r="H8" s="16"/>
      <c r="I8" s="17"/>
      <c r="J8" s="19"/>
      <c r="K8" s="20"/>
      <c r="L8" s="3"/>
    </row>
    <row r="9">
      <c r="A9" s="1"/>
      <c r="B9" s="21" t="s">
        <v>10</v>
      </c>
      <c r="C9" s="22" t="s">
        <v>11</v>
      </c>
      <c r="D9" s="23" t="s">
        <v>177</v>
      </c>
      <c r="E9" s="89">
        <v>400.0</v>
      </c>
      <c r="F9" s="90" t="s">
        <v>13</v>
      </c>
      <c r="G9" s="25">
        <v>165000.0</v>
      </c>
      <c r="H9" s="25">
        <f t="shared" ref="H9:H38" si="1">E9*G9</f>
        <v>66000000</v>
      </c>
      <c r="I9" s="91">
        <f>sum(H9:H12)</f>
        <v>148500000</v>
      </c>
      <c r="J9" s="27" t="s">
        <v>14</v>
      </c>
      <c r="K9" s="17"/>
      <c r="L9" s="3"/>
    </row>
    <row r="10">
      <c r="A10" s="1"/>
      <c r="B10" s="28"/>
      <c r="C10" s="22" t="s">
        <v>15</v>
      </c>
      <c r="D10" s="29" t="s">
        <v>178</v>
      </c>
      <c r="E10" s="89">
        <v>400.0</v>
      </c>
      <c r="F10" s="90" t="s">
        <v>13</v>
      </c>
      <c r="G10" s="25">
        <v>102500.0</v>
      </c>
      <c r="H10" s="25">
        <f t="shared" si="1"/>
        <v>41000000</v>
      </c>
      <c r="I10" s="28"/>
      <c r="J10" s="30" t="s">
        <v>16</v>
      </c>
      <c r="K10" s="31">
        <v>3500.0</v>
      </c>
      <c r="L10" s="3"/>
    </row>
    <row r="11">
      <c r="A11" s="1"/>
      <c r="B11" s="28"/>
      <c r="C11" s="22" t="s">
        <v>17</v>
      </c>
      <c r="D11" s="32" t="s">
        <v>18</v>
      </c>
      <c r="E11" s="89">
        <v>400.0</v>
      </c>
      <c r="F11" s="90" t="s">
        <v>13</v>
      </c>
      <c r="G11" s="25">
        <v>95000.0</v>
      </c>
      <c r="H11" s="25">
        <f t="shared" si="1"/>
        <v>38000000</v>
      </c>
      <c r="I11" s="28"/>
      <c r="J11" s="30" t="s">
        <v>19</v>
      </c>
      <c r="K11" s="31">
        <v>1000.0</v>
      </c>
      <c r="L11" s="3"/>
    </row>
    <row r="12">
      <c r="A12" s="1"/>
      <c r="B12" s="33"/>
      <c r="C12" s="22" t="s">
        <v>20</v>
      </c>
      <c r="D12" s="32" t="s">
        <v>21</v>
      </c>
      <c r="E12" s="89">
        <v>5.0</v>
      </c>
      <c r="F12" s="90" t="s">
        <v>22</v>
      </c>
      <c r="G12" s="25">
        <v>700000.0</v>
      </c>
      <c r="H12" s="25">
        <f t="shared" si="1"/>
        <v>3500000</v>
      </c>
      <c r="I12" s="33"/>
      <c r="J12" s="30" t="s">
        <v>23</v>
      </c>
      <c r="K12" s="34">
        <v>20.0</v>
      </c>
      <c r="L12" s="3"/>
    </row>
    <row r="13">
      <c r="A13" s="1"/>
      <c r="B13" s="125" t="s">
        <v>121</v>
      </c>
      <c r="C13" s="58" t="s">
        <v>122</v>
      </c>
      <c r="D13" s="32" t="s">
        <v>123</v>
      </c>
      <c r="E13" s="98">
        <v>3500.0</v>
      </c>
      <c r="F13" s="90" t="s">
        <v>35</v>
      </c>
      <c r="G13" s="25">
        <v>40000.0</v>
      </c>
      <c r="H13" s="25">
        <f t="shared" si="1"/>
        <v>140000000</v>
      </c>
      <c r="I13" s="126">
        <f>sum(H13:H61)</f>
        <v>197155000</v>
      </c>
      <c r="J13" s="61"/>
      <c r="K13" s="62"/>
      <c r="L13" s="3"/>
    </row>
    <row r="14">
      <c r="A14" s="1"/>
      <c r="B14" s="28"/>
      <c r="C14" s="59" t="s">
        <v>124</v>
      </c>
      <c r="D14" s="32" t="s">
        <v>125</v>
      </c>
      <c r="E14" s="100">
        <v>1.0</v>
      </c>
      <c r="F14" s="92" t="s">
        <v>35</v>
      </c>
      <c r="G14" s="25">
        <v>2750000.0</v>
      </c>
      <c r="H14" s="25">
        <f t="shared" si="1"/>
        <v>2750000</v>
      </c>
      <c r="I14" s="28"/>
      <c r="J14" s="61"/>
      <c r="K14" s="62"/>
      <c r="L14" s="3"/>
    </row>
    <row r="15">
      <c r="A15" s="1"/>
      <c r="B15" s="28"/>
      <c r="C15" s="22" t="s">
        <v>128</v>
      </c>
      <c r="D15" s="23" t="s">
        <v>129</v>
      </c>
      <c r="E15" s="89">
        <v>2.0</v>
      </c>
      <c r="F15" s="92" t="s">
        <v>35</v>
      </c>
      <c r="G15" s="25">
        <v>435000.0</v>
      </c>
      <c r="H15" s="25">
        <f t="shared" si="1"/>
        <v>870000</v>
      </c>
      <c r="I15" s="28"/>
      <c r="J15" s="1"/>
      <c r="K15" s="1"/>
      <c r="L15" s="3"/>
    </row>
    <row r="16">
      <c r="A16" s="1"/>
      <c r="B16" s="28"/>
      <c r="C16" s="22" t="s">
        <v>202</v>
      </c>
      <c r="D16" s="23" t="s">
        <v>132</v>
      </c>
      <c r="E16" s="89">
        <v>2.0</v>
      </c>
      <c r="F16" s="90" t="s">
        <v>35</v>
      </c>
      <c r="G16" s="25">
        <v>1000000.0</v>
      </c>
      <c r="H16" s="25">
        <f t="shared" si="1"/>
        <v>2000000</v>
      </c>
      <c r="I16" s="28"/>
      <c r="J16" s="1"/>
      <c r="K16" s="1"/>
      <c r="L16" s="3"/>
    </row>
    <row r="17">
      <c r="A17" s="1"/>
      <c r="B17" s="28"/>
      <c r="C17" s="22" t="s">
        <v>203</v>
      </c>
      <c r="D17" s="23" t="s">
        <v>204</v>
      </c>
      <c r="E17" s="89">
        <v>4.0</v>
      </c>
      <c r="F17" s="90" t="s">
        <v>38</v>
      </c>
      <c r="G17" s="25">
        <v>3000000.0</v>
      </c>
      <c r="H17" s="25">
        <f t="shared" si="1"/>
        <v>12000000</v>
      </c>
      <c r="I17" s="28"/>
      <c r="J17" s="1"/>
      <c r="K17" s="1"/>
      <c r="L17" s="3"/>
    </row>
    <row r="18">
      <c r="A18" s="1"/>
      <c r="B18" s="28"/>
      <c r="C18" s="22" t="s">
        <v>130</v>
      </c>
      <c r="D18" s="23" t="s">
        <v>129</v>
      </c>
      <c r="E18" s="89">
        <v>2.0</v>
      </c>
      <c r="F18" s="92" t="s">
        <v>35</v>
      </c>
      <c r="G18" s="25">
        <v>700000.0</v>
      </c>
      <c r="H18" s="25">
        <f t="shared" si="1"/>
        <v>1400000</v>
      </c>
      <c r="I18" s="28"/>
      <c r="J18" s="1"/>
      <c r="K18" s="1"/>
      <c r="L18" s="3"/>
    </row>
    <row r="19">
      <c r="A19" s="1"/>
      <c r="B19" s="28"/>
      <c r="C19" s="22" t="s">
        <v>205</v>
      </c>
      <c r="D19" s="23" t="s">
        <v>206</v>
      </c>
      <c r="E19" s="89">
        <v>5.0</v>
      </c>
      <c r="F19" s="90" t="s">
        <v>35</v>
      </c>
      <c r="G19" s="25">
        <v>750000.0</v>
      </c>
      <c r="H19" s="25">
        <f t="shared" si="1"/>
        <v>3750000</v>
      </c>
      <c r="I19" s="28"/>
      <c r="J19" s="61"/>
      <c r="K19" s="65"/>
      <c r="L19" s="3"/>
    </row>
    <row r="20">
      <c r="A20" s="1"/>
      <c r="B20" s="28"/>
      <c r="C20" s="22" t="s">
        <v>207</v>
      </c>
      <c r="D20" s="23" t="s">
        <v>208</v>
      </c>
      <c r="E20" s="89">
        <v>2.0</v>
      </c>
      <c r="F20" s="90" t="s">
        <v>38</v>
      </c>
      <c r="G20" s="25">
        <v>300000.0</v>
      </c>
      <c r="H20" s="25">
        <f t="shared" si="1"/>
        <v>600000</v>
      </c>
      <c r="I20" s="28"/>
      <c r="J20" s="61"/>
      <c r="K20" s="65"/>
      <c r="L20" s="3"/>
    </row>
    <row r="21">
      <c r="A21" s="1"/>
      <c r="B21" s="28"/>
      <c r="C21" s="22" t="s">
        <v>207</v>
      </c>
      <c r="D21" s="23" t="s">
        <v>209</v>
      </c>
      <c r="E21" s="89">
        <v>3.0</v>
      </c>
      <c r="F21" s="90" t="s">
        <v>38</v>
      </c>
      <c r="G21" s="25">
        <v>600000.0</v>
      </c>
      <c r="H21" s="25">
        <f t="shared" si="1"/>
        <v>1800000</v>
      </c>
      <c r="I21" s="28"/>
      <c r="J21" s="61"/>
      <c r="K21" s="65"/>
      <c r="L21" s="3"/>
    </row>
    <row r="22">
      <c r="A22" s="1"/>
      <c r="B22" s="28"/>
      <c r="C22" s="22" t="s">
        <v>207</v>
      </c>
      <c r="D22" s="23" t="s">
        <v>210</v>
      </c>
      <c r="E22" s="89">
        <v>3.0</v>
      </c>
      <c r="F22" s="90" t="s">
        <v>38</v>
      </c>
      <c r="G22" s="25">
        <v>300000.0</v>
      </c>
      <c r="H22" s="25">
        <f t="shared" si="1"/>
        <v>900000</v>
      </c>
      <c r="I22" s="28"/>
      <c r="J22" s="61"/>
      <c r="K22" s="65"/>
      <c r="L22" s="3"/>
    </row>
    <row r="23">
      <c r="A23" s="1"/>
      <c r="B23" s="28"/>
      <c r="C23" s="22" t="s">
        <v>207</v>
      </c>
      <c r="D23" s="23" t="s">
        <v>211</v>
      </c>
      <c r="E23" s="89">
        <v>3.0</v>
      </c>
      <c r="F23" s="90" t="s">
        <v>38</v>
      </c>
      <c r="G23" s="25">
        <v>350000.0</v>
      </c>
      <c r="H23" s="25">
        <f t="shared" si="1"/>
        <v>1050000</v>
      </c>
      <c r="I23" s="28"/>
      <c r="J23" s="61"/>
      <c r="K23" s="65"/>
      <c r="L23" s="3"/>
    </row>
    <row r="24">
      <c r="A24" s="1"/>
      <c r="B24" s="28"/>
      <c r="C24" s="37" t="s">
        <v>131</v>
      </c>
      <c r="D24" s="23" t="s">
        <v>212</v>
      </c>
      <c r="E24" s="89">
        <v>10.0</v>
      </c>
      <c r="F24" s="90" t="s">
        <v>38</v>
      </c>
      <c r="G24" s="25">
        <v>110000.0</v>
      </c>
      <c r="H24" s="25">
        <f t="shared" si="1"/>
        <v>1100000</v>
      </c>
      <c r="I24" s="28"/>
      <c r="J24" s="61"/>
      <c r="K24" s="65"/>
      <c r="L24" s="3"/>
    </row>
    <row r="25">
      <c r="A25" s="1"/>
      <c r="B25" s="28"/>
      <c r="C25" s="22" t="s">
        <v>213</v>
      </c>
      <c r="D25" s="23" t="s">
        <v>214</v>
      </c>
      <c r="E25" s="89">
        <v>8.0</v>
      </c>
      <c r="F25" s="90" t="s">
        <v>38</v>
      </c>
      <c r="G25" s="25">
        <v>70000.0</v>
      </c>
      <c r="H25" s="25">
        <f t="shared" si="1"/>
        <v>560000</v>
      </c>
      <c r="I25" s="28"/>
      <c r="J25" s="61"/>
      <c r="K25" s="65"/>
      <c r="L25" s="3"/>
    </row>
    <row r="26">
      <c r="A26" s="1"/>
      <c r="B26" s="28"/>
      <c r="C26" s="22" t="s">
        <v>215</v>
      </c>
      <c r="D26" s="23" t="s">
        <v>216</v>
      </c>
      <c r="E26" s="89">
        <v>2.0</v>
      </c>
      <c r="F26" s="90" t="s">
        <v>38</v>
      </c>
      <c r="G26" s="25">
        <v>50000.0</v>
      </c>
      <c r="H26" s="25">
        <f t="shared" si="1"/>
        <v>100000</v>
      </c>
      <c r="I26" s="28"/>
      <c r="J26" s="61"/>
      <c r="K26" s="65"/>
      <c r="L26" s="3"/>
    </row>
    <row r="27">
      <c r="A27" s="1"/>
      <c r="B27" s="28"/>
      <c r="C27" s="22" t="s">
        <v>217</v>
      </c>
      <c r="D27" s="23" t="s">
        <v>132</v>
      </c>
      <c r="E27" s="89">
        <v>2.0</v>
      </c>
      <c r="F27" s="90" t="s">
        <v>38</v>
      </c>
      <c r="G27" s="25">
        <v>35000.0</v>
      </c>
      <c r="H27" s="25">
        <f t="shared" si="1"/>
        <v>70000</v>
      </c>
      <c r="I27" s="28"/>
      <c r="J27" s="61"/>
      <c r="K27" s="65"/>
      <c r="L27" s="3"/>
    </row>
    <row r="28">
      <c r="A28" s="1"/>
      <c r="B28" s="28"/>
      <c r="C28" s="22" t="s">
        <v>218</v>
      </c>
      <c r="D28" s="23" t="s">
        <v>219</v>
      </c>
      <c r="E28" s="89">
        <v>4.0</v>
      </c>
      <c r="F28" s="90" t="s">
        <v>38</v>
      </c>
      <c r="G28" s="25">
        <v>40000.0</v>
      </c>
      <c r="H28" s="25">
        <f t="shared" si="1"/>
        <v>160000</v>
      </c>
      <c r="I28" s="28"/>
      <c r="J28" s="61"/>
      <c r="K28" s="65"/>
      <c r="L28" s="3"/>
    </row>
    <row r="29">
      <c r="A29" s="1"/>
      <c r="B29" s="28"/>
      <c r="C29" s="37" t="s">
        <v>133</v>
      </c>
      <c r="D29" s="64" t="s">
        <v>132</v>
      </c>
      <c r="E29" s="93">
        <v>10.0</v>
      </c>
      <c r="F29" s="90" t="s">
        <v>38</v>
      </c>
      <c r="G29" s="25">
        <v>10000.0</v>
      </c>
      <c r="H29" s="25">
        <f t="shared" si="1"/>
        <v>100000</v>
      </c>
      <c r="I29" s="28"/>
      <c r="J29" s="61"/>
      <c r="K29" s="65"/>
      <c r="L29" s="3"/>
    </row>
    <row r="30">
      <c r="A30" s="1"/>
      <c r="B30" s="28"/>
      <c r="C30" s="37" t="s">
        <v>134</v>
      </c>
      <c r="D30" s="64" t="s">
        <v>132</v>
      </c>
      <c r="E30" s="93">
        <v>20.0</v>
      </c>
      <c r="F30" s="90" t="s">
        <v>38</v>
      </c>
      <c r="G30" s="25">
        <v>45000.0</v>
      </c>
      <c r="H30" s="25">
        <f t="shared" si="1"/>
        <v>900000</v>
      </c>
      <c r="I30" s="28"/>
      <c r="J30" s="1"/>
      <c r="K30" s="1"/>
      <c r="L30" s="3"/>
    </row>
    <row r="31">
      <c r="A31" s="1"/>
      <c r="B31" s="28"/>
      <c r="C31" s="22" t="s">
        <v>220</v>
      </c>
      <c r="D31" s="23" t="s">
        <v>221</v>
      </c>
      <c r="E31" s="89">
        <v>7.0</v>
      </c>
      <c r="F31" s="90" t="s">
        <v>38</v>
      </c>
      <c r="G31" s="25">
        <v>50000.0</v>
      </c>
      <c r="H31" s="25">
        <f t="shared" si="1"/>
        <v>350000</v>
      </c>
      <c r="I31" s="28"/>
      <c r="L31" s="3"/>
    </row>
    <row r="32">
      <c r="A32" s="1"/>
      <c r="B32" s="28"/>
      <c r="C32" s="22" t="s">
        <v>220</v>
      </c>
      <c r="D32" s="23" t="s">
        <v>222</v>
      </c>
      <c r="E32" s="89">
        <v>2.0</v>
      </c>
      <c r="F32" s="90" t="s">
        <v>38</v>
      </c>
      <c r="G32" s="25">
        <v>40000.0</v>
      </c>
      <c r="H32" s="25">
        <f t="shared" si="1"/>
        <v>80000</v>
      </c>
      <c r="I32" s="28"/>
      <c r="L32" s="3"/>
    </row>
    <row r="33">
      <c r="A33" s="1"/>
      <c r="B33" s="28"/>
      <c r="C33" s="22" t="s">
        <v>220</v>
      </c>
      <c r="D33" s="23" t="s">
        <v>223</v>
      </c>
      <c r="E33" s="89">
        <v>2.0</v>
      </c>
      <c r="F33" s="90" t="s">
        <v>38</v>
      </c>
      <c r="G33" s="25">
        <v>40000.0</v>
      </c>
      <c r="H33" s="25">
        <f t="shared" si="1"/>
        <v>80000</v>
      </c>
      <c r="I33" s="28"/>
      <c r="L33" s="3"/>
    </row>
    <row r="34">
      <c r="A34" s="1"/>
      <c r="B34" s="28"/>
      <c r="C34" s="22" t="s">
        <v>220</v>
      </c>
      <c r="D34" s="23" t="s">
        <v>224</v>
      </c>
      <c r="E34" s="89">
        <v>2.0</v>
      </c>
      <c r="F34" s="90" t="s">
        <v>38</v>
      </c>
      <c r="G34" s="25">
        <v>37500.0</v>
      </c>
      <c r="H34" s="25">
        <f t="shared" si="1"/>
        <v>75000</v>
      </c>
      <c r="I34" s="28"/>
      <c r="L34" s="3"/>
    </row>
    <row r="35">
      <c r="A35" s="1"/>
      <c r="B35" s="28"/>
      <c r="C35" s="22" t="s">
        <v>225</v>
      </c>
      <c r="D35" s="23" t="s">
        <v>226</v>
      </c>
      <c r="E35" s="89">
        <v>4.0</v>
      </c>
      <c r="F35" s="90" t="s">
        <v>38</v>
      </c>
      <c r="G35" s="25">
        <v>65000.0</v>
      </c>
      <c r="H35" s="25">
        <f t="shared" si="1"/>
        <v>260000</v>
      </c>
      <c r="I35" s="28"/>
      <c r="L35" s="3"/>
    </row>
    <row r="36">
      <c r="A36" s="1"/>
      <c r="B36" s="28"/>
      <c r="C36" s="37" t="s">
        <v>135</v>
      </c>
      <c r="D36" s="64" t="s">
        <v>132</v>
      </c>
      <c r="E36" s="93">
        <v>20.0</v>
      </c>
      <c r="F36" s="90" t="s">
        <v>38</v>
      </c>
      <c r="G36" s="25">
        <v>25000.0</v>
      </c>
      <c r="H36" s="25">
        <f t="shared" si="1"/>
        <v>500000</v>
      </c>
      <c r="I36" s="28"/>
      <c r="L36" s="3"/>
    </row>
    <row r="37">
      <c r="A37" s="1"/>
      <c r="B37" s="28"/>
      <c r="C37" s="22" t="s">
        <v>227</v>
      </c>
      <c r="D37" s="23" t="s">
        <v>228</v>
      </c>
      <c r="E37" s="89">
        <v>15.0</v>
      </c>
      <c r="F37" s="90" t="s">
        <v>229</v>
      </c>
      <c r="G37" s="25">
        <v>150000.0</v>
      </c>
      <c r="H37" s="25">
        <f t="shared" si="1"/>
        <v>2250000</v>
      </c>
      <c r="I37" s="28"/>
      <c r="L37" s="3"/>
    </row>
    <row r="38">
      <c r="A38" s="1"/>
      <c r="B38" s="28"/>
      <c r="C38" s="37" t="s">
        <v>136</v>
      </c>
      <c r="D38" s="23" t="s">
        <v>137</v>
      </c>
      <c r="E38" s="89">
        <v>20.0</v>
      </c>
      <c r="F38" s="90" t="s">
        <v>38</v>
      </c>
      <c r="G38" s="25">
        <v>80000.0</v>
      </c>
      <c r="H38" s="25">
        <f t="shared" si="1"/>
        <v>1600000</v>
      </c>
      <c r="I38" s="28"/>
      <c r="L38" s="3"/>
    </row>
    <row r="39">
      <c r="A39" s="1"/>
      <c r="B39" s="28"/>
      <c r="C39" s="22" t="s">
        <v>230</v>
      </c>
      <c r="D39" s="23" t="s">
        <v>231</v>
      </c>
      <c r="E39" s="89">
        <v>1.0</v>
      </c>
      <c r="F39" s="90" t="s">
        <v>38</v>
      </c>
      <c r="G39" s="25">
        <v>575000.0</v>
      </c>
      <c r="H39" s="25">
        <v>575000.0</v>
      </c>
      <c r="I39" s="28"/>
      <c r="L39" s="3"/>
    </row>
    <row r="40">
      <c r="A40" s="1"/>
      <c r="B40" s="28"/>
      <c r="C40" s="22" t="s">
        <v>230</v>
      </c>
      <c r="D40" s="23" t="s">
        <v>232</v>
      </c>
      <c r="E40" s="89">
        <v>1.0</v>
      </c>
      <c r="F40" s="90" t="s">
        <v>38</v>
      </c>
      <c r="G40" s="25">
        <v>250000.0</v>
      </c>
      <c r="H40" s="25">
        <f t="shared" ref="H40:H72" si="2">E40*G40</f>
        <v>250000</v>
      </c>
      <c r="I40" s="28"/>
      <c r="L40" s="3"/>
    </row>
    <row r="41">
      <c r="A41" s="1"/>
      <c r="B41" s="28"/>
      <c r="C41" s="22" t="s">
        <v>233</v>
      </c>
      <c r="D41" s="23" t="s">
        <v>157</v>
      </c>
      <c r="E41" s="89">
        <v>1.0</v>
      </c>
      <c r="F41" s="90" t="s">
        <v>38</v>
      </c>
      <c r="G41" s="25">
        <v>125000.0</v>
      </c>
      <c r="H41" s="25">
        <f t="shared" si="2"/>
        <v>125000</v>
      </c>
      <c r="I41" s="28"/>
      <c r="L41" s="3"/>
    </row>
    <row r="42">
      <c r="A42" s="1"/>
      <c r="B42" s="28"/>
      <c r="C42" s="37" t="s">
        <v>138</v>
      </c>
      <c r="D42" s="23" t="s">
        <v>139</v>
      </c>
      <c r="E42" s="93">
        <v>10.0</v>
      </c>
      <c r="F42" s="90" t="s">
        <v>38</v>
      </c>
      <c r="G42" s="25">
        <v>120000.0</v>
      </c>
      <c r="H42" s="25">
        <f t="shared" si="2"/>
        <v>1200000</v>
      </c>
      <c r="I42" s="28"/>
      <c r="L42" s="3"/>
    </row>
    <row r="43">
      <c r="A43" s="1"/>
      <c r="B43" s="28"/>
      <c r="C43" s="22" t="s">
        <v>234</v>
      </c>
      <c r="D43" s="23" t="s">
        <v>235</v>
      </c>
      <c r="E43" s="89">
        <v>10.0</v>
      </c>
      <c r="F43" s="90" t="s">
        <v>38</v>
      </c>
      <c r="G43" s="25">
        <v>15000.0</v>
      </c>
      <c r="H43" s="25">
        <f t="shared" si="2"/>
        <v>150000</v>
      </c>
      <c r="I43" s="28"/>
      <c r="L43" s="3"/>
    </row>
    <row r="44">
      <c r="A44" s="1"/>
      <c r="B44" s="28"/>
      <c r="C44" s="22" t="s">
        <v>236</v>
      </c>
      <c r="D44" s="23" t="s">
        <v>235</v>
      </c>
      <c r="E44" s="89">
        <v>30.0</v>
      </c>
      <c r="F44" s="90" t="s">
        <v>38</v>
      </c>
      <c r="G44" s="25">
        <v>10000.0</v>
      </c>
      <c r="H44" s="25">
        <f t="shared" si="2"/>
        <v>300000</v>
      </c>
      <c r="I44" s="28"/>
      <c r="L44" s="3"/>
    </row>
    <row r="45">
      <c r="A45" s="1"/>
      <c r="B45" s="28"/>
      <c r="C45" s="22" t="s">
        <v>237</v>
      </c>
      <c r="D45" s="23" t="s">
        <v>238</v>
      </c>
      <c r="E45" s="89">
        <v>8.0</v>
      </c>
      <c r="F45" s="90" t="s">
        <v>38</v>
      </c>
      <c r="G45" s="25">
        <v>350000.0</v>
      </c>
      <c r="H45" s="25">
        <f t="shared" si="2"/>
        <v>2800000</v>
      </c>
      <c r="I45" s="28"/>
      <c r="L45" s="3"/>
    </row>
    <row r="46">
      <c r="A46" s="1"/>
      <c r="B46" s="28"/>
      <c r="C46" s="22" t="s">
        <v>239</v>
      </c>
      <c r="D46" s="23" t="s">
        <v>235</v>
      </c>
      <c r="E46" s="89">
        <v>23.0</v>
      </c>
      <c r="F46" s="90" t="s">
        <v>38</v>
      </c>
      <c r="G46" s="25">
        <v>50000.0</v>
      </c>
      <c r="H46" s="25">
        <f t="shared" si="2"/>
        <v>1150000</v>
      </c>
      <c r="I46" s="28"/>
      <c r="L46" s="3"/>
    </row>
    <row r="47">
      <c r="A47" s="1"/>
      <c r="B47" s="28"/>
      <c r="C47" s="22" t="s">
        <v>240</v>
      </c>
      <c r="D47" s="23" t="s">
        <v>241</v>
      </c>
      <c r="E47" s="89">
        <v>2.0</v>
      </c>
      <c r="F47" s="90" t="s">
        <v>229</v>
      </c>
      <c r="G47" s="25">
        <v>20000.0</v>
      </c>
      <c r="H47" s="25">
        <f t="shared" si="2"/>
        <v>40000</v>
      </c>
      <c r="I47" s="28"/>
      <c r="L47" s="3"/>
    </row>
    <row r="48">
      <c r="A48" s="1"/>
      <c r="B48" s="28"/>
      <c r="C48" s="22" t="s">
        <v>140</v>
      </c>
      <c r="D48" s="23" t="s">
        <v>141</v>
      </c>
      <c r="E48" s="89">
        <v>10.0</v>
      </c>
      <c r="F48" s="90" t="s">
        <v>38</v>
      </c>
      <c r="G48" s="25">
        <v>100000.0</v>
      </c>
      <c r="H48" s="25">
        <f t="shared" si="2"/>
        <v>1000000</v>
      </c>
      <c r="I48" s="28"/>
      <c r="L48" s="3"/>
    </row>
    <row r="49">
      <c r="A49" s="1"/>
      <c r="B49" s="28"/>
      <c r="C49" s="22" t="s">
        <v>242</v>
      </c>
      <c r="D49" s="23" t="s">
        <v>132</v>
      </c>
      <c r="E49" s="89">
        <v>10.0</v>
      </c>
      <c r="F49" s="90" t="s">
        <v>38</v>
      </c>
      <c r="G49" s="25">
        <v>50000.0</v>
      </c>
      <c r="H49" s="25">
        <f t="shared" si="2"/>
        <v>500000</v>
      </c>
      <c r="I49" s="28"/>
      <c r="L49" s="3"/>
    </row>
    <row r="50">
      <c r="A50" s="1"/>
      <c r="B50" s="28"/>
      <c r="C50" s="22" t="s">
        <v>243</v>
      </c>
      <c r="D50" s="23" t="s">
        <v>132</v>
      </c>
      <c r="E50" s="89">
        <v>1.0</v>
      </c>
      <c r="F50" s="90" t="s">
        <v>38</v>
      </c>
      <c r="G50" s="25">
        <v>30000.0</v>
      </c>
      <c r="H50" s="25">
        <f t="shared" si="2"/>
        <v>30000</v>
      </c>
      <c r="I50" s="28"/>
      <c r="L50" s="3"/>
    </row>
    <row r="51">
      <c r="A51" s="1"/>
      <c r="B51" s="28"/>
      <c r="C51" s="22" t="s">
        <v>244</v>
      </c>
      <c r="D51" s="23" t="s">
        <v>132</v>
      </c>
      <c r="E51" s="89">
        <v>1.0</v>
      </c>
      <c r="F51" s="90" t="s">
        <v>38</v>
      </c>
      <c r="G51" s="25">
        <v>50000.0</v>
      </c>
      <c r="H51" s="25">
        <f t="shared" si="2"/>
        <v>50000</v>
      </c>
      <c r="I51" s="28"/>
      <c r="L51" s="3"/>
    </row>
    <row r="52">
      <c r="A52" s="1"/>
      <c r="B52" s="28"/>
      <c r="C52" s="22" t="s">
        <v>245</v>
      </c>
      <c r="D52" s="23" t="s">
        <v>246</v>
      </c>
      <c r="E52" s="89">
        <v>2.0</v>
      </c>
      <c r="F52" s="90" t="s">
        <v>38</v>
      </c>
      <c r="G52" s="25">
        <v>200000.0</v>
      </c>
      <c r="H52" s="25">
        <f t="shared" si="2"/>
        <v>400000</v>
      </c>
      <c r="I52" s="28"/>
      <c r="L52" s="3"/>
    </row>
    <row r="53">
      <c r="A53" s="1"/>
      <c r="B53" s="28"/>
      <c r="C53" s="22" t="s">
        <v>247</v>
      </c>
      <c r="D53" s="23" t="s">
        <v>248</v>
      </c>
      <c r="E53" s="89">
        <v>9.0</v>
      </c>
      <c r="F53" s="90" t="s">
        <v>38</v>
      </c>
      <c r="G53" s="25">
        <v>20000.0</v>
      </c>
      <c r="H53" s="25">
        <f t="shared" si="2"/>
        <v>180000</v>
      </c>
      <c r="I53" s="28"/>
      <c r="L53" s="3"/>
    </row>
    <row r="54">
      <c r="A54" s="1"/>
      <c r="B54" s="28"/>
      <c r="C54" s="22" t="s">
        <v>249</v>
      </c>
      <c r="D54" s="23" t="s">
        <v>250</v>
      </c>
      <c r="E54" s="89">
        <v>30.0</v>
      </c>
      <c r="F54" s="90" t="s">
        <v>229</v>
      </c>
      <c r="G54" s="25">
        <v>25000.0</v>
      </c>
      <c r="H54" s="25">
        <f t="shared" si="2"/>
        <v>750000</v>
      </c>
      <c r="I54" s="28"/>
      <c r="L54" s="3"/>
    </row>
    <row r="55">
      <c r="A55" s="1"/>
      <c r="B55" s="28"/>
      <c r="C55" s="22" t="s">
        <v>144</v>
      </c>
      <c r="D55" s="23" t="s">
        <v>251</v>
      </c>
      <c r="E55" s="89">
        <v>14.0</v>
      </c>
      <c r="F55" s="90" t="s">
        <v>38</v>
      </c>
      <c r="G55" s="25">
        <v>150000.0</v>
      </c>
      <c r="H55" s="25">
        <f t="shared" si="2"/>
        <v>2100000</v>
      </c>
      <c r="I55" s="28"/>
      <c r="L55" s="3"/>
    </row>
    <row r="56">
      <c r="A56" s="1"/>
      <c r="B56" s="28"/>
      <c r="C56" s="22" t="s">
        <v>252</v>
      </c>
      <c r="D56" s="23" t="s">
        <v>253</v>
      </c>
      <c r="E56" s="89">
        <v>5.0</v>
      </c>
      <c r="F56" s="90" t="s">
        <v>38</v>
      </c>
      <c r="G56" s="25">
        <v>150000.0</v>
      </c>
      <c r="H56" s="25">
        <f t="shared" si="2"/>
        <v>750000</v>
      </c>
      <c r="I56" s="28"/>
      <c r="L56" s="3"/>
    </row>
    <row r="57">
      <c r="A57" s="1"/>
      <c r="B57" s="28"/>
      <c r="C57" s="22" t="s">
        <v>142</v>
      </c>
      <c r="D57" s="23" t="s">
        <v>143</v>
      </c>
      <c r="E57" s="89">
        <v>10.0</v>
      </c>
      <c r="F57" s="90" t="s">
        <v>38</v>
      </c>
      <c r="G57" s="25">
        <v>200000.0</v>
      </c>
      <c r="H57" s="25">
        <f t="shared" si="2"/>
        <v>2000000</v>
      </c>
      <c r="I57" s="28"/>
      <c r="L57" s="3"/>
    </row>
    <row r="58">
      <c r="A58" s="1"/>
      <c r="B58" s="28"/>
      <c r="C58" s="22" t="s">
        <v>254</v>
      </c>
      <c r="D58" s="23" t="s">
        <v>132</v>
      </c>
      <c r="E58" s="89">
        <v>4.0</v>
      </c>
      <c r="F58" s="90" t="s">
        <v>38</v>
      </c>
      <c r="G58" s="25">
        <v>250000.0</v>
      </c>
      <c r="H58" s="25">
        <f t="shared" si="2"/>
        <v>1000000</v>
      </c>
      <c r="I58" s="28"/>
      <c r="L58" s="3"/>
    </row>
    <row r="59">
      <c r="A59" s="1"/>
      <c r="B59" s="28"/>
      <c r="C59" s="22" t="s">
        <v>146</v>
      </c>
      <c r="D59" s="23" t="s">
        <v>147</v>
      </c>
      <c r="E59" s="89">
        <v>5.0</v>
      </c>
      <c r="F59" s="90" t="s">
        <v>38</v>
      </c>
      <c r="G59" s="25">
        <v>700000.0</v>
      </c>
      <c r="H59" s="25">
        <f t="shared" si="2"/>
        <v>3500000</v>
      </c>
      <c r="I59" s="28"/>
      <c r="L59" s="3"/>
    </row>
    <row r="60">
      <c r="A60" s="1"/>
      <c r="B60" s="28"/>
      <c r="C60" s="22" t="s">
        <v>255</v>
      </c>
      <c r="D60" s="23" t="s">
        <v>132</v>
      </c>
      <c r="E60" s="89">
        <v>2.0</v>
      </c>
      <c r="F60" s="90" t="s">
        <v>35</v>
      </c>
      <c r="G60" s="25">
        <v>50000.0</v>
      </c>
      <c r="H60" s="25">
        <f t="shared" si="2"/>
        <v>100000</v>
      </c>
      <c r="I60" s="28"/>
      <c r="L60" s="3"/>
    </row>
    <row r="61">
      <c r="A61" s="1"/>
      <c r="B61" s="33"/>
      <c r="C61" s="22" t="s">
        <v>148</v>
      </c>
      <c r="D61" s="23" t="s">
        <v>149</v>
      </c>
      <c r="E61" s="89">
        <v>1.0</v>
      </c>
      <c r="F61" s="90" t="s">
        <v>35</v>
      </c>
      <c r="G61" s="25">
        <v>2900000.0</v>
      </c>
      <c r="H61" s="25">
        <f t="shared" si="2"/>
        <v>2900000</v>
      </c>
      <c r="I61" s="33"/>
      <c r="L61" s="3"/>
    </row>
    <row r="62">
      <c r="A62" s="1"/>
      <c r="B62" s="66" t="s">
        <v>150</v>
      </c>
      <c r="C62" s="37" t="s">
        <v>151</v>
      </c>
      <c r="D62" s="23" t="s">
        <v>152</v>
      </c>
      <c r="E62" s="89">
        <v>2.0</v>
      </c>
      <c r="F62" s="90" t="s">
        <v>38</v>
      </c>
      <c r="G62" s="25">
        <v>750000.0</v>
      </c>
      <c r="H62" s="25">
        <f t="shared" si="2"/>
        <v>1500000</v>
      </c>
      <c r="I62" s="91">
        <f>sum(H62:H71)</f>
        <v>20520000</v>
      </c>
      <c r="L62" s="3"/>
    </row>
    <row r="63">
      <c r="A63" s="1"/>
      <c r="B63" s="28"/>
      <c r="C63" s="37" t="s">
        <v>153</v>
      </c>
      <c r="D63" s="23" t="s">
        <v>256</v>
      </c>
      <c r="E63" s="93">
        <v>1.0</v>
      </c>
      <c r="F63" s="90" t="s">
        <v>38</v>
      </c>
      <c r="G63" s="25">
        <v>250000.0</v>
      </c>
      <c r="H63" s="25">
        <f t="shared" si="2"/>
        <v>250000</v>
      </c>
      <c r="I63" s="28"/>
      <c r="L63" s="3"/>
    </row>
    <row r="64">
      <c r="A64" s="1"/>
      <c r="B64" s="28"/>
      <c r="C64" s="22" t="s">
        <v>257</v>
      </c>
      <c r="D64" s="23" t="s">
        <v>132</v>
      </c>
      <c r="E64" s="89">
        <v>100.0</v>
      </c>
      <c r="F64" s="90" t="s">
        <v>229</v>
      </c>
      <c r="G64" s="25">
        <v>30000.0</v>
      </c>
      <c r="H64" s="25">
        <f t="shared" si="2"/>
        <v>3000000</v>
      </c>
      <c r="I64" s="28"/>
      <c r="L64" s="3"/>
    </row>
    <row r="65">
      <c r="A65" s="1"/>
      <c r="B65" s="28"/>
      <c r="C65" s="22" t="s">
        <v>258</v>
      </c>
      <c r="D65" s="23" t="s">
        <v>132</v>
      </c>
      <c r="E65" s="89">
        <v>100.0</v>
      </c>
      <c r="F65" s="90" t="s">
        <v>38</v>
      </c>
      <c r="G65" s="25">
        <v>5000.0</v>
      </c>
      <c r="H65" s="25">
        <f t="shared" si="2"/>
        <v>500000</v>
      </c>
      <c r="I65" s="28"/>
      <c r="L65" s="3"/>
    </row>
    <row r="66">
      <c r="A66" s="1"/>
      <c r="B66" s="28"/>
      <c r="C66" s="37" t="s">
        <v>154</v>
      </c>
      <c r="D66" s="23" t="s">
        <v>132</v>
      </c>
      <c r="E66" s="93">
        <v>2.0</v>
      </c>
      <c r="F66" s="90" t="s">
        <v>38</v>
      </c>
      <c r="G66" s="25">
        <v>350000.0</v>
      </c>
      <c r="H66" s="25">
        <f t="shared" si="2"/>
        <v>700000</v>
      </c>
      <c r="I66" s="28"/>
      <c r="L66" s="3"/>
    </row>
    <row r="67">
      <c r="A67" s="1"/>
      <c r="B67" s="28"/>
      <c r="C67" s="37" t="s">
        <v>156</v>
      </c>
      <c r="D67" s="23" t="s">
        <v>157</v>
      </c>
      <c r="E67" s="89">
        <v>2.0</v>
      </c>
      <c r="F67" s="90" t="s">
        <v>38</v>
      </c>
      <c r="G67" s="25">
        <v>100000.0</v>
      </c>
      <c r="H67" s="25">
        <f t="shared" si="2"/>
        <v>200000</v>
      </c>
      <c r="I67" s="28"/>
      <c r="L67" s="3"/>
    </row>
    <row r="68">
      <c r="A68" s="1"/>
      <c r="B68" s="28"/>
      <c r="C68" s="22" t="s">
        <v>259</v>
      </c>
      <c r="D68" s="23" t="s">
        <v>132</v>
      </c>
      <c r="E68" s="89">
        <v>2.0</v>
      </c>
      <c r="F68" s="90" t="s">
        <v>38</v>
      </c>
      <c r="G68" s="25">
        <v>60000.0</v>
      </c>
      <c r="H68" s="25">
        <f t="shared" si="2"/>
        <v>120000</v>
      </c>
      <c r="I68" s="28"/>
      <c r="L68" s="3"/>
    </row>
    <row r="69">
      <c r="A69" s="1"/>
      <c r="B69" s="28"/>
      <c r="C69" s="22" t="s">
        <v>260</v>
      </c>
      <c r="D69" s="23" t="s">
        <v>261</v>
      </c>
      <c r="E69" s="89">
        <v>50.0</v>
      </c>
      <c r="F69" s="90" t="s">
        <v>38</v>
      </c>
      <c r="G69" s="25">
        <v>65000.0</v>
      </c>
      <c r="H69" s="25">
        <f t="shared" si="2"/>
        <v>3250000</v>
      </c>
      <c r="I69" s="28"/>
      <c r="L69" s="3"/>
    </row>
    <row r="70">
      <c r="A70" s="1"/>
      <c r="B70" s="28"/>
      <c r="C70" s="37" t="s">
        <v>158</v>
      </c>
      <c r="D70" s="23" t="s">
        <v>262</v>
      </c>
      <c r="E70" s="89">
        <v>6.0</v>
      </c>
      <c r="F70" s="90" t="s">
        <v>38</v>
      </c>
      <c r="G70" s="25">
        <v>500000.0</v>
      </c>
      <c r="H70" s="25">
        <f t="shared" si="2"/>
        <v>3000000</v>
      </c>
      <c r="I70" s="28"/>
      <c r="L70" s="3"/>
    </row>
    <row r="71">
      <c r="A71" s="1"/>
      <c r="B71" s="33"/>
      <c r="C71" s="22" t="s">
        <v>160</v>
      </c>
      <c r="D71" s="23" t="s">
        <v>263</v>
      </c>
      <c r="E71" s="93">
        <v>1.0</v>
      </c>
      <c r="F71" s="90" t="s">
        <v>35</v>
      </c>
      <c r="G71" s="25">
        <v>8000000.0</v>
      </c>
      <c r="H71" s="25">
        <f t="shared" si="2"/>
        <v>8000000</v>
      </c>
      <c r="I71" s="33"/>
      <c r="L71" s="3"/>
    </row>
    <row r="72">
      <c r="A72" s="1"/>
      <c r="B72" s="68" t="s">
        <v>264</v>
      </c>
      <c r="C72" s="22"/>
      <c r="D72" s="101" t="s">
        <v>265</v>
      </c>
      <c r="E72" s="89">
        <v>1.0</v>
      </c>
      <c r="F72" s="90" t="s">
        <v>86</v>
      </c>
      <c r="G72" s="25">
        <v>1.27375E7</v>
      </c>
      <c r="H72" s="25">
        <f t="shared" si="2"/>
        <v>12737500</v>
      </c>
      <c r="I72" s="102">
        <f>H72</f>
        <v>12737500</v>
      </c>
      <c r="L72" s="3"/>
    </row>
    <row r="73">
      <c r="A73" s="1"/>
      <c r="B73" s="103" t="s">
        <v>8</v>
      </c>
      <c r="C73" s="16"/>
      <c r="D73" s="16"/>
      <c r="E73" s="16"/>
      <c r="F73" s="16"/>
      <c r="G73" s="17"/>
      <c r="H73" s="127">
        <f t="shared" ref="H73:I73" si="3">SUM(H13:H72)</f>
        <v>230412500</v>
      </c>
      <c r="I73" s="127">
        <f t="shared" si="3"/>
        <v>230412500</v>
      </c>
      <c r="L73" s="3"/>
    </row>
    <row r="74">
      <c r="A74" s="1"/>
      <c r="B74" s="71" t="s">
        <v>172</v>
      </c>
      <c r="C74" s="16"/>
      <c r="D74" s="16"/>
      <c r="E74" s="16"/>
      <c r="F74" s="16"/>
      <c r="G74" s="16"/>
      <c r="H74" s="16"/>
      <c r="I74" s="17"/>
      <c r="L74" s="3"/>
    </row>
    <row r="75">
      <c r="A75" s="1"/>
      <c r="B75" s="105" t="s">
        <v>266</v>
      </c>
      <c r="C75" s="16"/>
      <c r="D75" s="16"/>
      <c r="E75" s="16"/>
      <c r="F75" s="16"/>
      <c r="G75" s="16"/>
      <c r="H75" s="16"/>
      <c r="I75" s="17"/>
      <c r="L75" s="3"/>
    </row>
    <row r="76">
      <c r="A76" s="1"/>
      <c r="B76" s="78"/>
      <c r="C76" s="78"/>
      <c r="D76" s="78"/>
      <c r="E76" s="106"/>
      <c r="F76" s="106"/>
      <c r="G76" s="78"/>
      <c r="H76" s="80"/>
      <c r="I76" s="76"/>
      <c r="L76" s="3"/>
    </row>
    <row r="77">
      <c r="A77" s="1"/>
      <c r="B77" s="78"/>
      <c r="C77" s="78"/>
      <c r="D77" s="78"/>
      <c r="E77" s="106"/>
      <c r="F77" s="106"/>
      <c r="G77" s="78"/>
      <c r="H77" s="80"/>
      <c r="I77" s="76"/>
      <c r="L77" s="3"/>
    </row>
  </sheetData>
  <mergeCells count="14">
    <mergeCell ref="I9:I12"/>
    <mergeCell ref="I13:I61"/>
    <mergeCell ref="B62:B71"/>
    <mergeCell ref="I62:I71"/>
    <mergeCell ref="B73:G73"/>
    <mergeCell ref="B74:I74"/>
    <mergeCell ref="B75:I75"/>
    <mergeCell ref="B1:I1"/>
    <mergeCell ref="B2:I6"/>
    <mergeCell ref="J7:K8"/>
    <mergeCell ref="B8:I8"/>
    <mergeCell ref="B9:B12"/>
    <mergeCell ref="J9:K9"/>
    <mergeCell ref="B13:B61"/>
  </mergeCells>
  <printOptions horizontalCentered="1"/>
  <pageMargins bottom="0.75" footer="0.0" header="0.0" left="0.7" right="0.7" top="0.75"/>
  <pageSetup fitToHeight="0" paperSize="9" cellComments="atEnd" orientation="portrait" pageOrder="overThenDown"/>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5"/>
    <col customWidth="1" min="2" max="2" width="20.25"/>
    <col customWidth="1" min="3" max="3" width="23.13"/>
    <col customWidth="1" min="4" max="4" width="43.13"/>
    <col customWidth="1" min="5" max="5" width="5.5"/>
    <col customWidth="1" min="6" max="6" width="8.38"/>
    <col customWidth="1" hidden="1" min="7" max="7" width="13.88"/>
    <col customWidth="1" min="8" max="9" width="13.88"/>
    <col customWidth="1" min="10" max="10" width="3.38"/>
    <col customWidth="1" hidden="1" min="11" max="11" width="22.75"/>
    <col customWidth="1" hidden="1" min="12" max="12" width="18.88"/>
    <col customWidth="1" hidden="1" min="13" max="13" width="3.38"/>
  </cols>
  <sheetData>
    <row r="1">
      <c r="A1" s="1"/>
      <c r="B1" s="2" t="s">
        <v>0</v>
      </c>
      <c r="M1" s="3"/>
    </row>
    <row r="2">
      <c r="A2" s="1"/>
      <c r="M2" s="3"/>
    </row>
    <row r="3">
      <c r="A3" s="1"/>
      <c r="M3" s="3"/>
    </row>
    <row r="4">
      <c r="A4" s="1"/>
      <c r="M4" s="3"/>
    </row>
    <row r="5">
      <c r="A5" s="1"/>
      <c r="M5" s="3"/>
    </row>
    <row r="6">
      <c r="A6" s="1"/>
      <c r="B6" s="5"/>
      <c r="C6" s="5"/>
      <c r="D6" s="5"/>
      <c r="E6" s="5"/>
      <c r="F6" s="5"/>
      <c r="G6" s="5"/>
      <c r="H6" s="5"/>
      <c r="I6" s="6"/>
      <c r="J6" s="5"/>
      <c r="K6" s="5"/>
      <c r="L6" s="5"/>
      <c r="M6" s="3"/>
    </row>
    <row r="7">
      <c r="A7" s="1"/>
      <c r="B7" s="7" t="s">
        <v>2</v>
      </c>
      <c r="C7" s="7" t="s">
        <v>3</v>
      </c>
      <c r="D7" s="8" t="s">
        <v>4</v>
      </c>
      <c r="E7" s="9" t="s">
        <v>5</v>
      </c>
      <c r="F7" s="7" t="s">
        <v>6</v>
      </c>
      <c r="G7" s="10" t="s">
        <v>7</v>
      </c>
      <c r="H7" s="10" t="s">
        <v>7</v>
      </c>
      <c r="I7" s="128" t="s">
        <v>8</v>
      </c>
      <c r="J7" s="12"/>
      <c r="K7" s="13" t="s">
        <v>9</v>
      </c>
      <c r="L7" s="14"/>
      <c r="M7" s="3"/>
    </row>
    <row r="8">
      <c r="A8" s="1"/>
      <c r="B8" s="15"/>
      <c r="C8" s="16"/>
      <c r="D8" s="16"/>
      <c r="E8" s="16"/>
      <c r="F8" s="16"/>
      <c r="G8" s="16"/>
      <c r="H8" s="16"/>
      <c r="I8" s="17"/>
      <c r="J8" s="18"/>
      <c r="K8" s="19"/>
      <c r="L8" s="20"/>
      <c r="M8" s="3"/>
    </row>
    <row r="9">
      <c r="A9" s="1"/>
      <c r="B9" s="21" t="s">
        <v>10</v>
      </c>
      <c r="C9" s="22" t="s">
        <v>11</v>
      </c>
      <c r="D9" s="23" t="s">
        <v>271</v>
      </c>
      <c r="E9" s="24">
        <v>200.0</v>
      </c>
      <c r="F9" s="22" t="s">
        <v>13</v>
      </c>
      <c r="G9" s="25">
        <f>'Dapur Sehat (vers.01) (Basic)'!G9</f>
        <v>210000</v>
      </c>
      <c r="H9" s="25">
        <f t="shared" ref="H9:H49" si="1">200%*G9</f>
        <v>420000</v>
      </c>
      <c r="I9" s="25">
        <f t="shared" ref="I9:I73" si="2">E9*H9</f>
        <v>84000000</v>
      </c>
      <c r="J9" s="26"/>
      <c r="K9" s="27" t="s">
        <v>14</v>
      </c>
      <c r="L9" s="17"/>
      <c r="M9" s="3"/>
    </row>
    <row r="10">
      <c r="A10" s="1"/>
      <c r="B10" s="28"/>
      <c r="C10" s="22" t="s">
        <v>15</v>
      </c>
      <c r="D10" s="29" t="s">
        <v>272</v>
      </c>
      <c r="E10" s="24">
        <v>400.0</v>
      </c>
      <c r="F10" s="22" t="s">
        <v>13</v>
      </c>
      <c r="G10" s="25">
        <f>'Dapur Sehat (vers.01) (Basic)'!G10</f>
        <v>135000</v>
      </c>
      <c r="H10" s="25">
        <f t="shared" si="1"/>
        <v>270000</v>
      </c>
      <c r="I10" s="25">
        <f t="shared" si="2"/>
        <v>108000000</v>
      </c>
      <c r="J10" s="26"/>
      <c r="K10" s="30" t="s">
        <v>16</v>
      </c>
      <c r="L10" s="31">
        <v>3500.0</v>
      </c>
      <c r="M10" s="3"/>
    </row>
    <row r="11">
      <c r="A11" s="1"/>
      <c r="B11" s="28"/>
      <c r="C11" s="22" t="s">
        <v>17</v>
      </c>
      <c r="D11" s="32" t="s">
        <v>18</v>
      </c>
      <c r="E11" s="24">
        <v>400.0</v>
      </c>
      <c r="F11" s="22" t="s">
        <v>13</v>
      </c>
      <c r="G11" s="25">
        <f>'Dapur Sehat (vers.01) (Basic)'!G11</f>
        <v>55000</v>
      </c>
      <c r="H11" s="25">
        <f t="shared" si="1"/>
        <v>110000</v>
      </c>
      <c r="I11" s="25">
        <f t="shared" si="2"/>
        <v>44000000</v>
      </c>
      <c r="J11" s="26"/>
      <c r="K11" s="30" t="s">
        <v>19</v>
      </c>
      <c r="L11" s="31">
        <v>1000.0</v>
      </c>
      <c r="M11" s="3"/>
    </row>
    <row r="12">
      <c r="A12" s="1"/>
      <c r="B12" s="33"/>
      <c r="C12" s="22" t="s">
        <v>20</v>
      </c>
      <c r="D12" s="32" t="s">
        <v>21</v>
      </c>
      <c r="E12" s="24">
        <v>5.0</v>
      </c>
      <c r="F12" s="22" t="s">
        <v>22</v>
      </c>
      <c r="G12" s="25">
        <f>'Dapur Sehat (vers.01) (Basic)'!G12</f>
        <v>875000</v>
      </c>
      <c r="H12" s="25">
        <f t="shared" si="1"/>
        <v>1750000</v>
      </c>
      <c r="I12" s="25">
        <f t="shared" si="2"/>
        <v>8750000</v>
      </c>
      <c r="J12" s="26"/>
      <c r="K12" s="30" t="s">
        <v>23</v>
      </c>
      <c r="L12" s="34">
        <v>20.0</v>
      </c>
      <c r="M12" s="3"/>
    </row>
    <row r="13">
      <c r="A13" s="1"/>
      <c r="B13" s="21" t="s">
        <v>24</v>
      </c>
      <c r="C13" s="22" t="s">
        <v>25</v>
      </c>
      <c r="D13" s="32" t="s">
        <v>26</v>
      </c>
      <c r="E13" s="24">
        <v>2.0</v>
      </c>
      <c r="F13" s="22" t="s">
        <v>27</v>
      </c>
      <c r="G13" s="25">
        <f>'Dapur Sehat (vers.01) (Basic)'!G13</f>
        <v>3250000</v>
      </c>
      <c r="H13" s="25">
        <f t="shared" si="1"/>
        <v>6500000</v>
      </c>
      <c r="I13" s="25">
        <f t="shared" si="2"/>
        <v>13000000</v>
      </c>
      <c r="J13" s="26"/>
      <c r="K13" s="35" t="s">
        <v>28</v>
      </c>
      <c r="L13" s="36">
        <f>L10*L11*L12</f>
        <v>70000000</v>
      </c>
      <c r="M13" s="3"/>
    </row>
    <row r="14">
      <c r="A14" s="1"/>
      <c r="B14" s="28"/>
      <c r="C14" s="22" t="s">
        <v>29</v>
      </c>
      <c r="D14" s="32" t="s">
        <v>30</v>
      </c>
      <c r="E14" s="24">
        <v>25.0</v>
      </c>
      <c r="F14" s="37" t="s">
        <v>31</v>
      </c>
      <c r="G14" s="25">
        <f>'Dapur Sehat (vers.01) (Basic)'!G14</f>
        <v>85000</v>
      </c>
      <c r="H14" s="25">
        <f t="shared" si="1"/>
        <v>170000</v>
      </c>
      <c r="I14" s="25">
        <f t="shared" si="2"/>
        <v>4250000</v>
      </c>
      <c r="J14" s="26"/>
      <c r="K14" s="38" t="s">
        <v>32</v>
      </c>
      <c r="L14" s="17"/>
      <c r="M14" s="3"/>
    </row>
    <row r="15">
      <c r="A15" s="1"/>
      <c r="B15" s="28"/>
      <c r="C15" s="39" t="s">
        <v>33</v>
      </c>
      <c r="D15" s="40" t="s">
        <v>34</v>
      </c>
      <c r="E15" s="41">
        <v>1.0</v>
      </c>
      <c r="F15" s="37" t="s">
        <v>35</v>
      </c>
      <c r="G15" s="25">
        <f>'Dapur Sehat (vers.01) (Basic)'!G15</f>
        <v>1500000</v>
      </c>
      <c r="H15" s="25">
        <f t="shared" si="1"/>
        <v>3000000</v>
      </c>
      <c r="I15" s="25">
        <f t="shared" si="2"/>
        <v>3000000</v>
      </c>
      <c r="J15" s="26"/>
      <c r="K15" s="30" t="s">
        <v>16</v>
      </c>
      <c r="L15" s="31">
        <v>3500.0</v>
      </c>
      <c r="M15" s="3"/>
    </row>
    <row r="16">
      <c r="A16" s="1"/>
      <c r="B16" s="28"/>
      <c r="C16" s="39" t="s">
        <v>36</v>
      </c>
      <c r="D16" s="32" t="s">
        <v>37</v>
      </c>
      <c r="E16" s="24">
        <v>4.0</v>
      </c>
      <c r="F16" s="37" t="s">
        <v>38</v>
      </c>
      <c r="G16" s="25">
        <f>'Dapur Sehat (vers.01) (Basic)'!G16</f>
        <v>250000</v>
      </c>
      <c r="H16" s="25">
        <f t="shared" si="1"/>
        <v>500000</v>
      </c>
      <c r="I16" s="25">
        <f t="shared" si="2"/>
        <v>2000000</v>
      </c>
      <c r="J16" s="26"/>
      <c r="K16" s="30" t="s">
        <v>39</v>
      </c>
      <c r="L16" s="31">
        <v>2000.0</v>
      </c>
      <c r="M16" s="3"/>
    </row>
    <row r="17">
      <c r="A17" s="1"/>
      <c r="B17" s="33"/>
      <c r="C17" s="22" t="s">
        <v>40</v>
      </c>
      <c r="D17" s="23" t="s">
        <v>41</v>
      </c>
      <c r="E17" s="24">
        <v>20.0</v>
      </c>
      <c r="F17" s="22" t="s">
        <v>31</v>
      </c>
      <c r="G17" s="25">
        <f>'Dapur Sehat (vers.01) (Basic)'!G17</f>
        <v>55000</v>
      </c>
      <c r="H17" s="25">
        <f t="shared" si="1"/>
        <v>110000</v>
      </c>
      <c r="I17" s="25">
        <f t="shared" si="2"/>
        <v>2200000</v>
      </c>
      <c r="J17" s="26"/>
      <c r="K17" s="30" t="s">
        <v>23</v>
      </c>
      <c r="L17" s="34">
        <v>20.0</v>
      </c>
      <c r="M17" s="3"/>
    </row>
    <row r="18">
      <c r="A18" s="1"/>
      <c r="B18" s="21" t="s">
        <v>42</v>
      </c>
      <c r="C18" s="39" t="s">
        <v>43</v>
      </c>
      <c r="D18" s="32" t="s">
        <v>44</v>
      </c>
      <c r="E18" s="24">
        <v>20.0</v>
      </c>
      <c r="F18" s="22" t="s">
        <v>31</v>
      </c>
      <c r="G18" s="25">
        <f>'Dapur Sehat (vers.01) (Basic)'!G18</f>
        <v>350000</v>
      </c>
      <c r="H18" s="25">
        <f t="shared" si="1"/>
        <v>700000</v>
      </c>
      <c r="I18" s="25">
        <f t="shared" si="2"/>
        <v>14000000</v>
      </c>
      <c r="J18" s="26"/>
      <c r="K18" s="42" t="s">
        <v>28</v>
      </c>
      <c r="L18" s="43">
        <f>L15*L16*L17</f>
        <v>140000000</v>
      </c>
      <c r="M18" s="3"/>
    </row>
    <row r="19">
      <c r="A19" s="1"/>
      <c r="B19" s="28"/>
      <c r="C19" s="22" t="s">
        <v>45</v>
      </c>
      <c r="D19" s="32" t="s">
        <v>46</v>
      </c>
      <c r="E19" s="24">
        <v>5.0</v>
      </c>
      <c r="F19" s="37" t="s">
        <v>35</v>
      </c>
      <c r="G19" s="25">
        <f>'Dapur Sehat (vers.01) (Basic)'!G19</f>
        <v>1250000</v>
      </c>
      <c r="H19" s="25">
        <f t="shared" si="1"/>
        <v>2500000</v>
      </c>
      <c r="I19" s="25">
        <f t="shared" si="2"/>
        <v>12500000</v>
      </c>
      <c r="J19" s="26"/>
      <c r="K19" s="44" t="s">
        <v>47</v>
      </c>
      <c r="L19" s="45">
        <f>L13+L18</f>
        <v>210000000</v>
      </c>
      <c r="M19" s="3"/>
    </row>
    <row r="20">
      <c r="A20" s="1"/>
      <c r="B20" s="33"/>
      <c r="C20" s="22" t="s">
        <v>48</v>
      </c>
      <c r="D20" s="32" t="s">
        <v>273</v>
      </c>
      <c r="E20" s="24">
        <v>5.0</v>
      </c>
      <c r="F20" s="22" t="s">
        <v>38</v>
      </c>
      <c r="G20" s="25">
        <f>'Dapur Sehat (vers.01) (Basic)'!G20</f>
        <v>3500000</v>
      </c>
      <c r="H20" s="25">
        <f t="shared" si="1"/>
        <v>7000000</v>
      </c>
      <c r="I20" s="25">
        <f t="shared" si="2"/>
        <v>35000000</v>
      </c>
      <c r="J20" s="26"/>
      <c r="K20" s="46"/>
      <c r="L20" s="16"/>
      <c r="M20" s="3"/>
    </row>
    <row r="21">
      <c r="A21" s="1"/>
      <c r="B21" s="21" t="s">
        <v>50</v>
      </c>
      <c r="C21" s="39" t="s">
        <v>51</v>
      </c>
      <c r="D21" s="32" t="s">
        <v>52</v>
      </c>
      <c r="E21" s="41">
        <v>15.0</v>
      </c>
      <c r="F21" s="37" t="s">
        <v>53</v>
      </c>
      <c r="G21" s="25">
        <f>'Dapur Sehat (vers.01) (Basic)'!G21</f>
        <v>55000</v>
      </c>
      <c r="H21" s="25">
        <f t="shared" si="1"/>
        <v>110000</v>
      </c>
      <c r="I21" s="25">
        <f t="shared" si="2"/>
        <v>1650000</v>
      </c>
      <c r="J21" s="26"/>
      <c r="K21" s="48" t="s">
        <v>54</v>
      </c>
      <c r="L21" s="20"/>
      <c r="M21" s="3"/>
    </row>
    <row r="22">
      <c r="A22" s="1"/>
      <c r="B22" s="28"/>
      <c r="C22" s="22" t="s">
        <v>55</v>
      </c>
      <c r="D22" s="32" t="s">
        <v>56</v>
      </c>
      <c r="E22" s="24">
        <v>15.0</v>
      </c>
      <c r="F22" s="37" t="s">
        <v>53</v>
      </c>
      <c r="G22" s="25">
        <f>'Dapur Sehat (vers.01) (Basic)'!G22</f>
        <v>175000</v>
      </c>
      <c r="H22" s="25">
        <f t="shared" si="1"/>
        <v>350000</v>
      </c>
      <c r="I22" s="25">
        <f t="shared" si="2"/>
        <v>5250000</v>
      </c>
      <c r="J22" s="26"/>
      <c r="K22" s="30" t="s">
        <v>16</v>
      </c>
      <c r="L22" s="31">
        <v>3500.0</v>
      </c>
      <c r="M22" s="3"/>
    </row>
    <row r="23">
      <c r="A23" s="1"/>
      <c r="B23" s="28"/>
      <c r="C23" s="39" t="s">
        <v>57</v>
      </c>
      <c r="D23" s="32" t="s">
        <v>58</v>
      </c>
      <c r="E23" s="24">
        <v>2.0</v>
      </c>
      <c r="F23" s="37" t="s">
        <v>53</v>
      </c>
      <c r="G23" s="25">
        <f>'Dapur Sehat (vers.01) (Basic)'!G23</f>
        <v>100000</v>
      </c>
      <c r="H23" s="25">
        <f t="shared" si="1"/>
        <v>200000</v>
      </c>
      <c r="I23" s="25">
        <f t="shared" si="2"/>
        <v>400000</v>
      </c>
      <c r="J23" s="26"/>
      <c r="K23" s="30" t="s">
        <v>59</v>
      </c>
      <c r="L23" s="31">
        <v>1200.0</v>
      </c>
      <c r="M23" s="3"/>
    </row>
    <row r="24">
      <c r="A24" s="1"/>
      <c r="B24" s="28"/>
      <c r="C24" s="39" t="s">
        <v>60</v>
      </c>
      <c r="D24" s="32" t="s">
        <v>61</v>
      </c>
      <c r="E24" s="41">
        <v>2.0</v>
      </c>
      <c r="F24" s="37" t="s">
        <v>35</v>
      </c>
      <c r="G24" s="25">
        <f>'Dapur Sehat (vers.01) (Basic)'!G24</f>
        <v>3200000</v>
      </c>
      <c r="H24" s="25">
        <f t="shared" si="1"/>
        <v>6400000</v>
      </c>
      <c r="I24" s="25">
        <f t="shared" si="2"/>
        <v>12800000</v>
      </c>
      <c r="J24" s="26"/>
      <c r="K24" s="30" t="s">
        <v>23</v>
      </c>
      <c r="L24" s="34">
        <v>20.0</v>
      </c>
      <c r="M24" s="3"/>
    </row>
    <row r="25">
      <c r="A25" s="1"/>
      <c r="B25" s="28"/>
      <c r="C25" s="39" t="s">
        <v>62</v>
      </c>
      <c r="D25" s="40" t="s">
        <v>63</v>
      </c>
      <c r="E25" s="24">
        <v>15.0</v>
      </c>
      <c r="F25" s="37" t="s">
        <v>53</v>
      </c>
      <c r="G25" s="25">
        <f>'Dapur Sehat (vers.01) (Basic)'!G25</f>
        <v>25000</v>
      </c>
      <c r="H25" s="25">
        <f t="shared" si="1"/>
        <v>50000</v>
      </c>
      <c r="I25" s="25">
        <f t="shared" si="2"/>
        <v>750000</v>
      </c>
      <c r="J25" s="26"/>
      <c r="K25" s="49" t="s">
        <v>28</v>
      </c>
      <c r="L25" s="50">
        <f>L22*L23*L24</f>
        <v>84000000</v>
      </c>
      <c r="M25" s="3"/>
    </row>
    <row r="26">
      <c r="A26" s="1"/>
      <c r="B26" s="28"/>
      <c r="C26" s="22" t="s">
        <v>64</v>
      </c>
      <c r="D26" s="32" t="s">
        <v>65</v>
      </c>
      <c r="E26" s="41">
        <v>1.0</v>
      </c>
      <c r="F26" s="37" t="s">
        <v>35</v>
      </c>
      <c r="G26" s="25">
        <f>'Dapur Sehat (vers.01) (Basic)'!G26</f>
        <v>500000</v>
      </c>
      <c r="H26" s="25">
        <f t="shared" si="1"/>
        <v>1000000</v>
      </c>
      <c r="I26" s="25">
        <f t="shared" si="2"/>
        <v>1000000</v>
      </c>
      <c r="J26" s="26"/>
      <c r="K26" s="46"/>
      <c r="L26" s="16"/>
      <c r="M26" s="3"/>
    </row>
    <row r="27">
      <c r="A27" s="1"/>
      <c r="B27" s="28"/>
      <c r="C27" s="39" t="s">
        <v>66</v>
      </c>
      <c r="D27" s="32" t="s">
        <v>67</v>
      </c>
      <c r="E27" s="24">
        <v>5.0</v>
      </c>
      <c r="F27" s="22" t="s">
        <v>22</v>
      </c>
      <c r="G27" s="25">
        <f>'Dapur Sehat (vers.01) (Basic)'!G27</f>
        <v>600000</v>
      </c>
      <c r="H27" s="25">
        <f t="shared" si="1"/>
        <v>1200000</v>
      </c>
      <c r="I27" s="25">
        <f t="shared" si="2"/>
        <v>6000000</v>
      </c>
      <c r="J27" s="26"/>
      <c r="K27" s="51" t="s">
        <v>68</v>
      </c>
      <c r="L27" s="52">
        <f>L19-L25</f>
        <v>126000000</v>
      </c>
      <c r="M27" s="3"/>
    </row>
    <row r="28">
      <c r="A28" s="1"/>
      <c r="B28" s="33"/>
      <c r="C28" s="39" t="s">
        <v>69</v>
      </c>
      <c r="D28" s="40" t="s">
        <v>70</v>
      </c>
      <c r="E28" s="24">
        <v>20.0</v>
      </c>
      <c r="F28" s="22" t="s">
        <v>71</v>
      </c>
      <c r="G28" s="25">
        <f>'Dapur Sehat (vers.01) (Basic)'!G28</f>
        <v>8000</v>
      </c>
      <c r="H28" s="25">
        <f t="shared" si="1"/>
        <v>16000</v>
      </c>
      <c r="I28" s="25">
        <f t="shared" si="2"/>
        <v>320000</v>
      </c>
      <c r="J28" s="26"/>
      <c r="K28" s="53" t="s">
        <v>72</v>
      </c>
      <c r="L28" s="54">
        <f>I74/L27</f>
        <v>7.969444444</v>
      </c>
      <c r="M28" s="3"/>
    </row>
    <row r="29">
      <c r="A29" s="1"/>
      <c r="B29" s="21" t="s">
        <v>73</v>
      </c>
      <c r="C29" s="39" t="s">
        <v>74</v>
      </c>
      <c r="D29" s="40" t="s">
        <v>75</v>
      </c>
      <c r="E29" s="24">
        <v>20.0</v>
      </c>
      <c r="F29" s="22" t="s">
        <v>71</v>
      </c>
      <c r="G29" s="25">
        <f>'Dapur Sehat (vers.01) (Basic)'!G29</f>
        <v>65000</v>
      </c>
      <c r="H29" s="25">
        <f t="shared" si="1"/>
        <v>130000</v>
      </c>
      <c r="I29" s="25">
        <f t="shared" si="2"/>
        <v>2600000</v>
      </c>
      <c r="J29" s="26"/>
      <c r="M29" s="3"/>
    </row>
    <row r="30">
      <c r="A30" s="1"/>
      <c r="B30" s="28"/>
      <c r="C30" s="39" t="s">
        <v>76</v>
      </c>
      <c r="D30" s="40" t="s">
        <v>77</v>
      </c>
      <c r="E30" s="24">
        <v>25.0</v>
      </c>
      <c r="F30" s="37" t="s">
        <v>53</v>
      </c>
      <c r="G30" s="25">
        <f>'Dapur Sehat (vers.01) (Basic)'!G30</f>
        <v>5000</v>
      </c>
      <c r="H30" s="25">
        <f t="shared" si="1"/>
        <v>10000</v>
      </c>
      <c r="I30" s="25">
        <f t="shared" si="2"/>
        <v>250000</v>
      </c>
      <c r="J30" s="26"/>
      <c r="K30" s="55" t="s">
        <v>78</v>
      </c>
      <c r="L30" s="56"/>
      <c r="M30" s="3"/>
    </row>
    <row r="31">
      <c r="A31" s="1"/>
      <c r="B31" s="28"/>
      <c r="C31" s="39" t="s">
        <v>79</v>
      </c>
      <c r="D31" s="40" t="s">
        <v>80</v>
      </c>
      <c r="E31" s="41">
        <v>10.0</v>
      </c>
      <c r="F31" s="37" t="s">
        <v>53</v>
      </c>
      <c r="G31" s="25">
        <f>'Dapur Sehat (vers.01) (Basic)'!G31</f>
        <v>20000</v>
      </c>
      <c r="H31" s="25">
        <f t="shared" si="1"/>
        <v>40000</v>
      </c>
      <c r="I31" s="25">
        <f t="shared" si="2"/>
        <v>400000</v>
      </c>
      <c r="J31" s="26"/>
      <c r="K31" s="57" t="s">
        <v>81</v>
      </c>
      <c r="L31" s="56"/>
      <c r="M31" s="3"/>
    </row>
    <row r="32">
      <c r="A32" s="1"/>
      <c r="B32" s="28"/>
      <c r="C32" s="39" t="s">
        <v>82</v>
      </c>
      <c r="D32" s="32" t="s">
        <v>83</v>
      </c>
      <c r="E32" s="24">
        <v>2.0</v>
      </c>
      <c r="F32" s="22" t="s">
        <v>35</v>
      </c>
      <c r="G32" s="25">
        <f>'Dapur Sehat (vers.01) (Basic)'!G32</f>
        <v>1750000</v>
      </c>
      <c r="H32" s="25">
        <f t="shared" si="1"/>
        <v>3500000</v>
      </c>
      <c r="I32" s="25">
        <f t="shared" si="2"/>
        <v>7000000</v>
      </c>
      <c r="J32" s="26"/>
      <c r="M32" s="3"/>
    </row>
    <row r="33">
      <c r="A33" s="1"/>
      <c r="B33" s="33"/>
      <c r="C33" s="22" t="s">
        <v>84</v>
      </c>
      <c r="D33" s="32" t="s">
        <v>85</v>
      </c>
      <c r="E33" s="24">
        <v>1.0</v>
      </c>
      <c r="F33" s="22" t="s">
        <v>86</v>
      </c>
      <c r="G33" s="25">
        <f>'Dapur Sehat (vers.01) (Basic)'!G33</f>
        <v>1250000</v>
      </c>
      <c r="H33" s="25">
        <f t="shared" si="1"/>
        <v>2500000</v>
      </c>
      <c r="I33" s="25">
        <f t="shared" si="2"/>
        <v>2500000</v>
      </c>
      <c r="J33" s="26"/>
      <c r="M33" s="3"/>
    </row>
    <row r="34">
      <c r="A34" s="1"/>
      <c r="B34" s="21" t="s">
        <v>87</v>
      </c>
      <c r="C34" s="37" t="s">
        <v>88</v>
      </c>
      <c r="D34" s="23" t="s">
        <v>89</v>
      </c>
      <c r="E34" s="24">
        <v>1.0</v>
      </c>
      <c r="F34" s="22" t="s">
        <v>35</v>
      </c>
      <c r="G34" s="25">
        <f>'Dapur Sehat (vers.01) (Basic)'!G34</f>
        <v>22500000</v>
      </c>
      <c r="H34" s="25">
        <f t="shared" si="1"/>
        <v>45000000</v>
      </c>
      <c r="I34" s="25">
        <f t="shared" si="2"/>
        <v>45000000</v>
      </c>
      <c r="J34" s="26"/>
      <c r="M34" s="3"/>
    </row>
    <row r="35">
      <c r="A35" s="1"/>
      <c r="B35" s="28"/>
      <c r="C35" s="37" t="s">
        <v>90</v>
      </c>
      <c r="D35" s="23" t="s">
        <v>274</v>
      </c>
      <c r="E35" s="24">
        <v>5.0</v>
      </c>
      <c r="F35" s="22" t="s">
        <v>35</v>
      </c>
      <c r="G35" s="25">
        <f>'Dapur Sehat (vers.01) (Basic)'!G35</f>
        <v>7500000</v>
      </c>
      <c r="H35" s="25">
        <f t="shared" si="1"/>
        <v>15000000</v>
      </c>
      <c r="I35" s="25">
        <f t="shared" si="2"/>
        <v>75000000</v>
      </c>
      <c r="J35" s="26"/>
      <c r="M35" s="3"/>
    </row>
    <row r="36">
      <c r="A36" s="1"/>
      <c r="B36" s="28"/>
      <c r="C36" s="58" t="s">
        <v>92</v>
      </c>
      <c r="D36" s="40" t="s">
        <v>93</v>
      </c>
      <c r="E36" s="41">
        <v>1.0</v>
      </c>
      <c r="F36" s="37" t="s">
        <v>35</v>
      </c>
      <c r="G36" s="25">
        <f>'Dapur Sehat (vers.01) (Basic)'!G36</f>
        <v>7500000</v>
      </c>
      <c r="H36" s="25">
        <f t="shared" si="1"/>
        <v>15000000</v>
      </c>
      <c r="I36" s="25">
        <f t="shared" si="2"/>
        <v>15000000</v>
      </c>
      <c r="J36" s="26"/>
      <c r="M36" s="3"/>
    </row>
    <row r="37">
      <c r="A37" s="1"/>
      <c r="B37" s="28"/>
      <c r="C37" s="59" t="s">
        <v>94</v>
      </c>
      <c r="D37" s="40" t="s">
        <v>95</v>
      </c>
      <c r="E37" s="41">
        <v>4.0</v>
      </c>
      <c r="F37" s="37" t="s">
        <v>35</v>
      </c>
      <c r="G37" s="25">
        <f>'Dapur Sehat (vers.01) (Basic)'!G37</f>
        <v>3850000</v>
      </c>
      <c r="H37" s="25">
        <f t="shared" si="1"/>
        <v>7700000</v>
      </c>
      <c r="I37" s="25">
        <f t="shared" si="2"/>
        <v>30800000</v>
      </c>
      <c r="J37" s="26"/>
      <c r="M37" s="3"/>
    </row>
    <row r="38">
      <c r="A38" s="1"/>
      <c r="B38" s="28"/>
      <c r="C38" s="37" t="s">
        <v>96</v>
      </c>
      <c r="D38" s="40" t="s">
        <v>97</v>
      </c>
      <c r="E38" s="41">
        <v>4.0</v>
      </c>
      <c r="F38" s="37" t="s">
        <v>35</v>
      </c>
      <c r="G38" s="25">
        <f>'Dapur Sehat (vers.01) (Basic)'!G38</f>
        <v>3750000</v>
      </c>
      <c r="H38" s="25">
        <f t="shared" si="1"/>
        <v>7500000</v>
      </c>
      <c r="I38" s="25">
        <f t="shared" si="2"/>
        <v>30000000</v>
      </c>
      <c r="J38" s="26"/>
      <c r="K38" s="1"/>
      <c r="L38" s="1"/>
      <c r="M38" s="3"/>
    </row>
    <row r="39">
      <c r="A39" s="1"/>
      <c r="B39" s="28"/>
      <c r="C39" s="37" t="s">
        <v>98</v>
      </c>
      <c r="D39" s="40" t="s">
        <v>99</v>
      </c>
      <c r="E39" s="41">
        <v>4.0</v>
      </c>
      <c r="F39" s="37" t="s">
        <v>35</v>
      </c>
      <c r="G39" s="25">
        <f>'Dapur Sehat (vers.01) (Basic)'!G39</f>
        <v>3975000</v>
      </c>
      <c r="H39" s="25">
        <f t="shared" si="1"/>
        <v>7950000</v>
      </c>
      <c r="I39" s="25">
        <f t="shared" si="2"/>
        <v>31800000</v>
      </c>
      <c r="J39" s="26"/>
      <c r="K39" s="1"/>
      <c r="L39" s="1"/>
      <c r="M39" s="3"/>
    </row>
    <row r="40">
      <c r="A40" s="1"/>
      <c r="B40" s="28"/>
      <c r="C40" s="37" t="s">
        <v>100</v>
      </c>
      <c r="D40" s="40" t="s">
        <v>101</v>
      </c>
      <c r="E40" s="41">
        <v>4.0</v>
      </c>
      <c r="F40" s="37" t="s">
        <v>35</v>
      </c>
      <c r="G40" s="25">
        <f>'Dapur Sehat (vers.01) (Basic)'!G40</f>
        <v>1200000</v>
      </c>
      <c r="H40" s="25">
        <f t="shared" si="1"/>
        <v>2400000</v>
      </c>
      <c r="I40" s="25">
        <f t="shared" si="2"/>
        <v>9600000</v>
      </c>
      <c r="J40" s="26"/>
      <c r="K40" s="1"/>
      <c r="L40" s="1"/>
      <c r="M40" s="3"/>
    </row>
    <row r="41">
      <c r="A41" s="1"/>
      <c r="B41" s="28"/>
      <c r="C41" s="59" t="s">
        <v>102</v>
      </c>
      <c r="D41" s="32" t="s">
        <v>275</v>
      </c>
      <c r="E41" s="60">
        <v>3.0</v>
      </c>
      <c r="F41" s="37" t="s">
        <v>35</v>
      </c>
      <c r="G41" s="25">
        <f>'Dapur Sehat (vers.01) (Basic)'!G41</f>
        <v>2350000</v>
      </c>
      <c r="H41" s="25">
        <f t="shared" si="1"/>
        <v>4700000</v>
      </c>
      <c r="I41" s="25">
        <f t="shared" si="2"/>
        <v>14100000</v>
      </c>
      <c r="J41" s="26"/>
      <c r="K41" s="1"/>
      <c r="L41" s="1"/>
      <c r="M41" s="3"/>
    </row>
    <row r="42">
      <c r="A42" s="1"/>
      <c r="B42" s="28"/>
      <c r="C42" s="58" t="s">
        <v>104</v>
      </c>
      <c r="D42" s="32" t="s">
        <v>276</v>
      </c>
      <c r="E42" s="60">
        <v>2.0</v>
      </c>
      <c r="F42" s="37" t="s">
        <v>35</v>
      </c>
      <c r="G42" s="25">
        <f>'Dapur Sehat (vers.01) (Basic)'!G42</f>
        <v>3950000</v>
      </c>
      <c r="H42" s="25">
        <f t="shared" si="1"/>
        <v>7900000</v>
      </c>
      <c r="I42" s="25">
        <f t="shared" si="2"/>
        <v>15800000</v>
      </c>
      <c r="J42" s="26"/>
      <c r="K42" s="1"/>
      <c r="L42" s="1"/>
      <c r="M42" s="3"/>
    </row>
    <row r="43">
      <c r="A43" s="1"/>
      <c r="B43" s="28"/>
      <c r="C43" s="58" t="s">
        <v>106</v>
      </c>
      <c r="D43" s="32" t="s">
        <v>107</v>
      </c>
      <c r="E43" s="60">
        <v>2.0</v>
      </c>
      <c r="F43" s="22" t="s">
        <v>35</v>
      </c>
      <c r="G43" s="25">
        <f>'Dapur Sehat (vers.01) (Basic)'!G43</f>
        <v>350000</v>
      </c>
      <c r="H43" s="25">
        <f t="shared" si="1"/>
        <v>700000</v>
      </c>
      <c r="I43" s="25">
        <f t="shared" si="2"/>
        <v>1400000</v>
      </c>
      <c r="J43" s="26"/>
      <c r="K43" s="61"/>
      <c r="L43" s="62"/>
      <c r="M43" s="3"/>
    </row>
    <row r="44">
      <c r="A44" s="1"/>
      <c r="B44" s="28"/>
      <c r="C44" s="58" t="s">
        <v>108</v>
      </c>
      <c r="D44" s="32" t="s">
        <v>109</v>
      </c>
      <c r="E44" s="60">
        <v>2.0</v>
      </c>
      <c r="F44" s="22" t="s">
        <v>35</v>
      </c>
      <c r="G44" s="25">
        <f>'Dapur Sehat (vers.01) (Basic)'!G44</f>
        <v>1200000</v>
      </c>
      <c r="H44" s="25">
        <f t="shared" si="1"/>
        <v>2400000</v>
      </c>
      <c r="I44" s="25">
        <f t="shared" si="2"/>
        <v>4800000</v>
      </c>
      <c r="J44" s="26"/>
      <c r="K44" s="61"/>
      <c r="L44" s="62"/>
      <c r="M44" s="3"/>
    </row>
    <row r="45">
      <c r="A45" s="1"/>
      <c r="B45" s="28"/>
      <c r="C45" s="58" t="s">
        <v>110</v>
      </c>
      <c r="D45" s="32" t="s">
        <v>111</v>
      </c>
      <c r="E45" s="60">
        <v>4.0</v>
      </c>
      <c r="F45" s="22" t="s">
        <v>112</v>
      </c>
      <c r="G45" s="25">
        <f>'Dapur Sehat (vers.01) (Basic)'!G45</f>
        <v>3000000</v>
      </c>
      <c r="H45" s="25">
        <f t="shared" si="1"/>
        <v>6000000</v>
      </c>
      <c r="I45" s="25">
        <f t="shared" si="2"/>
        <v>24000000</v>
      </c>
      <c r="J45" s="26"/>
      <c r="K45" s="61"/>
      <c r="L45" s="62"/>
      <c r="M45" s="3"/>
    </row>
    <row r="46">
      <c r="A46" s="1"/>
      <c r="B46" s="28"/>
      <c r="C46" s="58" t="s">
        <v>113</v>
      </c>
      <c r="D46" s="32" t="s">
        <v>114</v>
      </c>
      <c r="E46" s="60">
        <v>2.0</v>
      </c>
      <c r="F46" s="22" t="s">
        <v>112</v>
      </c>
      <c r="G46" s="25">
        <f>'Dapur Sehat (vers.01) (Basic)'!G46</f>
        <v>1700000</v>
      </c>
      <c r="H46" s="25">
        <f t="shared" si="1"/>
        <v>3400000</v>
      </c>
      <c r="I46" s="25">
        <f t="shared" si="2"/>
        <v>6800000</v>
      </c>
      <c r="J46" s="26"/>
      <c r="K46" s="61"/>
      <c r="L46" s="62"/>
      <c r="M46" s="3"/>
    </row>
    <row r="47">
      <c r="A47" s="1"/>
      <c r="B47" s="28"/>
      <c r="C47" s="58" t="s">
        <v>115</v>
      </c>
      <c r="D47" s="32" t="s">
        <v>277</v>
      </c>
      <c r="E47" s="60">
        <v>1.0</v>
      </c>
      <c r="F47" s="22" t="s">
        <v>35</v>
      </c>
      <c r="G47" s="25">
        <f>'Dapur Sehat (vers.01) (Basic)'!G47</f>
        <v>1250000</v>
      </c>
      <c r="H47" s="25">
        <f t="shared" si="1"/>
        <v>2500000</v>
      </c>
      <c r="I47" s="25">
        <f t="shared" si="2"/>
        <v>2500000</v>
      </c>
      <c r="J47" s="26"/>
      <c r="K47" s="61"/>
      <c r="L47" s="62"/>
      <c r="M47" s="3"/>
    </row>
    <row r="48">
      <c r="A48" s="1"/>
      <c r="B48" s="28"/>
      <c r="C48" s="58" t="s">
        <v>117</v>
      </c>
      <c r="D48" s="32" t="s">
        <v>278</v>
      </c>
      <c r="E48" s="60">
        <v>1.0</v>
      </c>
      <c r="F48" s="22" t="s">
        <v>35</v>
      </c>
      <c r="G48" s="25">
        <f>'Dapur Sehat (vers.01) (Basic)'!G48</f>
        <v>4750000</v>
      </c>
      <c r="H48" s="25">
        <f t="shared" si="1"/>
        <v>9500000</v>
      </c>
      <c r="I48" s="25">
        <f t="shared" si="2"/>
        <v>9500000</v>
      </c>
      <c r="J48" s="26"/>
      <c r="K48" s="61"/>
      <c r="L48" s="62"/>
      <c r="M48" s="3"/>
    </row>
    <row r="49">
      <c r="A49" s="1"/>
      <c r="B49" s="33"/>
      <c r="C49" s="58" t="s">
        <v>200</v>
      </c>
      <c r="D49" s="32" t="s">
        <v>119</v>
      </c>
      <c r="E49" s="60">
        <v>1.0</v>
      </c>
      <c r="F49" s="22" t="s">
        <v>35</v>
      </c>
      <c r="G49" s="25">
        <f>'Dapur Sehat (vers.01) (Basic)'!G49</f>
        <v>3000000</v>
      </c>
      <c r="H49" s="25">
        <f t="shared" si="1"/>
        <v>6000000</v>
      </c>
      <c r="I49" s="25">
        <f t="shared" si="2"/>
        <v>6000000</v>
      </c>
      <c r="J49" s="26"/>
      <c r="K49" s="61"/>
      <c r="L49" s="62"/>
      <c r="M49" s="3"/>
    </row>
    <row r="50">
      <c r="A50" s="1"/>
      <c r="B50" s="21" t="s">
        <v>121</v>
      </c>
      <c r="C50" s="58" t="s">
        <v>122</v>
      </c>
      <c r="D50" s="32" t="s">
        <v>279</v>
      </c>
      <c r="E50" s="60">
        <v>3500.0</v>
      </c>
      <c r="F50" s="22" t="s">
        <v>35</v>
      </c>
      <c r="G50" s="25" t="str">
        <f>#REF!</f>
        <v>#REF!</v>
      </c>
      <c r="H50" s="25">
        <v>50000.0</v>
      </c>
      <c r="I50" s="25">
        <f t="shared" si="2"/>
        <v>175000000</v>
      </c>
      <c r="J50" s="26"/>
      <c r="K50" s="61"/>
      <c r="L50" s="62"/>
      <c r="M50" s="3"/>
    </row>
    <row r="51">
      <c r="A51" s="1"/>
      <c r="B51" s="28"/>
      <c r="C51" s="59" t="s">
        <v>124</v>
      </c>
      <c r="D51" s="32" t="s">
        <v>280</v>
      </c>
      <c r="E51" s="63">
        <v>1.0</v>
      </c>
      <c r="F51" s="37" t="s">
        <v>35</v>
      </c>
      <c r="G51" s="25">
        <f>'Dapur Sehat (vers.01) (Basic)'!G50</f>
        <v>2560000</v>
      </c>
      <c r="H51" s="25">
        <f t="shared" ref="H51:H72" si="3">200%*G51</f>
        <v>5120000</v>
      </c>
      <c r="I51" s="25">
        <f t="shared" si="2"/>
        <v>5120000</v>
      </c>
      <c r="J51" s="26"/>
      <c r="K51" s="61"/>
      <c r="L51" s="62"/>
      <c r="M51" s="3"/>
    </row>
    <row r="52">
      <c r="A52" s="1"/>
      <c r="B52" s="28"/>
      <c r="C52" s="37" t="s">
        <v>126</v>
      </c>
      <c r="D52" s="23" t="s">
        <v>127</v>
      </c>
      <c r="E52" s="24">
        <v>10.0</v>
      </c>
      <c r="F52" s="37" t="s">
        <v>35</v>
      </c>
      <c r="G52" s="25">
        <f>'Dapur Sehat (vers.01) (Basic)'!G51</f>
        <v>350000</v>
      </c>
      <c r="H52" s="25">
        <f t="shared" si="3"/>
        <v>700000</v>
      </c>
      <c r="I52" s="25">
        <f t="shared" si="2"/>
        <v>7000000</v>
      </c>
      <c r="J52" s="26"/>
      <c r="K52" s="61"/>
      <c r="L52" s="62"/>
      <c r="M52" s="3"/>
    </row>
    <row r="53">
      <c r="A53" s="1"/>
      <c r="B53" s="28"/>
      <c r="C53" s="22" t="s">
        <v>128</v>
      </c>
      <c r="D53" s="23" t="s">
        <v>281</v>
      </c>
      <c r="E53" s="24">
        <v>2.0</v>
      </c>
      <c r="F53" s="37" t="s">
        <v>35</v>
      </c>
      <c r="G53" s="25">
        <f>'Dapur Sehat (vers.01) (Basic)'!G52</f>
        <v>425000</v>
      </c>
      <c r="H53" s="25">
        <f t="shared" si="3"/>
        <v>850000</v>
      </c>
      <c r="I53" s="25">
        <f t="shared" si="2"/>
        <v>1700000</v>
      </c>
      <c r="J53" s="26"/>
      <c r="K53" s="1"/>
      <c r="L53" s="1"/>
      <c r="M53" s="3"/>
    </row>
    <row r="54">
      <c r="A54" s="1"/>
      <c r="B54" s="28"/>
      <c r="C54" s="22" t="s">
        <v>130</v>
      </c>
      <c r="D54" s="23" t="s">
        <v>281</v>
      </c>
      <c r="E54" s="24">
        <v>2.0</v>
      </c>
      <c r="F54" s="37" t="s">
        <v>35</v>
      </c>
      <c r="G54" s="25">
        <f>'Dapur Sehat (vers.01) (Basic)'!G53</f>
        <v>675000</v>
      </c>
      <c r="H54" s="25">
        <f t="shared" si="3"/>
        <v>1350000</v>
      </c>
      <c r="I54" s="25">
        <f t="shared" si="2"/>
        <v>2700000</v>
      </c>
      <c r="J54" s="26"/>
      <c r="K54" s="1"/>
      <c r="L54" s="1"/>
      <c r="M54" s="3"/>
    </row>
    <row r="55">
      <c r="A55" s="1"/>
      <c r="B55" s="28"/>
      <c r="C55" s="37" t="s">
        <v>131</v>
      </c>
      <c r="D55" s="64" t="s">
        <v>132</v>
      </c>
      <c r="E55" s="24">
        <v>10.0</v>
      </c>
      <c r="F55" s="22" t="s">
        <v>38</v>
      </c>
      <c r="G55" s="25">
        <f>'Dapur Sehat (vers.01) (Basic)'!G54</f>
        <v>105000</v>
      </c>
      <c r="H55" s="25">
        <f t="shared" si="3"/>
        <v>210000</v>
      </c>
      <c r="I55" s="25">
        <f t="shared" si="2"/>
        <v>2100000</v>
      </c>
      <c r="J55" s="26"/>
      <c r="K55" s="61"/>
      <c r="L55" s="65"/>
      <c r="M55" s="3"/>
    </row>
    <row r="56">
      <c r="A56" s="1"/>
      <c r="B56" s="28"/>
      <c r="C56" s="37" t="s">
        <v>133</v>
      </c>
      <c r="D56" s="64" t="s">
        <v>132</v>
      </c>
      <c r="E56" s="41">
        <v>10.0</v>
      </c>
      <c r="F56" s="22" t="s">
        <v>38</v>
      </c>
      <c r="G56" s="25">
        <f>'Dapur Sehat (vers.01) (Basic)'!G55</f>
        <v>12000</v>
      </c>
      <c r="H56" s="25">
        <f t="shared" si="3"/>
        <v>24000</v>
      </c>
      <c r="I56" s="25">
        <f t="shared" si="2"/>
        <v>240000</v>
      </c>
      <c r="J56" s="26"/>
      <c r="K56" s="61"/>
      <c r="L56" s="65"/>
      <c r="M56" s="3"/>
    </row>
    <row r="57">
      <c r="A57" s="1"/>
      <c r="B57" s="28"/>
      <c r="C57" s="37" t="s">
        <v>134</v>
      </c>
      <c r="D57" s="64" t="s">
        <v>132</v>
      </c>
      <c r="E57" s="41">
        <v>20.0</v>
      </c>
      <c r="F57" s="22" t="s">
        <v>38</v>
      </c>
      <c r="G57" s="25">
        <f>'Dapur Sehat (vers.01) (Basic)'!G56</f>
        <v>45000</v>
      </c>
      <c r="H57" s="25">
        <f t="shared" si="3"/>
        <v>90000</v>
      </c>
      <c r="I57" s="25">
        <f t="shared" si="2"/>
        <v>1800000</v>
      </c>
      <c r="J57" s="26"/>
      <c r="K57" s="1"/>
      <c r="L57" s="1"/>
      <c r="M57" s="3"/>
    </row>
    <row r="58">
      <c r="A58" s="1"/>
      <c r="B58" s="28"/>
      <c r="C58" s="37" t="s">
        <v>135</v>
      </c>
      <c r="D58" s="64" t="s">
        <v>132</v>
      </c>
      <c r="E58" s="41">
        <v>20.0</v>
      </c>
      <c r="F58" s="22" t="s">
        <v>38</v>
      </c>
      <c r="G58" s="25">
        <f>'Dapur Sehat (vers.01) (Basic)'!G57</f>
        <v>27500</v>
      </c>
      <c r="H58" s="25">
        <f t="shared" si="3"/>
        <v>55000</v>
      </c>
      <c r="I58" s="25">
        <f t="shared" si="2"/>
        <v>1100000</v>
      </c>
      <c r="J58" s="26"/>
      <c r="M58" s="3"/>
    </row>
    <row r="59">
      <c r="A59" s="1"/>
      <c r="B59" s="28"/>
      <c r="C59" s="37" t="s">
        <v>136</v>
      </c>
      <c r="D59" s="23" t="s">
        <v>137</v>
      </c>
      <c r="E59" s="24">
        <v>20.0</v>
      </c>
      <c r="F59" s="22" t="s">
        <v>38</v>
      </c>
      <c r="G59" s="25">
        <f>'Dapur Sehat (vers.01) (Basic)'!G58</f>
        <v>78500</v>
      </c>
      <c r="H59" s="25">
        <f t="shared" si="3"/>
        <v>157000</v>
      </c>
      <c r="I59" s="25">
        <f t="shared" si="2"/>
        <v>3140000</v>
      </c>
      <c r="J59" s="26"/>
      <c r="M59" s="3"/>
    </row>
    <row r="60">
      <c r="A60" s="1"/>
      <c r="B60" s="28"/>
      <c r="C60" s="37" t="s">
        <v>138</v>
      </c>
      <c r="D60" s="23" t="s">
        <v>139</v>
      </c>
      <c r="E60" s="41">
        <v>10.0</v>
      </c>
      <c r="F60" s="22" t="s">
        <v>38</v>
      </c>
      <c r="G60" s="25">
        <f>'Dapur Sehat (vers.01) (Basic)'!G59</f>
        <v>86500</v>
      </c>
      <c r="H60" s="25">
        <f t="shared" si="3"/>
        <v>173000</v>
      </c>
      <c r="I60" s="25">
        <f t="shared" si="2"/>
        <v>1730000</v>
      </c>
      <c r="J60" s="26"/>
      <c r="M60" s="3"/>
    </row>
    <row r="61">
      <c r="A61" s="1"/>
      <c r="B61" s="28"/>
      <c r="C61" s="22" t="s">
        <v>140</v>
      </c>
      <c r="D61" s="23" t="s">
        <v>141</v>
      </c>
      <c r="E61" s="24">
        <v>10.0</v>
      </c>
      <c r="F61" s="22" t="s">
        <v>38</v>
      </c>
      <c r="G61" s="25">
        <f>'Dapur Sehat (vers.01) (Basic)'!G60</f>
        <v>75000</v>
      </c>
      <c r="H61" s="25">
        <f t="shared" si="3"/>
        <v>150000</v>
      </c>
      <c r="I61" s="25">
        <f t="shared" si="2"/>
        <v>1500000</v>
      </c>
      <c r="J61" s="26"/>
      <c r="M61" s="3"/>
    </row>
    <row r="62">
      <c r="A62" s="1"/>
      <c r="B62" s="28"/>
      <c r="C62" s="22" t="s">
        <v>142</v>
      </c>
      <c r="D62" s="23" t="s">
        <v>143</v>
      </c>
      <c r="E62" s="24">
        <v>10.0</v>
      </c>
      <c r="F62" s="22" t="s">
        <v>38</v>
      </c>
      <c r="G62" s="25">
        <f>'Dapur Sehat (vers.01) (Basic)'!G61</f>
        <v>175000</v>
      </c>
      <c r="H62" s="25">
        <f t="shared" si="3"/>
        <v>350000</v>
      </c>
      <c r="I62" s="25">
        <f t="shared" si="2"/>
        <v>3500000</v>
      </c>
      <c r="J62" s="26"/>
      <c r="M62" s="3"/>
    </row>
    <row r="63">
      <c r="A63" s="1"/>
      <c r="B63" s="28"/>
      <c r="C63" s="22" t="s">
        <v>144</v>
      </c>
      <c r="D63" s="23" t="s">
        <v>145</v>
      </c>
      <c r="E63" s="24">
        <v>5.0</v>
      </c>
      <c r="F63" s="22" t="s">
        <v>38</v>
      </c>
      <c r="G63" s="25">
        <f>'Dapur Sehat (vers.01) (Basic)'!G62</f>
        <v>75000</v>
      </c>
      <c r="H63" s="25">
        <f t="shared" si="3"/>
        <v>150000</v>
      </c>
      <c r="I63" s="25">
        <f t="shared" si="2"/>
        <v>750000</v>
      </c>
      <c r="J63" s="26"/>
      <c r="M63" s="3"/>
    </row>
    <row r="64">
      <c r="A64" s="1"/>
      <c r="B64" s="28"/>
      <c r="C64" s="22" t="s">
        <v>146</v>
      </c>
      <c r="D64" s="23" t="s">
        <v>147</v>
      </c>
      <c r="E64" s="24">
        <v>5.0</v>
      </c>
      <c r="F64" s="22" t="s">
        <v>38</v>
      </c>
      <c r="G64" s="25">
        <f>'Dapur Sehat (vers.01) (Basic)'!G63</f>
        <v>675000</v>
      </c>
      <c r="H64" s="25">
        <f t="shared" si="3"/>
        <v>1350000</v>
      </c>
      <c r="I64" s="25">
        <f t="shared" si="2"/>
        <v>6750000</v>
      </c>
      <c r="J64" s="26"/>
      <c r="M64" s="3"/>
    </row>
    <row r="65">
      <c r="A65" s="1"/>
      <c r="B65" s="33"/>
      <c r="C65" s="22" t="s">
        <v>148</v>
      </c>
      <c r="D65" s="23" t="s">
        <v>282</v>
      </c>
      <c r="E65" s="24">
        <v>1.0</v>
      </c>
      <c r="F65" s="22" t="s">
        <v>35</v>
      </c>
      <c r="G65" s="25">
        <f>'Dapur Sehat (vers.01) (Basic)'!G64</f>
        <v>2000000</v>
      </c>
      <c r="H65" s="25">
        <f t="shared" si="3"/>
        <v>4000000</v>
      </c>
      <c r="I65" s="25">
        <f t="shared" si="2"/>
        <v>4000000</v>
      </c>
      <c r="J65" s="26"/>
      <c r="M65" s="3"/>
    </row>
    <row r="66">
      <c r="A66" s="1"/>
      <c r="B66" s="66" t="s">
        <v>150</v>
      </c>
      <c r="C66" s="37" t="s">
        <v>151</v>
      </c>
      <c r="D66" s="23" t="s">
        <v>152</v>
      </c>
      <c r="E66" s="24">
        <v>2.0</v>
      </c>
      <c r="F66" s="22" t="s">
        <v>38</v>
      </c>
      <c r="G66" s="25">
        <f>'Dapur Sehat (vers.01) (Basic)'!G65</f>
        <v>750000</v>
      </c>
      <c r="H66" s="25">
        <f t="shared" si="3"/>
        <v>1500000</v>
      </c>
      <c r="I66" s="25">
        <f t="shared" si="2"/>
        <v>3000000</v>
      </c>
      <c r="J66" s="26"/>
      <c r="M66" s="3"/>
    </row>
    <row r="67">
      <c r="A67" s="1"/>
      <c r="B67" s="28"/>
      <c r="C67" s="37" t="s">
        <v>153</v>
      </c>
      <c r="D67" s="64" t="s">
        <v>132</v>
      </c>
      <c r="E67" s="41">
        <v>1.0</v>
      </c>
      <c r="F67" s="22" t="s">
        <v>38</v>
      </c>
      <c r="G67" s="25">
        <f>'Dapur Sehat (vers.01) (Basic)'!G66</f>
        <v>250000</v>
      </c>
      <c r="H67" s="25">
        <f t="shared" si="3"/>
        <v>500000</v>
      </c>
      <c r="I67" s="25">
        <f t="shared" si="2"/>
        <v>500000</v>
      </c>
      <c r="J67" s="26"/>
      <c r="M67" s="3"/>
    </row>
    <row r="68">
      <c r="A68" s="1"/>
      <c r="B68" s="28"/>
      <c r="C68" s="37" t="s">
        <v>154</v>
      </c>
      <c r="D68" s="23" t="s">
        <v>132</v>
      </c>
      <c r="E68" s="41">
        <v>2.0</v>
      </c>
      <c r="F68" s="22" t="s">
        <v>38</v>
      </c>
      <c r="G68" s="25">
        <f>'Dapur Sehat (vers.01) (Basic)'!G67</f>
        <v>375000</v>
      </c>
      <c r="H68" s="25">
        <f t="shared" si="3"/>
        <v>750000</v>
      </c>
      <c r="I68" s="25">
        <f t="shared" si="2"/>
        <v>1500000</v>
      </c>
      <c r="J68" s="26"/>
      <c r="M68" s="3"/>
    </row>
    <row r="69">
      <c r="A69" s="1"/>
      <c r="B69" s="28"/>
      <c r="C69" s="37" t="s">
        <v>155</v>
      </c>
      <c r="D69" s="23" t="s">
        <v>132</v>
      </c>
      <c r="E69" s="41">
        <v>50.0</v>
      </c>
      <c r="F69" s="22" t="s">
        <v>38</v>
      </c>
      <c r="G69" s="25">
        <f>'Dapur Sehat (vers.01) (Basic)'!G68</f>
        <v>75000</v>
      </c>
      <c r="H69" s="25">
        <f t="shared" si="3"/>
        <v>150000</v>
      </c>
      <c r="I69" s="25">
        <f t="shared" si="2"/>
        <v>7500000</v>
      </c>
      <c r="J69" s="26"/>
      <c r="M69" s="3"/>
    </row>
    <row r="70">
      <c r="A70" s="1"/>
      <c r="B70" s="28"/>
      <c r="C70" s="37" t="s">
        <v>156</v>
      </c>
      <c r="D70" s="23" t="s">
        <v>157</v>
      </c>
      <c r="E70" s="24">
        <v>2.0</v>
      </c>
      <c r="F70" s="22" t="s">
        <v>38</v>
      </c>
      <c r="G70" s="25">
        <f>'Dapur Sehat (vers.01) (Basic)'!G69</f>
        <v>100000</v>
      </c>
      <c r="H70" s="25">
        <f t="shared" si="3"/>
        <v>200000</v>
      </c>
      <c r="I70" s="25">
        <f t="shared" si="2"/>
        <v>400000</v>
      </c>
      <c r="J70" s="26"/>
      <c r="M70" s="3"/>
    </row>
    <row r="71">
      <c r="A71" s="1"/>
      <c r="B71" s="33"/>
      <c r="C71" s="37" t="s">
        <v>158</v>
      </c>
      <c r="D71" s="23" t="s">
        <v>159</v>
      </c>
      <c r="E71" s="24">
        <v>6.0</v>
      </c>
      <c r="F71" s="22" t="s">
        <v>38</v>
      </c>
      <c r="G71" s="25">
        <f>'Dapur Sehat (vers.01) (Basic)'!G70</f>
        <v>450000</v>
      </c>
      <c r="H71" s="25">
        <f t="shared" si="3"/>
        <v>900000</v>
      </c>
      <c r="I71" s="25">
        <f t="shared" si="2"/>
        <v>5400000</v>
      </c>
      <c r="J71" s="26"/>
      <c r="M71" s="3"/>
    </row>
    <row r="72">
      <c r="A72" s="1"/>
      <c r="B72" s="67" t="s">
        <v>160</v>
      </c>
      <c r="C72" s="22" t="s">
        <v>161</v>
      </c>
      <c r="D72" s="23" t="s">
        <v>283</v>
      </c>
      <c r="E72" s="41">
        <v>1.0</v>
      </c>
      <c r="F72" s="22" t="s">
        <v>35</v>
      </c>
      <c r="G72" s="25">
        <f>'Dapur Sehat (vers.01) (Basic)'!G71</f>
        <v>13000000</v>
      </c>
      <c r="H72" s="25">
        <f t="shared" si="3"/>
        <v>26000000</v>
      </c>
      <c r="I72" s="25">
        <f t="shared" si="2"/>
        <v>26000000</v>
      </c>
      <c r="J72" s="26"/>
      <c r="M72" s="3"/>
    </row>
    <row r="73">
      <c r="A73" s="1"/>
      <c r="B73" s="68" t="s">
        <v>166</v>
      </c>
      <c r="C73" s="22"/>
      <c r="D73" s="79" t="s">
        <v>174</v>
      </c>
      <c r="E73" s="24">
        <v>1.0</v>
      </c>
      <c r="F73" s="22" t="s">
        <v>86</v>
      </c>
      <c r="G73" s="25">
        <v>4.8E7</v>
      </c>
      <c r="H73" s="25">
        <f>E73*G73</f>
        <v>48000000</v>
      </c>
      <c r="I73" s="25">
        <f t="shared" si="2"/>
        <v>48000000</v>
      </c>
      <c r="J73" s="26"/>
      <c r="M73" s="3"/>
    </row>
    <row r="74">
      <c r="A74" s="1"/>
      <c r="B74" s="69" t="s">
        <v>8</v>
      </c>
      <c r="C74" s="16"/>
      <c r="D74" s="16"/>
      <c r="E74" s="16"/>
      <c r="F74" s="16"/>
      <c r="G74" s="16"/>
      <c r="H74" s="17"/>
      <c r="I74" s="129">
        <f>sum(I9:I73)</f>
        <v>1004150000</v>
      </c>
      <c r="J74" s="26"/>
      <c r="M74" s="3"/>
    </row>
    <row r="75">
      <c r="A75" s="1"/>
      <c r="B75" s="71" t="s">
        <v>172</v>
      </c>
      <c r="C75" s="16"/>
      <c r="D75" s="16"/>
      <c r="E75" s="16"/>
      <c r="F75" s="16"/>
      <c r="G75" s="16"/>
      <c r="H75" s="16"/>
      <c r="I75" s="17"/>
      <c r="J75" s="72"/>
      <c r="M75" s="3"/>
    </row>
    <row r="76">
      <c r="A76" s="1"/>
      <c r="B76" s="73" t="s">
        <v>173</v>
      </c>
      <c r="C76" s="56"/>
      <c r="D76" s="56"/>
      <c r="E76" s="56"/>
      <c r="F76" s="56"/>
      <c r="G76" s="56"/>
      <c r="H76" s="56"/>
      <c r="I76" s="14"/>
      <c r="J76" s="72"/>
      <c r="M76" s="3"/>
    </row>
    <row r="77">
      <c r="A77" s="1"/>
      <c r="B77" s="78"/>
      <c r="C77" s="78"/>
      <c r="D77" s="78"/>
      <c r="E77" s="78"/>
      <c r="F77" s="78"/>
      <c r="G77" s="78"/>
      <c r="H77" s="78"/>
      <c r="I77" s="80"/>
      <c r="J77" s="76"/>
      <c r="M77" s="3"/>
    </row>
    <row r="78">
      <c r="A78" s="1"/>
      <c r="B78" s="78"/>
      <c r="C78" s="78"/>
      <c r="D78" s="78"/>
      <c r="E78" s="78"/>
      <c r="F78" s="78"/>
      <c r="G78" s="78"/>
      <c r="H78" s="78"/>
      <c r="I78" s="80"/>
      <c r="J78" s="76"/>
      <c r="M78" s="3"/>
    </row>
  </sheetData>
  <mergeCells count="21">
    <mergeCell ref="K14:L14"/>
    <mergeCell ref="K20:L20"/>
    <mergeCell ref="K9:L9"/>
    <mergeCell ref="K21:L21"/>
    <mergeCell ref="K30:L30"/>
    <mergeCell ref="K31:L35"/>
    <mergeCell ref="B21:B28"/>
    <mergeCell ref="B29:B33"/>
    <mergeCell ref="B34:B49"/>
    <mergeCell ref="B50:B65"/>
    <mergeCell ref="B66:B71"/>
    <mergeCell ref="B74:H74"/>
    <mergeCell ref="B75:I75"/>
    <mergeCell ref="B76:I76"/>
    <mergeCell ref="B1:L5"/>
    <mergeCell ref="K7:L8"/>
    <mergeCell ref="B8:I8"/>
    <mergeCell ref="B9:B12"/>
    <mergeCell ref="B13:B17"/>
    <mergeCell ref="B18:B20"/>
    <mergeCell ref="K26:L26"/>
  </mergeCells>
  <printOptions horizontalCentered="1"/>
  <pageMargins bottom="0.75" footer="0.0" header="0.0" left="0.7" right="0.7" top="0.75"/>
  <pageSetup fitToWidth="0" paperSize="9" cellComments="atEnd" orientation="portrait" pageOrder="overThenDown"/>
  <drawing r:id="rId1"/>
</worksheet>
</file>