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" sheetId="1" r:id="rId4"/>
  </sheets>
  <definedNames/>
  <calcPr/>
</workbook>
</file>

<file path=xl/sharedStrings.xml><?xml version="1.0" encoding="utf-8"?>
<sst xmlns="http://schemas.openxmlformats.org/spreadsheetml/2006/main" count="1047" uniqueCount="205">
  <si>
    <r>
      <rPr>
        <rFont val="Arial"/>
        <color rgb="FFFFFFFF"/>
      </rPr>
      <t xml:space="preserve">Question 1 : Relative &amp; Absolute Cell References, Formatting, and Data Input
</t>
    </r>
    <r>
      <rPr>
        <rFont val="Arial"/>
        <b/>
        <color rgb="FFFFFFFF"/>
      </rPr>
      <t>- Enter and format data (bold, italic, currency, date, custom formats).
- Use absolute ($A$1) and relative (A1) references in formulas.</t>
    </r>
  </si>
  <si>
    <t>Sales ID</t>
  </si>
  <si>
    <t>Product</t>
  </si>
  <si>
    <t>Region</t>
  </si>
  <si>
    <t>Salesperson</t>
  </si>
  <si>
    <t>Amount</t>
  </si>
  <si>
    <t>Date</t>
  </si>
  <si>
    <t>Keyboard</t>
  </si>
  <si>
    <t>South</t>
  </si>
  <si>
    <t>Person 1</t>
  </si>
  <si>
    <t>Printer</t>
  </si>
  <si>
    <t>West</t>
  </si>
  <si>
    <t>Person 2</t>
  </si>
  <si>
    <t>Mouse</t>
  </si>
  <si>
    <t>Person 3</t>
  </si>
  <si>
    <t>East</t>
  </si>
  <si>
    <t>Person 4</t>
  </si>
  <si>
    <t>North</t>
  </si>
  <si>
    <t>Person 5</t>
  </si>
  <si>
    <t>Person 6</t>
  </si>
  <si>
    <t>Person 7</t>
  </si>
  <si>
    <t>Person 8</t>
  </si>
  <si>
    <t>Person 9</t>
  </si>
  <si>
    <t>Person 10</t>
  </si>
  <si>
    <t>Person 11</t>
  </si>
  <si>
    <t>Monitor</t>
  </si>
  <si>
    <t>Person 12</t>
  </si>
  <si>
    <t>Laptop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</si>
  <si>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</si>
  <si>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</si>
  <si>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</si>
  <si>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</si>
  <si>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</si>
  <si>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</si>
  <si>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</si>
  <si>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</si>
  <si>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r>
      <rPr>
        <rFont val="Arial"/>
        <color rgb="FFFFFFFF"/>
      </rPr>
      <t xml:space="preserve">Question 2 : Using IF Formula &amp; Nesting IF Formulas
</t>
    </r>
    <r>
      <rPr>
        <rFont val="Arial"/>
        <b/>
        <color rgb="FFFFFFFF"/>
      </rPr>
      <t>- Classify student's grades based on their scores.
- Compute discounts for sales based on price thresholds.</t>
    </r>
  </si>
  <si>
    <t>Student ID</t>
  </si>
  <si>
    <t>Name</t>
  </si>
  <si>
    <t>Math</t>
  </si>
  <si>
    <t>Science</t>
  </si>
  <si>
    <t>English</t>
  </si>
  <si>
    <t>Enrollment Date</t>
  </si>
  <si>
    <t>Total Marks</t>
  </si>
  <si>
    <t>Grade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</si>
  <si>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</si>
  <si>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</si>
  <si>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</si>
  <si>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</si>
  <si>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</si>
  <si>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</si>
  <si>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</si>
  <si>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</si>
  <si>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</si>
  <si>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</si>
  <si>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</si>
  <si>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</si>
  <si>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</si>
  <si>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</si>
  <si>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</si>
  <si>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</si>
  <si>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</si>
  <si>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</si>
  <si>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</si>
  <si>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</si>
  <si>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Discount</t>
  </si>
  <si>
    <t>Discount Amount</t>
  </si>
  <si>
    <t>After Discount Price</t>
  </si>
  <si>
    <r>
      <rPr>
        <rFont val="Arial"/>
        <color rgb="FFFFFFFF"/>
      </rPr>
      <t xml:space="preserve">Question 3 : Using IF with AND/OR Formulas
</t>
    </r>
    <r>
      <rPr>
        <rFont val="Arial"/>
        <b/>
        <color rgb="FFFFFFFF"/>
      </rPr>
      <t>- Identify students who scored above 80 in both Math &amp; Science using IF(AND(...)).
- Determine whether a product is eligible for discount using IF(OR(...)).</t>
    </r>
  </si>
  <si>
    <t>More than 80 in Matchs &amp; Science</t>
  </si>
  <si>
    <t>Eligible for Discount or Not</t>
  </si>
  <si>
    <r>
      <rPr>
        <rFont val="Arial"/>
        <color rgb="FFFFFFFF"/>
      </rPr>
      <t xml:space="preserve">Question 3 : COUNTIFS, SUMIFS, AVERAGEIFS
</t>
    </r>
    <r>
      <rPr>
        <rFont val="Arial"/>
        <b/>
        <color rgb="FFFFFFFF"/>
      </rPr>
      <t>- Count the number of students who scored above 50 in Math.
- Sum total sales for a specific region and product.
- Calculate the average score for students who scored above 60.</t>
    </r>
  </si>
  <si>
    <t>No. of students in match more than 50 marks</t>
  </si>
  <si>
    <t>Sales Person Name</t>
  </si>
  <si>
    <t>person 20</t>
  </si>
  <si>
    <t>Total Sale</t>
  </si>
  <si>
    <t>Averge for Students who have Scored 60 above</t>
  </si>
  <si>
    <r>
      <rPr>
        <rFont val="Arial"/>
        <color rgb="FFFFFFFF"/>
      </rPr>
      <t xml:space="preserve">Question 4 : VLOOKUP Function
</t>
    </r>
    <r>
      <rPr>
        <rFont val="Arial"/>
        <b/>
        <color rgb="FFFFFFFF"/>
      </rPr>
      <t>- Fetch student names based on ID from a separate dataset.
- Retrieve product prices based on product codes.</t>
    </r>
  </si>
  <si>
    <t>Student Name Based on Student ID</t>
  </si>
  <si>
    <t>Product Code</t>
  </si>
  <si>
    <t>Product Price Based on Product Code</t>
  </si>
  <si>
    <t>P101</t>
  </si>
  <si>
    <t>p101</t>
  </si>
  <si>
    <t>P102</t>
  </si>
  <si>
    <t>Product Price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</si>
  <si>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</si>
  <si>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</si>
  <si>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</si>
  <si>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</si>
  <si>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</si>
  <si>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</si>
  <si>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</si>
  <si>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</si>
  <si>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</si>
  <si>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</si>
  <si>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</si>
  <si>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</si>
  <si>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</si>
  <si>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</si>
  <si>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</si>
  <si>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</si>
  <si>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</si>
  <si>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</si>
  <si>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r>
      <rPr>
        <rFont val="Arial"/>
        <color rgb="FFFFFFFF"/>
      </rPr>
      <t xml:space="preserve">Question 5 : INDEX and MATCH Functions
</t>
    </r>
    <r>
      <rPr>
        <rFont val="Arial"/>
        <b/>
        <color rgb="FFFFFFFF"/>
      </rPr>
      <t>- Find sales values for a specific salesperson in a specific month.
- Look up employee details dynamically without column restrictions.</t>
    </r>
  </si>
  <si>
    <t>Find sales values for a specific salesperson in a specific month.</t>
  </si>
  <si>
    <t xml:space="preserve">Sales Person </t>
  </si>
  <si>
    <t>person 5</t>
  </si>
  <si>
    <t xml:space="preserve">Month </t>
  </si>
  <si>
    <t>Amount of Sales in specific month</t>
  </si>
  <si>
    <t>Employee ID</t>
  </si>
  <si>
    <t>Department</t>
  </si>
  <si>
    <t>Salary</t>
  </si>
  <si>
    <t>Joining Date</t>
  </si>
  <si>
    <t>Look up employee details dynamically without column restrictions.</t>
  </si>
  <si>
    <t>Employee 1</t>
  </si>
  <si>
    <t>Finance</t>
  </si>
  <si>
    <t>Employee 2</t>
  </si>
  <si>
    <t>Employee 3</t>
  </si>
  <si>
    <t>HR</t>
  </si>
  <si>
    <t>Employee 4</t>
  </si>
  <si>
    <t>Employee 5</t>
  </si>
  <si>
    <t>IT</t>
  </si>
  <si>
    <t>Employee 6</t>
  </si>
  <si>
    <t>Employee 7</t>
  </si>
  <si>
    <t>Marketing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</si>
  <si>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</si>
  <si>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</si>
  <si>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</si>
  <si>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</si>
  <si>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</si>
  <si>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</si>
  <si>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</si>
  <si>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</si>
  <si>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</si>
  <si>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</si>
  <si>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</si>
  <si>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</si>
  <si>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</si>
  <si>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r>
      <rPr>
        <rFont val="Arial"/>
        <color rgb="FFFFFFFF"/>
      </rPr>
      <t xml:space="preserve">Question 6 : Excel TEXT Functions
</t>
    </r>
    <r>
      <rPr>
        <rFont val="Arial"/>
        <b/>
        <color rgb="FFFFFFFF"/>
      </rPr>
      <t>- Extract the first name from full names using LEFT and FIND.
- Convert names to uppercase/lowercase using UPPER(), LOWER().</t>
    </r>
  </si>
  <si>
    <t>First Name using Left</t>
  </si>
  <si>
    <t>Upper Case Name</t>
  </si>
  <si>
    <t>Lower Case Name</t>
  </si>
  <si>
    <t>Rahul Sharma</t>
  </si>
  <si>
    <t>Priya Mehta</t>
  </si>
  <si>
    <t>Amit Verma</t>
  </si>
  <si>
    <t>Vikram Singh</t>
  </si>
  <si>
    <t>Anjali Patel</t>
  </si>
  <si>
    <t>Ravi Kumar</t>
  </si>
  <si>
    <t>Deepika Nair</t>
  </si>
  <si>
    <t>Arjun Joshi</t>
  </si>
  <si>
    <t>Neha Das</t>
  </si>
  <si>
    <t>Karan Malhotra</t>
  </si>
  <si>
    <t>Pooja Sinha</t>
  </si>
  <si>
    <t>Siddharth Rao</t>
  </si>
  <si>
    <t>Meera Iyer</t>
  </si>
  <si>
    <t>Nikhil Shah</t>
  </si>
  <si>
    <t>Ayesha Khan</t>
  </si>
  <si>
    <t>Harpreet Kaur</t>
  </si>
  <si>
    <t>Suresh Menon</t>
  </si>
  <si>
    <t>Trisha Roy</t>
  </si>
  <si>
    <t>Manoj Pillai</t>
  </si>
  <si>
    <t>Raj Sharma</t>
  </si>
  <si>
    <r>
      <rPr>
        <rFont val="Arial"/>
        <color rgb="FFFFFFFF"/>
      </rPr>
      <t xml:space="preserve">Question 7 : XLOOKUP Function
</t>
    </r>
    <r>
      <rPr>
        <rFont val="Arial"/>
        <b/>
        <color rgb="FFFFFFFF"/>
      </rPr>
      <t>- Search for salesperson performance based on flexible search criteria.
- Find employee salaries without worrying about sorted data.</t>
    </r>
  </si>
  <si>
    <t>Enter Input to find sales person ID</t>
  </si>
  <si>
    <t>Employee Name</t>
  </si>
  <si>
    <r>
      <rPr>
        <rFont val="Arial"/>
        <color rgb="FFFFFFFF"/>
      </rPr>
      <t xml:space="preserve">Question 8 :XMATCH Function
</t>
    </r>
    <r>
      <rPr>
        <rFont val="Arial"/>
        <b/>
        <color rgb="FFFFFFFF"/>
      </rPr>
      <t xml:space="preserve"> - Find the position of a product in a sales list.</t>
    </r>
  </si>
  <si>
    <t>Product Name</t>
  </si>
  <si>
    <t>Position</t>
  </si>
  <si>
    <r>
      <rPr>
        <rFont val="Arial"/>
        <color rgb="FFFFFFFF"/>
      </rPr>
      <t xml:space="preserve">Question 9 :INDIRECT Function
</t>
    </r>
    <r>
      <rPr>
        <rFont val="Arial"/>
        <b/>
        <color rgb="FFFFFFFF"/>
      </rPr>
      <t>- Dynamically reference a cell range using INDIRECT.</t>
    </r>
  </si>
  <si>
    <t>Enter The Cell Reference</t>
  </si>
  <si>
    <t>C302</t>
  </si>
  <si>
    <t xml:space="preserve">INDIRECT </t>
  </si>
  <si>
    <r>
      <rPr>
        <rFont val="Arial"/>
        <color rgb="FFFFFFFF"/>
      </rPr>
      <t xml:space="preserve">Question 10 : OFFSET Function
</t>
    </r>
    <r>
      <rPr>
        <rFont val="Arial"/>
        <b/>
        <color rgb="FFFFFFFF"/>
      </rPr>
      <t>- Create dynamic ranges for sales trends.</t>
    </r>
  </si>
  <si>
    <r>
      <rPr>
        <rFont val="Arial"/>
        <color rgb="FFFFFFFF"/>
      </rPr>
      <t xml:space="preserve">Question 10 : Date and Time Functions
</t>
    </r>
    <r>
      <rPr>
        <rFont val="Arial"/>
        <b/>
        <color rgb="FFFFFFFF"/>
      </rPr>
      <t xml:space="preserve"> - Calculate age from date of birth.
 - Find the difference in days between two dates.</t>
    </r>
  </si>
  <si>
    <t>Number</t>
  </si>
  <si>
    <t>Date of Birth</t>
  </si>
  <si>
    <t>Age</t>
  </si>
  <si>
    <t>Raj Mehta</t>
  </si>
  <si>
    <t>Zoya Malik</t>
  </si>
  <si>
    <t>Aman Verma</t>
  </si>
  <si>
    <t>Sneha Roy</t>
  </si>
  <si>
    <t>Rishi Patel</t>
  </si>
  <si>
    <t>Neha Sharma</t>
  </si>
  <si>
    <t>Varun Sinha</t>
  </si>
  <si>
    <t>Tara Joshi</t>
  </si>
  <si>
    <t>Adil Khan</t>
  </si>
  <si>
    <t>Pooja Nair</t>
  </si>
  <si>
    <t>Sameer Rao</t>
  </si>
  <si>
    <t>Nidhi Singh</t>
  </si>
  <si>
    <t>Kunal Das</t>
  </si>
  <si>
    <t>Ravi Pillai</t>
  </si>
  <si>
    <t>Diya Sen</t>
  </si>
  <si>
    <t>Arjun Bhat</t>
  </si>
  <si>
    <t>Isha Kaur</t>
  </si>
  <si>
    <t>Dev Malhotra</t>
  </si>
  <si>
    <t>Start Date</t>
  </si>
  <si>
    <t>End Date</t>
  </si>
  <si>
    <t>Differene</t>
  </si>
  <si>
    <r>
      <rPr>
        <rFont val="Arial"/>
        <color rgb="FFFFFFFF"/>
      </rPr>
      <t xml:space="preserve">Question 11 : Math Functions
</t>
    </r>
    <r>
      <rPr>
        <rFont val="Arial"/>
        <b/>
        <color rgb="FFFFFFFF"/>
      </rPr>
      <t>- Use ROUND(), CEILING(), and FLOOR() for financial calculations.</t>
    </r>
  </si>
  <si>
    <t>round</t>
  </si>
  <si>
    <t>celing</t>
  </si>
  <si>
    <t>Floor</t>
  </si>
  <si>
    <t>Question 12 : Return Multiple Values using FILTER Function
Extract a list of top-performing students based on scores.</t>
  </si>
  <si>
    <t>Score</t>
  </si>
  <si>
    <t>Top Performuing 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</si>
</sst>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M/d/yyyy"/>
  </numFmts>
  <fonts count="10">
    <font>
      <sz val="10.0"/>
      <color rgb="FF000000"/>
      <name val="Arial"/>
      <scheme val="minor"/>
    </font>
    <font>
      <color rgb="FFFFFFFF"/>
      <name val="Arial"/>
      <scheme val="minor"/>
    </font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/>
    <font>
      <b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783F04"/>
        <bgColor rgb="FF783F0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164" xfId="0" applyAlignment="1" applyBorder="1" applyFont="1" applyNumberFormat="1">
      <alignment horizontal="center"/>
    </xf>
    <xf borderId="1" fillId="0" fontId="4" numFmtId="165" xfId="0" applyAlignment="1" applyBorder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165" xfId="0" applyAlignment="1" applyBorder="1" applyFont="1" applyNumberFormat="1">
      <alignment horizontal="center"/>
    </xf>
    <xf borderId="1" fillId="0" fontId="6" numFmtId="0" xfId="0" applyBorder="1" applyFont="1"/>
    <xf borderId="1" fillId="4" fontId="6" numFmtId="0" xfId="0" applyAlignment="1" applyBorder="1" applyFill="1" applyFont="1">
      <alignment horizontal="center"/>
    </xf>
    <xf borderId="1" fillId="4" fontId="6" numFmtId="10" xfId="0" applyBorder="1" applyFont="1" applyNumberFormat="1"/>
    <xf borderId="1" fillId="4" fontId="6" numFmtId="164" xfId="0" applyBorder="1" applyFont="1" applyNumberFormat="1"/>
    <xf borderId="1" fillId="4" fontId="6" numFmtId="0" xfId="0" applyAlignment="1" applyBorder="1" applyFont="1">
      <alignment horizontal="center" readingOrder="0"/>
    </xf>
    <xf borderId="1" fillId="4" fontId="6" numFmtId="0" xfId="0" applyBorder="1" applyFont="1"/>
    <xf borderId="1" fillId="0" fontId="5" numFmtId="164" xfId="0" applyAlignment="1" applyBorder="1" applyFont="1" applyNumberFormat="1">
      <alignment horizontal="center"/>
    </xf>
    <xf borderId="1" fillId="3" fontId="6" numFmtId="0" xfId="0" applyAlignment="1" applyBorder="1" applyFont="1">
      <alignment readingOrder="0"/>
    </xf>
    <xf borderId="1" fillId="3" fontId="6" numFmtId="0" xfId="0" applyBorder="1" applyFont="1"/>
    <xf borderId="0" fillId="3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7" numFmtId="0" xfId="0" applyFont="1"/>
    <xf borderId="1" fillId="4" fontId="7" numFmtId="0" xfId="0" applyBorder="1" applyFont="1"/>
    <xf borderId="2" fillId="3" fontId="6" numFmtId="0" xfId="0" applyAlignment="1" applyBorder="1" applyFont="1">
      <alignment horizontal="center" readingOrder="0"/>
    </xf>
    <xf borderId="3" fillId="0" fontId="8" numFmtId="0" xfId="0" applyBorder="1" applyFont="1"/>
    <xf borderId="1" fillId="4" fontId="7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/>
    </xf>
    <xf borderId="4" fillId="0" fontId="7" numFmtId="0" xfId="0" applyAlignment="1" applyBorder="1" applyFont="1">
      <alignment readingOrder="0"/>
    </xf>
    <xf borderId="0" fillId="4" fontId="7" numFmtId="0" xfId="0" applyAlignment="1" applyFont="1">
      <alignment horizontal="center" readingOrder="0"/>
    </xf>
    <xf borderId="5" fillId="0" fontId="7" numFmtId="0" xfId="0" applyAlignment="1" applyBorder="1" applyFont="1">
      <alignment readingOrder="0"/>
    </xf>
    <xf borderId="0" fillId="4" fontId="7" numFmtId="0" xfId="0" applyAlignment="1" applyFont="1">
      <alignment horizontal="center"/>
    </xf>
    <xf borderId="1" fillId="4" fontId="6" numFmtId="0" xfId="0" applyAlignment="1" applyBorder="1" applyFont="1">
      <alignment readingOrder="0"/>
    </xf>
    <xf borderId="1" fillId="4" fontId="7" numFmtId="165" xfId="0" applyAlignment="1" applyBorder="1" applyFont="1" applyNumberFormat="1">
      <alignment horizontal="center"/>
    </xf>
    <xf borderId="1" fillId="0" fontId="7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/>
    </xf>
    <xf borderId="1" fillId="0" fontId="7" numFmtId="0" xfId="0" applyBorder="1" applyFont="1"/>
    <xf borderId="1" fillId="4" fontId="6" numFmtId="165" xfId="0" applyBorder="1" applyFont="1" applyNumberFormat="1"/>
    <xf borderId="1" fillId="5" fontId="6" numFmtId="0" xfId="0" applyAlignment="1" applyBorder="1" applyFill="1" applyFont="1">
      <alignment readingOrder="0"/>
    </xf>
    <xf borderId="1" fillId="5" fontId="6" numFmtId="164" xfId="0" applyBorder="1" applyFont="1" applyNumberFormat="1"/>
    <xf borderId="1" fillId="3" fontId="9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readingOrder="0"/>
    </xf>
    <xf borderId="1" fillId="4" fontId="7" numFmtId="164" xfId="0" applyBorder="1" applyFont="1" applyNumberFormat="1"/>
    <xf borderId="1" fillId="6" fontId="6" numFmtId="0" xfId="0" applyAlignment="1" applyBorder="1" applyFill="1" applyFont="1">
      <alignment readingOrder="0"/>
    </xf>
    <xf borderId="1" fillId="6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2.38"/>
    <col customWidth="1" min="3" max="3" width="14.13"/>
    <col customWidth="1" min="4" max="4" width="10.13"/>
    <col customWidth="1" min="5" max="5" width="16.5"/>
    <col customWidth="1" min="6" max="6" width="20.5"/>
    <col customWidth="1" min="7" max="7" width="34.25"/>
    <col customWidth="1" min="8" max="8" width="38.63"/>
    <col customWidth="1" min="9" max="9" width="16.13"/>
  </cols>
  <sheetData>
    <row r="2">
      <c r="A2" s="1" t="s">
        <v>0</v>
      </c>
    </row>
    <row r="6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>
      <c r="A7" s="3">
        <v>2001.0</v>
      </c>
      <c r="B7" s="4" t="s">
        <v>7</v>
      </c>
      <c r="C7" s="4" t="s">
        <v>8</v>
      </c>
      <c r="D7" s="4" t="s">
        <v>9</v>
      </c>
      <c r="E7" s="5">
        <v>7048.0</v>
      </c>
      <c r="F7" s="6">
        <v>44927.0</v>
      </c>
    </row>
    <row r="8">
      <c r="A8" s="3">
        <v>2002.0</v>
      </c>
      <c r="B8" s="4" t="s">
        <v>10</v>
      </c>
      <c r="C8" s="4" t="s">
        <v>11</v>
      </c>
      <c r="D8" s="4" t="s">
        <v>12</v>
      </c>
      <c r="E8" s="5">
        <v>17428.0</v>
      </c>
      <c r="F8" s="6">
        <v>44942.0</v>
      </c>
    </row>
    <row r="9">
      <c r="A9" s="3">
        <v>2003.0</v>
      </c>
      <c r="B9" s="4" t="s">
        <v>13</v>
      </c>
      <c r="C9" s="4" t="s">
        <v>8</v>
      </c>
      <c r="D9" s="4" t="s">
        <v>14</v>
      </c>
      <c r="E9" s="5">
        <v>23672.0</v>
      </c>
      <c r="F9" s="6">
        <v>44957.0</v>
      </c>
    </row>
    <row r="10">
      <c r="A10" s="3">
        <v>2004.0</v>
      </c>
      <c r="B10" s="4" t="s">
        <v>10</v>
      </c>
      <c r="C10" s="4" t="s">
        <v>15</v>
      </c>
      <c r="D10" s="4" t="s">
        <v>16</v>
      </c>
      <c r="E10" s="5">
        <v>5264.0</v>
      </c>
      <c r="F10" s="6">
        <v>44972.0</v>
      </c>
    </row>
    <row r="11">
      <c r="A11" s="3">
        <v>2005.0</v>
      </c>
      <c r="B11" s="4" t="s">
        <v>7</v>
      </c>
      <c r="C11" s="4" t="s">
        <v>17</v>
      </c>
      <c r="D11" s="4" t="s">
        <v>18</v>
      </c>
      <c r="E11" s="5">
        <v>43388.0</v>
      </c>
      <c r="F11" s="6">
        <v>44987.0</v>
      </c>
    </row>
    <row r="12">
      <c r="A12" s="3">
        <v>2006.0</v>
      </c>
      <c r="B12" s="4" t="s">
        <v>13</v>
      </c>
      <c r="C12" s="4" t="s">
        <v>17</v>
      </c>
      <c r="D12" s="4" t="s">
        <v>19</v>
      </c>
      <c r="E12" s="5">
        <v>19757.0</v>
      </c>
      <c r="F12" s="6">
        <v>45002.0</v>
      </c>
    </row>
    <row r="13">
      <c r="A13" s="3">
        <v>2007.0</v>
      </c>
      <c r="B13" s="4" t="s">
        <v>13</v>
      </c>
      <c r="C13" s="4" t="s">
        <v>15</v>
      </c>
      <c r="D13" s="4" t="s">
        <v>20</v>
      </c>
      <c r="E13" s="5">
        <v>32058.0</v>
      </c>
      <c r="F13" s="6">
        <v>45017.0</v>
      </c>
    </row>
    <row r="14">
      <c r="A14" s="3">
        <v>2008.0</v>
      </c>
      <c r="B14" s="4" t="s">
        <v>7</v>
      </c>
      <c r="C14" s="4" t="s">
        <v>15</v>
      </c>
      <c r="D14" s="4" t="s">
        <v>21</v>
      </c>
      <c r="E14" s="5">
        <v>46429.0</v>
      </c>
      <c r="F14" s="6">
        <v>45032.0</v>
      </c>
    </row>
    <row r="15">
      <c r="A15" s="3">
        <v>2009.0</v>
      </c>
      <c r="B15" s="4" t="s">
        <v>10</v>
      </c>
      <c r="C15" s="4" t="s">
        <v>15</v>
      </c>
      <c r="D15" s="4" t="s">
        <v>22</v>
      </c>
      <c r="E15" s="5">
        <v>19746.0</v>
      </c>
      <c r="F15" s="6">
        <v>45047.0</v>
      </c>
    </row>
    <row r="16">
      <c r="A16" s="3">
        <v>2010.0</v>
      </c>
      <c r="B16" s="4" t="s">
        <v>7</v>
      </c>
      <c r="C16" s="4" t="s">
        <v>8</v>
      </c>
      <c r="D16" s="4" t="s">
        <v>23</v>
      </c>
      <c r="E16" s="5">
        <v>35185.0</v>
      </c>
      <c r="F16" s="6">
        <v>45062.0</v>
      </c>
    </row>
    <row r="17">
      <c r="A17" s="3">
        <v>2011.0</v>
      </c>
      <c r="B17" s="4" t="s">
        <v>7</v>
      </c>
      <c r="C17" s="4" t="s">
        <v>15</v>
      </c>
      <c r="D17" s="4" t="s">
        <v>24</v>
      </c>
      <c r="E17" s="5">
        <v>33920.0</v>
      </c>
      <c r="F17" s="6">
        <v>45077.0</v>
      </c>
    </row>
    <row r="18">
      <c r="A18" s="3">
        <v>2012.0</v>
      </c>
      <c r="B18" s="4" t="s">
        <v>25</v>
      </c>
      <c r="C18" s="4" t="s">
        <v>17</v>
      </c>
      <c r="D18" s="4" t="s">
        <v>26</v>
      </c>
      <c r="E18" s="5">
        <v>35611.0</v>
      </c>
      <c r="F18" s="6">
        <v>45092.0</v>
      </c>
    </row>
    <row r="19">
      <c r="A19" s="3">
        <v>2013.0</v>
      </c>
      <c r="B19" s="4" t="s">
        <v>27</v>
      </c>
      <c r="C19" s="4" t="s">
        <v>15</v>
      </c>
      <c r="D19" s="4" t="s">
        <v>28</v>
      </c>
      <c r="E19" s="5">
        <v>15560.0</v>
      </c>
      <c r="F19" s="6">
        <v>45107.0</v>
      </c>
    </row>
    <row r="20">
      <c r="A20" s="3">
        <v>2014.0</v>
      </c>
      <c r="B20" s="4" t="s">
        <v>27</v>
      </c>
      <c r="C20" s="4" t="s">
        <v>8</v>
      </c>
      <c r="D20" s="4" t="s">
        <v>29</v>
      </c>
      <c r="E20" s="5">
        <v>7283.0</v>
      </c>
      <c r="F20" s="6">
        <v>45122.0</v>
      </c>
    </row>
    <row r="21">
      <c r="A21" s="3">
        <v>2015.0</v>
      </c>
      <c r="B21" s="4" t="s">
        <v>27</v>
      </c>
      <c r="C21" s="4" t="s">
        <v>15</v>
      </c>
      <c r="D21" s="4" t="s">
        <v>30</v>
      </c>
      <c r="E21" s="5">
        <v>15678.0</v>
      </c>
      <c r="F21" s="6">
        <v>45137.0</v>
      </c>
    </row>
    <row r="22">
      <c r="A22" s="3">
        <v>2016.0</v>
      </c>
      <c r="B22" s="4" t="s">
        <v>13</v>
      </c>
      <c r="C22" s="4" t="s">
        <v>15</v>
      </c>
      <c r="D22" s="4" t="s">
        <v>31</v>
      </c>
      <c r="E22" s="5">
        <v>5277.0</v>
      </c>
      <c r="F22" s="6">
        <v>45152.0</v>
      </c>
    </row>
    <row r="23">
      <c r="A23" s="3">
        <v>2017.0</v>
      </c>
      <c r="B23" s="4" t="s">
        <v>25</v>
      </c>
      <c r="C23" s="4" t="s">
        <v>17</v>
      </c>
      <c r="D23" s="4" t="s">
        <v>32</v>
      </c>
      <c r="E23" s="5">
        <v>41871.0</v>
      </c>
      <c r="F23" s="6">
        <v>45167.0</v>
      </c>
    </row>
    <row r="24">
      <c r="A24" s="3">
        <v>2018.0</v>
      </c>
      <c r="B24" s="4" t="s">
        <v>25</v>
      </c>
      <c r="C24" s="4" t="s">
        <v>11</v>
      </c>
      <c r="D24" s="4" t="s">
        <v>33</v>
      </c>
      <c r="E24" s="5">
        <v>38161.0</v>
      </c>
      <c r="F24" s="6">
        <v>45182.0</v>
      </c>
    </row>
    <row r="25">
      <c r="A25" s="3">
        <v>2019.0</v>
      </c>
      <c r="B25" s="4" t="s">
        <v>13</v>
      </c>
      <c r="C25" s="4" t="s">
        <v>11</v>
      </c>
      <c r="D25" s="4" t="s">
        <v>34</v>
      </c>
      <c r="E25" s="5">
        <v>30436.0</v>
      </c>
      <c r="F25" s="6">
        <v>45197.0</v>
      </c>
    </row>
    <row r="26">
      <c r="A26" s="3">
        <v>2020.0</v>
      </c>
      <c r="B26" s="4" t="s">
        <v>10</v>
      </c>
      <c r="C26" s="4" t="s">
        <v>11</v>
      </c>
      <c r="D26" s="4" t="s">
        <v>35</v>
      </c>
      <c r="E26" s="5">
        <v>33953.0</v>
      </c>
      <c r="F26" s="6">
        <v>45212.0</v>
      </c>
    </row>
    <row r="30">
      <c r="A30" s="1" t="s">
        <v>36</v>
      </c>
    </row>
    <row r="34">
      <c r="A34" s="2" t="s">
        <v>37</v>
      </c>
      <c r="B34" s="2" t="s">
        <v>38</v>
      </c>
      <c r="C34" s="2" t="s">
        <v>39</v>
      </c>
      <c r="D34" s="2" t="s">
        <v>40</v>
      </c>
      <c r="E34" s="2" t="s">
        <v>41</v>
      </c>
      <c r="F34" s="2" t="s">
        <v>42</v>
      </c>
      <c r="G34" s="7" t="s">
        <v>43</v>
      </c>
      <c r="H34" s="7" t="s">
        <v>44</v>
      </c>
    </row>
    <row r="35">
      <c r="A35" s="8">
        <v>1001.0</v>
      </c>
      <c r="B35" s="8" t="s">
        <v>45</v>
      </c>
      <c r="C35" s="8">
        <v>61.0</v>
      </c>
      <c r="D35" s="8">
        <v>48.0</v>
      </c>
      <c r="E35" s="8">
        <v>76.0</v>
      </c>
      <c r="F35" s="9">
        <v>43101.0</v>
      </c>
      <c r="G35" s="10">
        <f t="shared" ref="G35:G54" si="1">C35+D35+E35</f>
        <v>185</v>
      </c>
      <c r="H35" s="11" t="str">
        <f t="shared" ref="H35:H54" si="2">IF(G35&gt;250 ,"A", IF(G35&gt;200,"B",IF(G35&gt;180, "C", IF(G35&gt;150, "D", "E"))))</f>
        <v>C</v>
      </c>
    </row>
    <row r="36">
      <c r="A36" s="8">
        <v>1002.0</v>
      </c>
      <c r="B36" s="8" t="s">
        <v>46</v>
      </c>
      <c r="C36" s="8">
        <v>78.0</v>
      </c>
      <c r="D36" s="8">
        <v>76.0</v>
      </c>
      <c r="E36" s="8">
        <v>70.0</v>
      </c>
      <c r="F36" s="9">
        <v>43281.0</v>
      </c>
      <c r="G36" s="10">
        <f t="shared" si="1"/>
        <v>224</v>
      </c>
      <c r="H36" s="11" t="str">
        <f t="shared" si="2"/>
        <v>B</v>
      </c>
    </row>
    <row r="37">
      <c r="A37" s="8">
        <v>1003.0</v>
      </c>
      <c r="B37" s="8" t="s">
        <v>47</v>
      </c>
      <c r="C37" s="8">
        <v>97.0</v>
      </c>
      <c r="D37" s="8">
        <v>60.0</v>
      </c>
      <c r="E37" s="8">
        <v>51.0</v>
      </c>
      <c r="F37" s="9">
        <v>43461.0</v>
      </c>
      <c r="G37" s="10">
        <f t="shared" si="1"/>
        <v>208</v>
      </c>
      <c r="H37" s="11" t="str">
        <f t="shared" si="2"/>
        <v>B</v>
      </c>
    </row>
    <row r="38">
      <c r="A38" s="8">
        <v>1004.0</v>
      </c>
      <c r="B38" s="8" t="s">
        <v>48</v>
      </c>
      <c r="C38" s="8">
        <v>74.0</v>
      </c>
      <c r="D38" s="8">
        <v>55.0</v>
      </c>
      <c r="E38" s="8">
        <v>46.0</v>
      </c>
      <c r="F38" s="9">
        <v>43641.0</v>
      </c>
      <c r="G38" s="10">
        <f t="shared" si="1"/>
        <v>175</v>
      </c>
      <c r="H38" s="11" t="str">
        <f t="shared" si="2"/>
        <v>D</v>
      </c>
    </row>
    <row r="39">
      <c r="A39" s="8">
        <v>1005.0</v>
      </c>
      <c r="B39" s="8" t="s">
        <v>49</v>
      </c>
      <c r="C39" s="8">
        <v>68.0</v>
      </c>
      <c r="D39" s="8">
        <v>74.0</v>
      </c>
      <c r="E39" s="8">
        <v>84.0</v>
      </c>
      <c r="F39" s="9">
        <v>43821.0</v>
      </c>
      <c r="G39" s="10">
        <f t="shared" si="1"/>
        <v>226</v>
      </c>
      <c r="H39" s="11" t="str">
        <f t="shared" si="2"/>
        <v>B</v>
      </c>
    </row>
    <row r="40">
      <c r="A40" s="8">
        <v>1006.0</v>
      </c>
      <c r="B40" s="8" t="s">
        <v>50</v>
      </c>
      <c r="C40" s="8">
        <v>80.0</v>
      </c>
      <c r="D40" s="8">
        <v>70.0</v>
      </c>
      <c r="E40" s="8">
        <v>65.0</v>
      </c>
      <c r="F40" s="9">
        <v>44001.0</v>
      </c>
      <c r="G40" s="10">
        <f t="shared" si="1"/>
        <v>215</v>
      </c>
      <c r="H40" s="11" t="str">
        <f t="shared" si="2"/>
        <v>B</v>
      </c>
    </row>
    <row r="41">
      <c r="A41" s="8">
        <v>1007.0</v>
      </c>
      <c r="B41" s="8" t="s">
        <v>51</v>
      </c>
      <c r="C41" s="8">
        <v>75.0</v>
      </c>
      <c r="D41" s="8">
        <v>47.0</v>
      </c>
      <c r="E41" s="8">
        <v>78.0</v>
      </c>
      <c r="F41" s="9">
        <v>44181.0</v>
      </c>
      <c r="G41" s="10">
        <f t="shared" si="1"/>
        <v>200</v>
      </c>
      <c r="H41" s="11" t="str">
        <f t="shared" si="2"/>
        <v>C</v>
      </c>
    </row>
    <row r="42">
      <c r="A42" s="8">
        <v>1008.0</v>
      </c>
      <c r="B42" s="8" t="s">
        <v>52</v>
      </c>
      <c r="C42" s="8">
        <v>94.0</v>
      </c>
      <c r="D42" s="8">
        <v>67.0</v>
      </c>
      <c r="E42" s="8">
        <v>64.0</v>
      </c>
      <c r="F42" s="9">
        <v>44361.0</v>
      </c>
      <c r="G42" s="10">
        <f t="shared" si="1"/>
        <v>225</v>
      </c>
      <c r="H42" s="11" t="str">
        <f t="shared" si="2"/>
        <v>B</v>
      </c>
    </row>
    <row r="43">
      <c r="A43" s="8">
        <v>1009.0</v>
      </c>
      <c r="B43" s="8" t="s">
        <v>53</v>
      </c>
      <c r="C43" s="8">
        <v>41.0</v>
      </c>
      <c r="D43" s="8">
        <v>75.0</v>
      </c>
      <c r="E43" s="8">
        <v>56.0</v>
      </c>
      <c r="F43" s="9">
        <v>44541.0</v>
      </c>
      <c r="G43" s="10">
        <f t="shared" si="1"/>
        <v>172</v>
      </c>
      <c r="H43" s="11" t="str">
        <f t="shared" si="2"/>
        <v>D</v>
      </c>
    </row>
    <row r="44">
      <c r="A44" s="8">
        <v>1010.0</v>
      </c>
      <c r="B44" s="8" t="s">
        <v>54</v>
      </c>
      <c r="C44" s="8">
        <v>98.0</v>
      </c>
      <c r="D44" s="8">
        <v>54.0</v>
      </c>
      <c r="E44" s="8">
        <v>58.0</v>
      </c>
      <c r="F44" s="9">
        <v>44721.0</v>
      </c>
      <c r="G44" s="10">
        <f t="shared" si="1"/>
        <v>210</v>
      </c>
      <c r="H44" s="11" t="str">
        <f t="shared" si="2"/>
        <v>B</v>
      </c>
    </row>
    <row r="45">
      <c r="A45" s="8">
        <v>1011.0</v>
      </c>
      <c r="B45" s="8" t="s">
        <v>55</v>
      </c>
      <c r="C45" s="8">
        <v>73.0</v>
      </c>
      <c r="D45" s="8">
        <v>79.0</v>
      </c>
      <c r="E45" s="8">
        <v>53.0</v>
      </c>
      <c r="F45" s="9">
        <v>44901.0</v>
      </c>
      <c r="G45" s="10">
        <f t="shared" si="1"/>
        <v>205</v>
      </c>
      <c r="H45" s="11" t="str">
        <f t="shared" si="2"/>
        <v>B</v>
      </c>
    </row>
    <row r="46">
      <c r="A46" s="8">
        <v>1012.0</v>
      </c>
      <c r="B46" s="8" t="s">
        <v>56</v>
      </c>
      <c r="C46" s="8">
        <v>85.0</v>
      </c>
      <c r="D46" s="8">
        <v>89.0</v>
      </c>
      <c r="E46" s="8">
        <v>79.0</v>
      </c>
      <c r="F46" s="9">
        <v>45081.0</v>
      </c>
      <c r="G46" s="10">
        <f t="shared" si="1"/>
        <v>253</v>
      </c>
      <c r="H46" s="11" t="str">
        <f t="shared" si="2"/>
        <v>A</v>
      </c>
    </row>
    <row r="47">
      <c r="A47" s="8">
        <v>1013.0</v>
      </c>
      <c r="B47" s="8" t="s">
        <v>57</v>
      </c>
      <c r="C47" s="8">
        <v>98.0</v>
      </c>
      <c r="D47" s="8">
        <v>90.0</v>
      </c>
      <c r="E47" s="8">
        <v>97.0</v>
      </c>
      <c r="F47" s="9">
        <v>45261.0</v>
      </c>
      <c r="G47" s="10">
        <f t="shared" si="1"/>
        <v>285</v>
      </c>
      <c r="H47" s="11" t="str">
        <f t="shared" si="2"/>
        <v>A</v>
      </c>
    </row>
    <row r="48">
      <c r="A48" s="8">
        <v>1014.0</v>
      </c>
      <c r="B48" s="8" t="s">
        <v>58</v>
      </c>
      <c r="C48" s="8">
        <v>93.0</v>
      </c>
      <c r="D48" s="8">
        <v>40.0</v>
      </c>
      <c r="E48" s="8">
        <v>44.0</v>
      </c>
      <c r="F48" s="9">
        <v>45441.0</v>
      </c>
      <c r="G48" s="10">
        <f t="shared" si="1"/>
        <v>177</v>
      </c>
      <c r="H48" s="11" t="str">
        <f t="shared" si="2"/>
        <v>D</v>
      </c>
    </row>
    <row r="49">
      <c r="A49" s="8">
        <v>1015.0</v>
      </c>
      <c r="B49" s="8" t="s">
        <v>59</v>
      </c>
      <c r="C49" s="8">
        <v>70.0</v>
      </c>
      <c r="D49" s="8">
        <v>51.0</v>
      </c>
      <c r="E49" s="8">
        <v>75.0</v>
      </c>
      <c r="F49" s="9">
        <v>45621.0</v>
      </c>
      <c r="G49" s="10">
        <f t="shared" si="1"/>
        <v>196</v>
      </c>
      <c r="H49" s="11" t="str">
        <f t="shared" si="2"/>
        <v>C</v>
      </c>
    </row>
    <row r="50">
      <c r="A50" s="8">
        <v>1016.0</v>
      </c>
      <c r="B50" s="8" t="s">
        <v>60</v>
      </c>
      <c r="C50" s="8">
        <v>98.0</v>
      </c>
      <c r="D50" s="8">
        <v>77.0</v>
      </c>
      <c r="E50" s="8">
        <v>60.0</v>
      </c>
      <c r="F50" s="9">
        <v>45801.0</v>
      </c>
      <c r="G50" s="10">
        <f t="shared" si="1"/>
        <v>235</v>
      </c>
      <c r="H50" s="11" t="str">
        <f t="shared" si="2"/>
        <v>B</v>
      </c>
    </row>
    <row r="51">
      <c r="A51" s="8">
        <v>1017.0</v>
      </c>
      <c r="B51" s="8" t="s">
        <v>61</v>
      </c>
      <c r="C51" s="8">
        <v>66.0</v>
      </c>
      <c r="D51" s="8">
        <v>59.0</v>
      </c>
      <c r="E51" s="8">
        <v>40.0</v>
      </c>
      <c r="F51" s="9">
        <v>45981.0</v>
      </c>
      <c r="G51" s="10">
        <f t="shared" si="1"/>
        <v>165</v>
      </c>
      <c r="H51" s="11" t="str">
        <f t="shared" si="2"/>
        <v>D</v>
      </c>
    </row>
    <row r="52">
      <c r="A52" s="8">
        <v>1018.0</v>
      </c>
      <c r="B52" s="8" t="s">
        <v>62</v>
      </c>
      <c r="C52" s="8">
        <v>82.0</v>
      </c>
      <c r="D52" s="8">
        <v>48.0</v>
      </c>
      <c r="E52" s="8">
        <v>79.0</v>
      </c>
      <c r="F52" s="9">
        <v>46161.0</v>
      </c>
      <c r="G52" s="10">
        <f t="shared" si="1"/>
        <v>209</v>
      </c>
      <c r="H52" s="11" t="str">
        <f t="shared" si="2"/>
        <v>B</v>
      </c>
    </row>
    <row r="53">
      <c r="A53" s="8">
        <v>1019.0</v>
      </c>
      <c r="B53" s="8" t="s">
        <v>63</v>
      </c>
      <c r="C53" s="8">
        <v>90.0</v>
      </c>
      <c r="D53" s="8">
        <v>78.0</v>
      </c>
      <c r="E53" s="8">
        <v>60.0</v>
      </c>
      <c r="F53" s="9">
        <v>46341.0</v>
      </c>
      <c r="G53" s="10">
        <f t="shared" si="1"/>
        <v>228</v>
      </c>
      <c r="H53" s="11" t="str">
        <f t="shared" si="2"/>
        <v>B</v>
      </c>
    </row>
    <row r="54">
      <c r="A54" s="8">
        <v>1020.0</v>
      </c>
      <c r="B54" s="8" t="s">
        <v>64</v>
      </c>
      <c r="C54" s="8">
        <v>83.0</v>
      </c>
      <c r="D54" s="8">
        <v>92.0</v>
      </c>
      <c r="E54" s="8">
        <v>55.0</v>
      </c>
      <c r="F54" s="9">
        <v>46521.0</v>
      </c>
      <c r="G54" s="10">
        <f t="shared" si="1"/>
        <v>230</v>
      </c>
      <c r="H54" s="11" t="str">
        <f t="shared" si="2"/>
        <v>B</v>
      </c>
    </row>
    <row r="56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7" t="s">
        <v>65</v>
      </c>
      <c r="H56" s="7" t="s">
        <v>66</v>
      </c>
      <c r="I56" s="7" t="s">
        <v>67</v>
      </c>
    </row>
    <row r="57">
      <c r="A57" s="3">
        <v>2001.0</v>
      </c>
      <c r="B57" s="4" t="s">
        <v>7</v>
      </c>
      <c r="C57" s="4" t="s">
        <v>8</v>
      </c>
      <c r="D57" s="4" t="s">
        <v>9</v>
      </c>
      <c r="E57" s="5">
        <v>7048.0</v>
      </c>
      <c r="F57" s="6">
        <v>44927.0</v>
      </c>
      <c r="G57" s="12">
        <f t="shared" ref="G57:G76" si="3">IF(E57&lt;5000 , 3% , IF(E57&lt;10000 , 5%, IF(E57&lt;20000 , 10%, IF(E57&lt;30000, 12%, IF(E57&lt;40000, 15%, IF(E57&gt;40000 , 20%))))))</f>
        <v>0.05</v>
      </c>
      <c r="H57" s="13">
        <f t="shared" ref="H57:H76" si="4">E57*G57</f>
        <v>352.4</v>
      </c>
      <c r="I57" s="13">
        <f t="shared" ref="I57:I76" si="5">E57-H57</f>
        <v>6695.6</v>
      </c>
    </row>
    <row r="58">
      <c r="A58" s="3">
        <v>2002.0</v>
      </c>
      <c r="B58" s="4" t="s">
        <v>10</v>
      </c>
      <c r="C58" s="4" t="s">
        <v>11</v>
      </c>
      <c r="D58" s="4" t="s">
        <v>12</v>
      </c>
      <c r="E58" s="5">
        <v>17428.0</v>
      </c>
      <c r="F58" s="6">
        <v>44942.0</v>
      </c>
      <c r="G58" s="12">
        <f t="shared" si="3"/>
        <v>0.1</v>
      </c>
      <c r="H58" s="13">
        <f t="shared" si="4"/>
        <v>1742.8</v>
      </c>
      <c r="I58" s="13">
        <f t="shared" si="5"/>
        <v>15685.2</v>
      </c>
    </row>
    <row r="59">
      <c r="A59" s="3">
        <v>2003.0</v>
      </c>
      <c r="B59" s="4" t="s">
        <v>13</v>
      </c>
      <c r="C59" s="4" t="s">
        <v>8</v>
      </c>
      <c r="D59" s="4" t="s">
        <v>14</v>
      </c>
      <c r="E59" s="5">
        <v>23672.0</v>
      </c>
      <c r="F59" s="6">
        <v>44957.0</v>
      </c>
      <c r="G59" s="12">
        <f t="shared" si="3"/>
        <v>0.12</v>
      </c>
      <c r="H59" s="13">
        <f t="shared" si="4"/>
        <v>2840.64</v>
      </c>
      <c r="I59" s="13">
        <f t="shared" si="5"/>
        <v>20831.36</v>
      </c>
    </row>
    <row r="60">
      <c r="A60" s="3">
        <v>2004.0</v>
      </c>
      <c r="B60" s="4" t="s">
        <v>10</v>
      </c>
      <c r="C60" s="4" t="s">
        <v>15</v>
      </c>
      <c r="D60" s="4" t="s">
        <v>16</v>
      </c>
      <c r="E60" s="5">
        <v>5264.0</v>
      </c>
      <c r="F60" s="6">
        <v>44972.0</v>
      </c>
      <c r="G60" s="12">
        <f t="shared" si="3"/>
        <v>0.05</v>
      </c>
      <c r="H60" s="13">
        <f t="shared" si="4"/>
        <v>263.2</v>
      </c>
      <c r="I60" s="13">
        <f t="shared" si="5"/>
        <v>5000.8</v>
      </c>
    </row>
    <row r="61">
      <c r="A61" s="3">
        <v>2005.0</v>
      </c>
      <c r="B61" s="4" t="s">
        <v>7</v>
      </c>
      <c r="C61" s="4" t="s">
        <v>17</v>
      </c>
      <c r="D61" s="4" t="s">
        <v>18</v>
      </c>
      <c r="E61" s="5">
        <v>43388.0</v>
      </c>
      <c r="F61" s="6">
        <v>44987.0</v>
      </c>
      <c r="G61" s="12">
        <f t="shared" si="3"/>
        <v>0.2</v>
      </c>
      <c r="H61" s="13">
        <f t="shared" si="4"/>
        <v>8677.6</v>
      </c>
      <c r="I61" s="13">
        <f t="shared" si="5"/>
        <v>34710.4</v>
      </c>
    </row>
    <row r="62">
      <c r="A62" s="3">
        <v>2006.0</v>
      </c>
      <c r="B62" s="4" t="s">
        <v>13</v>
      </c>
      <c r="C62" s="4" t="s">
        <v>17</v>
      </c>
      <c r="D62" s="4" t="s">
        <v>19</v>
      </c>
      <c r="E62" s="5">
        <v>19757.0</v>
      </c>
      <c r="F62" s="6">
        <v>45002.0</v>
      </c>
      <c r="G62" s="12">
        <f t="shared" si="3"/>
        <v>0.1</v>
      </c>
      <c r="H62" s="13">
        <f t="shared" si="4"/>
        <v>1975.7</v>
      </c>
      <c r="I62" s="13">
        <f t="shared" si="5"/>
        <v>17781.3</v>
      </c>
    </row>
    <row r="63">
      <c r="A63" s="3">
        <v>2007.0</v>
      </c>
      <c r="B63" s="4" t="s">
        <v>13</v>
      </c>
      <c r="C63" s="4" t="s">
        <v>15</v>
      </c>
      <c r="D63" s="4" t="s">
        <v>20</v>
      </c>
      <c r="E63" s="5">
        <v>32058.0</v>
      </c>
      <c r="F63" s="6">
        <v>45017.0</v>
      </c>
      <c r="G63" s="12">
        <f t="shared" si="3"/>
        <v>0.15</v>
      </c>
      <c r="H63" s="13">
        <f t="shared" si="4"/>
        <v>4808.7</v>
      </c>
      <c r="I63" s="13">
        <f t="shared" si="5"/>
        <v>27249.3</v>
      </c>
    </row>
    <row r="64">
      <c r="A64" s="3">
        <v>2008.0</v>
      </c>
      <c r="B64" s="4" t="s">
        <v>7</v>
      </c>
      <c r="C64" s="4" t="s">
        <v>15</v>
      </c>
      <c r="D64" s="4" t="s">
        <v>21</v>
      </c>
      <c r="E64" s="5">
        <v>46429.0</v>
      </c>
      <c r="F64" s="6">
        <v>45032.0</v>
      </c>
      <c r="G64" s="12">
        <f t="shared" si="3"/>
        <v>0.2</v>
      </c>
      <c r="H64" s="13">
        <f t="shared" si="4"/>
        <v>9285.8</v>
      </c>
      <c r="I64" s="13">
        <f t="shared" si="5"/>
        <v>37143.2</v>
      </c>
    </row>
    <row r="65">
      <c r="A65" s="3">
        <v>2009.0</v>
      </c>
      <c r="B65" s="4" t="s">
        <v>10</v>
      </c>
      <c r="C65" s="4" t="s">
        <v>15</v>
      </c>
      <c r="D65" s="4" t="s">
        <v>22</v>
      </c>
      <c r="E65" s="5">
        <v>19746.0</v>
      </c>
      <c r="F65" s="6">
        <v>45047.0</v>
      </c>
      <c r="G65" s="12">
        <f t="shared" si="3"/>
        <v>0.1</v>
      </c>
      <c r="H65" s="13">
        <f t="shared" si="4"/>
        <v>1974.6</v>
      </c>
      <c r="I65" s="13">
        <f t="shared" si="5"/>
        <v>17771.4</v>
      </c>
    </row>
    <row r="66">
      <c r="A66" s="3">
        <v>2010.0</v>
      </c>
      <c r="B66" s="4" t="s">
        <v>7</v>
      </c>
      <c r="C66" s="4" t="s">
        <v>8</v>
      </c>
      <c r="D66" s="4" t="s">
        <v>23</v>
      </c>
      <c r="E66" s="5">
        <v>35185.0</v>
      </c>
      <c r="F66" s="6">
        <v>45062.0</v>
      </c>
      <c r="G66" s="12">
        <f t="shared" si="3"/>
        <v>0.15</v>
      </c>
      <c r="H66" s="13">
        <f t="shared" si="4"/>
        <v>5277.75</v>
      </c>
      <c r="I66" s="13">
        <f t="shared" si="5"/>
        <v>29907.25</v>
      </c>
    </row>
    <row r="67">
      <c r="A67" s="3">
        <v>2011.0</v>
      </c>
      <c r="B67" s="4" t="s">
        <v>7</v>
      </c>
      <c r="C67" s="4" t="s">
        <v>15</v>
      </c>
      <c r="D67" s="4" t="s">
        <v>24</v>
      </c>
      <c r="E67" s="5">
        <v>33920.0</v>
      </c>
      <c r="F67" s="6">
        <v>45077.0</v>
      </c>
      <c r="G67" s="12">
        <f t="shared" si="3"/>
        <v>0.15</v>
      </c>
      <c r="H67" s="13">
        <f t="shared" si="4"/>
        <v>5088</v>
      </c>
      <c r="I67" s="13">
        <f t="shared" si="5"/>
        <v>28832</v>
      </c>
    </row>
    <row r="68">
      <c r="A68" s="3">
        <v>2012.0</v>
      </c>
      <c r="B68" s="4" t="s">
        <v>25</v>
      </c>
      <c r="C68" s="4" t="s">
        <v>17</v>
      </c>
      <c r="D68" s="4" t="s">
        <v>26</v>
      </c>
      <c r="E68" s="5">
        <v>35611.0</v>
      </c>
      <c r="F68" s="6">
        <v>45092.0</v>
      </c>
      <c r="G68" s="12">
        <f t="shared" si="3"/>
        <v>0.15</v>
      </c>
      <c r="H68" s="13">
        <f t="shared" si="4"/>
        <v>5341.65</v>
      </c>
      <c r="I68" s="13">
        <f t="shared" si="5"/>
        <v>30269.35</v>
      </c>
    </row>
    <row r="69">
      <c r="A69" s="3">
        <v>2013.0</v>
      </c>
      <c r="B69" s="4" t="s">
        <v>27</v>
      </c>
      <c r="C69" s="4" t="s">
        <v>15</v>
      </c>
      <c r="D69" s="4" t="s">
        <v>28</v>
      </c>
      <c r="E69" s="5">
        <v>15560.0</v>
      </c>
      <c r="F69" s="6">
        <v>45107.0</v>
      </c>
      <c r="G69" s="12">
        <f t="shared" si="3"/>
        <v>0.1</v>
      </c>
      <c r="H69" s="13">
        <f t="shared" si="4"/>
        <v>1556</v>
      </c>
      <c r="I69" s="13">
        <f t="shared" si="5"/>
        <v>14004</v>
      </c>
    </row>
    <row r="70">
      <c r="A70" s="3">
        <v>2014.0</v>
      </c>
      <c r="B70" s="4" t="s">
        <v>27</v>
      </c>
      <c r="C70" s="4" t="s">
        <v>8</v>
      </c>
      <c r="D70" s="4" t="s">
        <v>29</v>
      </c>
      <c r="E70" s="5">
        <v>7283.0</v>
      </c>
      <c r="F70" s="6">
        <v>45122.0</v>
      </c>
      <c r="G70" s="12">
        <f t="shared" si="3"/>
        <v>0.05</v>
      </c>
      <c r="H70" s="13">
        <f t="shared" si="4"/>
        <v>364.15</v>
      </c>
      <c r="I70" s="13">
        <f t="shared" si="5"/>
        <v>6918.85</v>
      </c>
    </row>
    <row r="71">
      <c r="A71" s="3">
        <v>2015.0</v>
      </c>
      <c r="B71" s="4" t="s">
        <v>27</v>
      </c>
      <c r="C71" s="4" t="s">
        <v>15</v>
      </c>
      <c r="D71" s="4" t="s">
        <v>30</v>
      </c>
      <c r="E71" s="5">
        <v>15678.0</v>
      </c>
      <c r="F71" s="6">
        <v>45137.0</v>
      </c>
      <c r="G71" s="12">
        <f t="shared" si="3"/>
        <v>0.1</v>
      </c>
      <c r="H71" s="13">
        <f t="shared" si="4"/>
        <v>1567.8</v>
      </c>
      <c r="I71" s="13">
        <f t="shared" si="5"/>
        <v>14110.2</v>
      </c>
    </row>
    <row r="72">
      <c r="A72" s="3">
        <v>2016.0</v>
      </c>
      <c r="B72" s="4" t="s">
        <v>13</v>
      </c>
      <c r="C72" s="4" t="s">
        <v>15</v>
      </c>
      <c r="D72" s="4" t="s">
        <v>31</v>
      </c>
      <c r="E72" s="5">
        <v>5277.0</v>
      </c>
      <c r="F72" s="6">
        <v>45152.0</v>
      </c>
      <c r="G72" s="12">
        <f t="shared" si="3"/>
        <v>0.05</v>
      </c>
      <c r="H72" s="13">
        <f t="shared" si="4"/>
        <v>263.85</v>
      </c>
      <c r="I72" s="13">
        <f t="shared" si="5"/>
        <v>5013.15</v>
      </c>
    </row>
    <row r="73">
      <c r="A73" s="3">
        <v>2017.0</v>
      </c>
      <c r="B73" s="4" t="s">
        <v>25</v>
      </c>
      <c r="C73" s="4" t="s">
        <v>17</v>
      </c>
      <c r="D73" s="4" t="s">
        <v>32</v>
      </c>
      <c r="E73" s="5">
        <v>41871.0</v>
      </c>
      <c r="F73" s="6">
        <v>45167.0</v>
      </c>
      <c r="G73" s="12">
        <f t="shared" si="3"/>
        <v>0.2</v>
      </c>
      <c r="H73" s="13">
        <f t="shared" si="4"/>
        <v>8374.2</v>
      </c>
      <c r="I73" s="13">
        <f t="shared" si="5"/>
        <v>33496.8</v>
      </c>
    </row>
    <row r="74">
      <c r="A74" s="3">
        <v>2018.0</v>
      </c>
      <c r="B74" s="4" t="s">
        <v>25</v>
      </c>
      <c r="C74" s="4" t="s">
        <v>11</v>
      </c>
      <c r="D74" s="4" t="s">
        <v>33</v>
      </c>
      <c r="E74" s="5">
        <v>38161.0</v>
      </c>
      <c r="F74" s="6">
        <v>45182.0</v>
      </c>
      <c r="G74" s="12">
        <f t="shared" si="3"/>
        <v>0.15</v>
      </c>
      <c r="H74" s="13">
        <f t="shared" si="4"/>
        <v>5724.15</v>
      </c>
      <c r="I74" s="13">
        <f t="shared" si="5"/>
        <v>32436.85</v>
      </c>
    </row>
    <row r="75">
      <c r="A75" s="3">
        <v>2019.0</v>
      </c>
      <c r="B75" s="4" t="s">
        <v>13</v>
      </c>
      <c r="C75" s="4" t="s">
        <v>11</v>
      </c>
      <c r="D75" s="4" t="s">
        <v>34</v>
      </c>
      <c r="E75" s="5">
        <v>30436.0</v>
      </c>
      <c r="F75" s="6">
        <v>45197.0</v>
      </c>
      <c r="G75" s="12">
        <f t="shared" si="3"/>
        <v>0.15</v>
      </c>
      <c r="H75" s="13">
        <f t="shared" si="4"/>
        <v>4565.4</v>
      </c>
      <c r="I75" s="13">
        <f t="shared" si="5"/>
        <v>25870.6</v>
      </c>
    </row>
    <row r="76">
      <c r="A76" s="3">
        <v>2020.0</v>
      </c>
      <c r="B76" s="4" t="s">
        <v>10</v>
      </c>
      <c r="C76" s="4" t="s">
        <v>11</v>
      </c>
      <c r="D76" s="4" t="s">
        <v>35</v>
      </c>
      <c r="E76" s="5">
        <v>33953.0</v>
      </c>
      <c r="F76" s="6">
        <v>45212.0</v>
      </c>
      <c r="G76" s="12">
        <f t="shared" si="3"/>
        <v>0.15</v>
      </c>
      <c r="H76" s="13">
        <f t="shared" si="4"/>
        <v>5092.95</v>
      </c>
      <c r="I76" s="13">
        <f t="shared" si="5"/>
        <v>28860.05</v>
      </c>
    </row>
    <row r="78">
      <c r="A78" s="1" t="s">
        <v>68</v>
      </c>
    </row>
    <row r="82">
      <c r="A82" s="2" t="s">
        <v>37</v>
      </c>
      <c r="B82" s="2" t="s">
        <v>38</v>
      </c>
      <c r="C82" s="2" t="s">
        <v>39</v>
      </c>
      <c r="D82" s="2" t="s">
        <v>40</v>
      </c>
      <c r="E82" s="2" t="s">
        <v>41</v>
      </c>
      <c r="F82" s="2" t="s">
        <v>42</v>
      </c>
      <c r="G82" s="2" t="s">
        <v>69</v>
      </c>
    </row>
    <row r="83">
      <c r="A83" s="8">
        <v>1001.0</v>
      </c>
      <c r="B83" s="8" t="s">
        <v>45</v>
      </c>
      <c r="C83" s="8">
        <v>61.0</v>
      </c>
      <c r="D83" s="8">
        <v>48.0</v>
      </c>
      <c r="E83" s="8">
        <v>76.0</v>
      </c>
      <c r="F83" s="9">
        <v>43101.0</v>
      </c>
      <c r="G83" s="14" t="str">
        <f t="shared" ref="G83:G102" si="6">IF(AND(C83&gt;80,D83&gt;80),A83,"-")</f>
        <v>-</v>
      </c>
    </row>
    <row r="84">
      <c r="A84" s="8">
        <v>1002.0</v>
      </c>
      <c r="B84" s="8" t="s">
        <v>46</v>
      </c>
      <c r="C84" s="8">
        <v>78.0</v>
      </c>
      <c r="D84" s="8">
        <v>76.0</v>
      </c>
      <c r="E84" s="8">
        <v>70.0</v>
      </c>
      <c r="F84" s="9">
        <v>43281.0</v>
      </c>
      <c r="G84" s="14" t="str">
        <f t="shared" si="6"/>
        <v>-</v>
      </c>
    </row>
    <row r="85">
      <c r="A85" s="8">
        <v>1003.0</v>
      </c>
      <c r="B85" s="8" t="s">
        <v>47</v>
      </c>
      <c r="C85" s="8">
        <v>97.0</v>
      </c>
      <c r="D85" s="8">
        <v>60.0</v>
      </c>
      <c r="E85" s="8">
        <v>51.0</v>
      </c>
      <c r="F85" s="9">
        <v>43461.0</v>
      </c>
      <c r="G85" s="14" t="str">
        <f t="shared" si="6"/>
        <v>-</v>
      </c>
    </row>
    <row r="86">
      <c r="A86" s="8">
        <v>1004.0</v>
      </c>
      <c r="B86" s="8" t="s">
        <v>48</v>
      </c>
      <c r="C86" s="8">
        <v>74.0</v>
      </c>
      <c r="D86" s="8">
        <v>55.0</v>
      </c>
      <c r="E86" s="8">
        <v>46.0</v>
      </c>
      <c r="F86" s="9">
        <v>43641.0</v>
      </c>
      <c r="G86" s="14" t="str">
        <f t="shared" si="6"/>
        <v>-</v>
      </c>
    </row>
    <row r="87">
      <c r="A87" s="8">
        <v>1005.0</v>
      </c>
      <c r="B87" s="8" t="s">
        <v>49</v>
      </c>
      <c r="C87" s="8">
        <v>68.0</v>
      </c>
      <c r="D87" s="8">
        <v>74.0</v>
      </c>
      <c r="E87" s="8">
        <v>84.0</v>
      </c>
      <c r="F87" s="9">
        <v>43821.0</v>
      </c>
      <c r="G87" s="14" t="str">
        <f t="shared" si="6"/>
        <v>-</v>
      </c>
    </row>
    <row r="88">
      <c r="A88" s="8">
        <v>1006.0</v>
      </c>
      <c r="B88" s="8" t="s">
        <v>50</v>
      </c>
      <c r="C88" s="8">
        <v>80.0</v>
      </c>
      <c r="D88" s="8">
        <v>70.0</v>
      </c>
      <c r="E88" s="8">
        <v>65.0</v>
      </c>
      <c r="F88" s="9">
        <v>44001.0</v>
      </c>
      <c r="G88" s="14" t="str">
        <f t="shared" si="6"/>
        <v>-</v>
      </c>
    </row>
    <row r="89">
      <c r="A89" s="8">
        <v>1007.0</v>
      </c>
      <c r="B89" s="8" t="s">
        <v>51</v>
      </c>
      <c r="C89" s="8">
        <v>75.0</v>
      </c>
      <c r="D89" s="8">
        <v>47.0</v>
      </c>
      <c r="E89" s="8">
        <v>78.0</v>
      </c>
      <c r="F89" s="9">
        <v>44181.0</v>
      </c>
      <c r="G89" s="14" t="str">
        <f t="shared" si="6"/>
        <v>-</v>
      </c>
    </row>
    <row r="90">
      <c r="A90" s="8">
        <v>1008.0</v>
      </c>
      <c r="B90" s="8" t="s">
        <v>52</v>
      </c>
      <c r="C90" s="8">
        <v>94.0</v>
      </c>
      <c r="D90" s="8">
        <v>67.0</v>
      </c>
      <c r="E90" s="8">
        <v>64.0</v>
      </c>
      <c r="F90" s="9">
        <v>44361.0</v>
      </c>
      <c r="G90" s="14" t="str">
        <f t="shared" si="6"/>
        <v>-</v>
      </c>
    </row>
    <row r="91">
      <c r="A91" s="8">
        <v>1009.0</v>
      </c>
      <c r="B91" s="8" t="s">
        <v>53</v>
      </c>
      <c r="C91" s="8">
        <v>41.0</v>
      </c>
      <c r="D91" s="8">
        <v>75.0</v>
      </c>
      <c r="E91" s="8">
        <v>56.0</v>
      </c>
      <c r="F91" s="9">
        <v>44541.0</v>
      </c>
      <c r="G91" s="14" t="str">
        <f t="shared" si="6"/>
        <v>-</v>
      </c>
    </row>
    <row r="92">
      <c r="A92" s="8">
        <v>1010.0</v>
      </c>
      <c r="B92" s="8" t="s">
        <v>54</v>
      </c>
      <c r="C92" s="8">
        <v>98.0</v>
      </c>
      <c r="D92" s="8">
        <v>54.0</v>
      </c>
      <c r="E92" s="8">
        <v>58.0</v>
      </c>
      <c r="F92" s="9">
        <v>44721.0</v>
      </c>
      <c r="G92" s="14" t="str">
        <f t="shared" si="6"/>
        <v>-</v>
      </c>
    </row>
    <row r="93">
      <c r="A93" s="8">
        <v>1011.0</v>
      </c>
      <c r="B93" s="8" t="s">
        <v>55</v>
      </c>
      <c r="C93" s="8">
        <v>73.0</v>
      </c>
      <c r="D93" s="8">
        <v>79.0</v>
      </c>
      <c r="E93" s="8">
        <v>53.0</v>
      </c>
      <c r="F93" s="9">
        <v>44901.0</v>
      </c>
      <c r="G93" s="14" t="str">
        <f t="shared" si="6"/>
        <v>-</v>
      </c>
    </row>
    <row r="94">
      <c r="A94" s="8">
        <v>1012.0</v>
      </c>
      <c r="B94" s="8" t="s">
        <v>56</v>
      </c>
      <c r="C94" s="8">
        <v>85.0</v>
      </c>
      <c r="D94" s="8">
        <v>89.0</v>
      </c>
      <c r="E94" s="8">
        <v>79.0</v>
      </c>
      <c r="F94" s="9">
        <v>45081.0</v>
      </c>
      <c r="G94" s="14">
        <f t="shared" si="6"/>
        <v>1012</v>
      </c>
    </row>
    <row r="95">
      <c r="A95" s="8">
        <v>1013.0</v>
      </c>
      <c r="B95" s="8" t="s">
        <v>57</v>
      </c>
      <c r="C95" s="8">
        <v>98.0</v>
      </c>
      <c r="D95" s="8">
        <v>90.0</v>
      </c>
      <c r="E95" s="8">
        <v>97.0</v>
      </c>
      <c r="F95" s="9">
        <v>45261.0</v>
      </c>
      <c r="G95" s="14">
        <f t="shared" si="6"/>
        <v>1013</v>
      </c>
    </row>
    <row r="96">
      <c r="A96" s="8">
        <v>1014.0</v>
      </c>
      <c r="B96" s="8" t="s">
        <v>58</v>
      </c>
      <c r="C96" s="8">
        <v>93.0</v>
      </c>
      <c r="D96" s="8">
        <v>40.0</v>
      </c>
      <c r="E96" s="8">
        <v>44.0</v>
      </c>
      <c r="F96" s="9">
        <v>45441.0</v>
      </c>
      <c r="G96" s="14" t="str">
        <f t="shared" si="6"/>
        <v>-</v>
      </c>
    </row>
    <row r="97">
      <c r="A97" s="8">
        <v>1015.0</v>
      </c>
      <c r="B97" s="8" t="s">
        <v>59</v>
      </c>
      <c r="C97" s="8">
        <v>70.0</v>
      </c>
      <c r="D97" s="8">
        <v>51.0</v>
      </c>
      <c r="E97" s="8">
        <v>75.0</v>
      </c>
      <c r="F97" s="9">
        <v>45621.0</v>
      </c>
      <c r="G97" s="14" t="str">
        <f t="shared" si="6"/>
        <v>-</v>
      </c>
    </row>
    <row r="98">
      <c r="A98" s="8">
        <v>1016.0</v>
      </c>
      <c r="B98" s="8" t="s">
        <v>60</v>
      </c>
      <c r="C98" s="8">
        <v>98.0</v>
      </c>
      <c r="D98" s="8">
        <v>77.0</v>
      </c>
      <c r="E98" s="8">
        <v>60.0</v>
      </c>
      <c r="F98" s="9">
        <v>45801.0</v>
      </c>
      <c r="G98" s="14" t="str">
        <f t="shared" si="6"/>
        <v>-</v>
      </c>
    </row>
    <row r="99">
      <c r="A99" s="8">
        <v>1017.0</v>
      </c>
      <c r="B99" s="8" t="s">
        <v>61</v>
      </c>
      <c r="C99" s="8">
        <v>66.0</v>
      </c>
      <c r="D99" s="8">
        <v>59.0</v>
      </c>
      <c r="E99" s="8">
        <v>40.0</v>
      </c>
      <c r="F99" s="9">
        <v>45981.0</v>
      </c>
      <c r="G99" s="14" t="str">
        <f t="shared" si="6"/>
        <v>-</v>
      </c>
    </row>
    <row r="100">
      <c r="A100" s="8">
        <v>1018.0</v>
      </c>
      <c r="B100" s="8" t="s">
        <v>62</v>
      </c>
      <c r="C100" s="8">
        <v>82.0</v>
      </c>
      <c r="D100" s="8">
        <v>48.0</v>
      </c>
      <c r="E100" s="8">
        <v>79.0</v>
      </c>
      <c r="F100" s="9">
        <v>46161.0</v>
      </c>
      <c r="G100" s="14" t="str">
        <f t="shared" si="6"/>
        <v>-</v>
      </c>
    </row>
    <row r="101">
      <c r="A101" s="8">
        <v>1019.0</v>
      </c>
      <c r="B101" s="8" t="s">
        <v>63</v>
      </c>
      <c r="C101" s="8">
        <v>90.0</v>
      </c>
      <c r="D101" s="8">
        <v>78.0</v>
      </c>
      <c r="E101" s="8">
        <v>60.0</v>
      </c>
      <c r="F101" s="9">
        <v>46341.0</v>
      </c>
      <c r="G101" s="14" t="str">
        <f t="shared" si="6"/>
        <v>-</v>
      </c>
    </row>
    <row r="102">
      <c r="A102" s="8">
        <v>1020.0</v>
      </c>
      <c r="B102" s="8" t="s">
        <v>64</v>
      </c>
      <c r="C102" s="8">
        <v>83.0</v>
      </c>
      <c r="D102" s="8">
        <v>92.0</v>
      </c>
      <c r="E102" s="8">
        <v>55.0</v>
      </c>
      <c r="F102" s="9">
        <v>46521.0</v>
      </c>
      <c r="G102" s="14">
        <f t="shared" si="6"/>
        <v>1020</v>
      </c>
    </row>
    <row r="104">
      <c r="A104" s="2" t="s">
        <v>1</v>
      </c>
      <c r="B104" s="2" t="s">
        <v>2</v>
      </c>
      <c r="C104" s="2" t="s">
        <v>3</v>
      </c>
      <c r="D104" s="2" t="s">
        <v>4</v>
      </c>
      <c r="E104" s="2" t="s">
        <v>5</v>
      </c>
      <c r="F104" s="2" t="s">
        <v>6</v>
      </c>
      <c r="G104" s="7" t="s">
        <v>70</v>
      </c>
    </row>
    <row r="105">
      <c r="A105" s="8">
        <v>2001.0</v>
      </c>
      <c r="B105" s="8" t="s">
        <v>7</v>
      </c>
      <c r="C105" s="8" t="s">
        <v>8</v>
      </c>
      <c r="D105" s="8" t="s">
        <v>9</v>
      </c>
      <c r="E105" s="5">
        <v>7048.0</v>
      </c>
      <c r="F105" s="6">
        <v>44927.0</v>
      </c>
      <c r="G105" s="15" t="str">
        <f t="shared" ref="G105:G124" si="7">IF(OR(B105="Printer", B105="Laptop"),"Eligible", "Not-Eligible")</f>
        <v>Not-Eligible</v>
      </c>
    </row>
    <row r="106">
      <c r="A106" s="8">
        <v>2002.0</v>
      </c>
      <c r="B106" s="8" t="s">
        <v>10</v>
      </c>
      <c r="C106" s="8" t="s">
        <v>11</v>
      </c>
      <c r="D106" s="8" t="s">
        <v>12</v>
      </c>
      <c r="E106" s="16">
        <v>17428.0</v>
      </c>
      <c r="F106" s="6">
        <v>44942.0</v>
      </c>
      <c r="G106" s="15" t="str">
        <f t="shared" si="7"/>
        <v>Eligible</v>
      </c>
    </row>
    <row r="107">
      <c r="A107" s="8">
        <v>2003.0</v>
      </c>
      <c r="B107" s="8" t="s">
        <v>13</v>
      </c>
      <c r="C107" s="8" t="s">
        <v>8</v>
      </c>
      <c r="D107" s="8" t="s">
        <v>14</v>
      </c>
      <c r="E107" s="16">
        <v>23672.0</v>
      </c>
      <c r="F107" s="6">
        <v>44957.0</v>
      </c>
      <c r="G107" s="15" t="str">
        <f t="shared" si="7"/>
        <v>Not-Eligible</v>
      </c>
    </row>
    <row r="108">
      <c r="A108" s="8">
        <v>2004.0</v>
      </c>
      <c r="B108" s="8" t="s">
        <v>10</v>
      </c>
      <c r="C108" s="8" t="s">
        <v>15</v>
      </c>
      <c r="D108" s="8" t="s">
        <v>16</v>
      </c>
      <c r="E108" s="16">
        <v>5264.0</v>
      </c>
      <c r="F108" s="6">
        <v>44972.0</v>
      </c>
      <c r="G108" s="15" t="str">
        <f t="shared" si="7"/>
        <v>Eligible</v>
      </c>
    </row>
    <row r="109">
      <c r="A109" s="8">
        <v>2005.0</v>
      </c>
      <c r="B109" s="8" t="s">
        <v>7</v>
      </c>
      <c r="C109" s="8" t="s">
        <v>17</v>
      </c>
      <c r="D109" s="8" t="s">
        <v>18</v>
      </c>
      <c r="E109" s="16">
        <v>43388.0</v>
      </c>
      <c r="F109" s="6">
        <v>44987.0</v>
      </c>
      <c r="G109" s="15" t="str">
        <f t="shared" si="7"/>
        <v>Not-Eligible</v>
      </c>
    </row>
    <row r="110">
      <c r="A110" s="8">
        <v>2006.0</v>
      </c>
      <c r="B110" s="8" t="s">
        <v>13</v>
      </c>
      <c r="C110" s="8" t="s">
        <v>17</v>
      </c>
      <c r="D110" s="8" t="s">
        <v>19</v>
      </c>
      <c r="E110" s="16">
        <v>19757.0</v>
      </c>
      <c r="F110" s="6">
        <v>45002.0</v>
      </c>
      <c r="G110" s="15" t="str">
        <f t="shared" si="7"/>
        <v>Not-Eligible</v>
      </c>
    </row>
    <row r="111">
      <c r="A111" s="8">
        <v>2007.0</v>
      </c>
      <c r="B111" s="8" t="s">
        <v>13</v>
      </c>
      <c r="C111" s="8" t="s">
        <v>15</v>
      </c>
      <c r="D111" s="8" t="s">
        <v>20</v>
      </c>
      <c r="E111" s="16">
        <v>32058.0</v>
      </c>
      <c r="F111" s="6">
        <v>45017.0</v>
      </c>
      <c r="G111" s="15" t="str">
        <f t="shared" si="7"/>
        <v>Not-Eligible</v>
      </c>
    </row>
    <row r="112">
      <c r="A112" s="8">
        <v>2008.0</v>
      </c>
      <c r="B112" s="8" t="s">
        <v>7</v>
      </c>
      <c r="C112" s="8" t="s">
        <v>15</v>
      </c>
      <c r="D112" s="8" t="s">
        <v>21</v>
      </c>
      <c r="E112" s="16">
        <v>46429.0</v>
      </c>
      <c r="F112" s="6">
        <v>45032.0</v>
      </c>
      <c r="G112" s="15" t="str">
        <f t="shared" si="7"/>
        <v>Not-Eligible</v>
      </c>
    </row>
    <row r="113">
      <c r="A113" s="8">
        <v>2009.0</v>
      </c>
      <c r="B113" s="8" t="s">
        <v>10</v>
      </c>
      <c r="C113" s="8" t="s">
        <v>15</v>
      </c>
      <c r="D113" s="8" t="s">
        <v>22</v>
      </c>
      <c r="E113" s="16">
        <v>19746.0</v>
      </c>
      <c r="F113" s="6">
        <v>45047.0</v>
      </c>
      <c r="G113" s="15" t="str">
        <f t="shared" si="7"/>
        <v>Eligible</v>
      </c>
    </row>
    <row r="114">
      <c r="A114" s="8">
        <v>2010.0</v>
      </c>
      <c r="B114" s="8" t="s">
        <v>7</v>
      </c>
      <c r="C114" s="8" t="s">
        <v>8</v>
      </c>
      <c r="D114" s="8" t="s">
        <v>23</v>
      </c>
      <c r="E114" s="16">
        <v>35185.0</v>
      </c>
      <c r="F114" s="6">
        <v>45062.0</v>
      </c>
      <c r="G114" s="15" t="str">
        <f t="shared" si="7"/>
        <v>Not-Eligible</v>
      </c>
    </row>
    <row r="115">
      <c r="A115" s="8">
        <v>2011.0</v>
      </c>
      <c r="B115" s="8" t="s">
        <v>7</v>
      </c>
      <c r="C115" s="8" t="s">
        <v>15</v>
      </c>
      <c r="D115" s="8" t="s">
        <v>24</v>
      </c>
      <c r="E115" s="16">
        <v>33920.0</v>
      </c>
      <c r="F115" s="6">
        <v>45077.0</v>
      </c>
      <c r="G115" s="15" t="str">
        <f t="shared" si="7"/>
        <v>Not-Eligible</v>
      </c>
    </row>
    <row r="116">
      <c r="A116" s="8">
        <v>2012.0</v>
      </c>
      <c r="B116" s="8" t="s">
        <v>25</v>
      </c>
      <c r="C116" s="8" t="s">
        <v>17</v>
      </c>
      <c r="D116" s="8" t="s">
        <v>26</v>
      </c>
      <c r="E116" s="16">
        <v>35611.0</v>
      </c>
      <c r="F116" s="6">
        <v>45092.0</v>
      </c>
      <c r="G116" s="15" t="str">
        <f t="shared" si="7"/>
        <v>Not-Eligible</v>
      </c>
    </row>
    <row r="117">
      <c r="A117" s="8">
        <v>2013.0</v>
      </c>
      <c r="B117" s="8" t="s">
        <v>27</v>
      </c>
      <c r="C117" s="8" t="s">
        <v>15</v>
      </c>
      <c r="D117" s="8" t="s">
        <v>28</v>
      </c>
      <c r="E117" s="16">
        <v>15560.0</v>
      </c>
      <c r="F117" s="6">
        <v>45107.0</v>
      </c>
      <c r="G117" s="15" t="str">
        <f t="shared" si="7"/>
        <v>Eligible</v>
      </c>
    </row>
    <row r="118">
      <c r="A118" s="8">
        <v>2014.0</v>
      </c>
      <c r="B118" s="8" t="s">
        <v>27</v>
      </c>
      <c r="C118" s="8" t="s">
        <v>8</v>
      </c>
      <c r="D118" s="8" t="s">
        <v>29</v>
      </c>
      <c r="E118" s="16">
        <v>7283.0</v>
      </c>
      <c r="F118" s="6">
        <v>45122.0</v>
      </c>
      <c r="G118" s="15" t="str">
        <f t="shared" si="7"/>
        <v>Eligible</v>
      </c>
    </row>
    <row r="119">
      <c r="A119" s="8">
        <v>2015.0</v>
      </c>
      <c r="B119" s="8" t="s">
        <v>27</v>
      </c>
      <c r="C119" s="8" t="s">
        <v>15</v>
      </c>
      <c r="D119" s="8" t="s">
        <v>30</v>
      </c>
      <c r="E119" s="16">
        <v>15678.0</v>
      </c>
      <c r="F119" s="6">
        <v>45137.0</v>
      </c>
      <c r="G119" s="15" t="str">
        <f t="shared" si="7"/>
        <v>Eligible</v>
      </c>
    </row>
    <row r="120">
      <c r="A120" s="8">
        <v>2016.0</v>
      </c>
      <c r="B120" s="8" t="s">
        <v>13</v>
      </c>
      <c r="C120" s="8" t="s">
        <v>15</v>
      </c>
      <c r="D120" s="8" t="s">
        <v>31</v>
      </c>
      <c r="E120" s="16">
        <v>5277.0</v>
      </c>
      <c r="F120" s="6">
        <v>45152.0</v>
      </c>
      <c r="G120" s="15" t="str">
        <f t="shared" si="7"/>
        <v>Not-Eligible</v>
      </c>
    </row>
    <row r="121">
      <c r="A121" s="8">
        <v>2017.0</v>
      </c>
      <c r="B121" s="8" t="s">
        <v>25</v>
      </c>
      <c r="C121" s="8" t="s">
        <v>17</v>
      </c>
      <c r="D121" s="8" t="s">
        <v>32</v>
      </c>
      <c r="E121" s="16">
        <v>41871.0</v>
      </c>
      <c r="F121" s="6">
        <v>45167.0</v>
      </c>
      <c r="G121" s="15" t="str">
        <f t="shared" si="7"/>
        <v>Not-Eligible</v>
      </c>
    </row>
    <row r="122">
      <c r="A122" s="8">
        <v>2018.0</v>
      </c>
      <c r="B122" s="8" t="s">
        <v>25</v>
      </c>
      <c r="C122" s="8" t="s">
        <v>11</v>
      </c>
      <c r="D122" s="8" t="s">
        <v>33</v>
      </c>
      <c r="E122" s="16">
        <v>38161.0</v>
      </c>
      <c r="F122" s="6">
        <v>45182.0</v>
      </c>
      <c r="G122" s="15" t="str">
        <f t="shared" si="7"/>
        <v>Not-Eligible</v>
      </c>
    </row>
    <row r="123">
      <c r="A123" s="8">
        <v>2019.0</v>
      </c>
      <c r="B123" s="8" t="s">
        <v>13</v>
      </c>
      <c r="C123" s="8" t="s">
        <v>11</v>
      </c>
      <c r="D123" s="8" t="s">
        <v>34</v>
      </c>
      <c r="E123" s="16">
        <v>30436.0</v>
      </c>
      <c r="F123" s="6">
        <v>45197.0</v>
      </c>
      <c r="G123" s="15" t="str">
        <f t="shared" si="7"/>
        <v>Not-Eligible</v>
      </c>
    </row>
    <row r="124">
      <c r="A124" s="8">
        <v>2020.0</v>
      </c>
      <c r="B124" s="8" t="s">
        <v>10</v>
      </c>
      <c r="C124" s="8" t="s">
        <v>11</v>
      </c>
      <c r="D124" s="8" t="s">
        <v>35</v>
      </c>
      <c r="E124" s="16">
        <v>33953.0</v>
      </c>
      <c r="F124" s="6">
        <v>45212.0</v>
      </c>
      <c r="G124" s="15" t="str">
        <f t="shared" si="7"/>
        <v>Eligible</v>
      </c>
    </row>
    <row r="126">
      <c r="A126" s="1" t="s">
        <v>71</v>
      </c>
    </row>
    <row r="130">
      <c r="A130" s="2" t="s">
        <v>37</v>
      </c>
      <c r="B130" s="2" t="s">
        <v>38</v>
      </c>
      <c r="C130" s="2" t="s">
        <v>39</v>
      </c>
      <c r="D130" s="2" t="s">
        <v>40</v>
      </c>
      <c r="E130" s="2" t="s">
        <v>41</v>
      </c>
      <c r="F130" s="2" t="s">
        <v>42</v>
      </c>
      <c r="H130" s="17" t="s">
        <v>72</v>
      </c>
      <c r="I130" s="18">
        <f>COUNTIFS(C131:C150, "&gt;50")</f>
        <v>19</v>
      </c>
    </row>
    <row r="131">
      <c r="A131" s="8">
        <v>1001.0</v>
      </c>
      <c r="B131" s="8" t="s">
        <v>45</v>
      </c>
      <c r="C131" s="8">
        <v>61.0</v>
      </c>
      <c r="D131" s="8">
        <v>48.0</v>
      </c>
      <c r="E131" s="8">
        <v>76.0</v>
      </c>
      <c r="F131" s="9">
        <v>43101.0</v>
      </c>
    </row>
    <row r="132">
      <c r="A132" s="8">
        <v>1002.0</v>
      </c>
      <c r="B132" s="8" t="s">
        <v>46</v>
      </c>
      <c r="C132" s="8">
        <v>78.0</v>
      </c>
      <c r="D132" s="8">
        <v>76.0</v>
      </c>
      <c r="E132" s="8">
        <v>70.0</v>
      </c>
      <c r="F132" s="9">
        <v>43281.0</v>
      </c>
    </row>
    <row r="133">
      <c r="A133" s="8">
        <v>1003.0</v>
      </c>
      <c r="B133" s="8" t="s">
        <v>47</v>
      </c>
      <c r="C133" s="8">
        <v>97.0</v>
      </c>
      <c r="D133" s="8">
        <v>60.0</v>
      </c>
      <c r="E133" s="8">
        <v>51.0</v>
      </c>
      <c r="F133" s="9">
        <v>43461.0</v>
      </c>
    </row>
    <row r="134">
      <c r="A134" s="8">
        <v>1004.0</v>
      </c>
      <c r="B134" s="8" t="s">
        <v>48</v>
      </c>
      <c r="C134" s="8">
        <v>74.0</v>
      </c>
      <c r="D134" s="8">
        <v>55.0</v>
      </c>
      <c r="E134" s="8">
        <v>46.0</v>
      </c>
      <c r="F134" s="9">
        <v>43641.0</v>
      </c>
    </row>
    <row r="135">
      <c r="A135" s="8">
        <v>1005.0</v>
      </c>
      <c r="B135" s="8" t="s">
        <v>49</v>
      </c>
      <c r="C135" s="8">
        <v>68.0</v>
      </c>
      <c r="D135" s="8">
        <v>74.0</v>
      </c>
      <c r="E135" s="8">
        <v>84.0</v>
      </c>
      <c r="F135" s="9">
        <v>43821.0</v>
      </c>
    </row>
    <row r="136">
      <c r="A136" s="8">
        <v>1006.0</v>
      </c>
      <c r="B136" s="8" t="s">
        <v>50</v>
      </c>
      <c r="C136" s="8">
        <v>80.0</v>
      </c>
      <c r="D136" s="8">
        <v>70.0</v>
      </c>
      <c r="E136" s="8">
        <v>65.0</v>
      </c>
      <c r="F136" s="9">
        <v>44001.0</v>
      </c>
    </row>
    <row r="137">
      <c r="A137" s="8">
        <v>1007.0</v>
      </c>
      <c r="B137" s="8" t="s">
        <v>51</v>
      </c>
      <c r="C137" s="8">
        <v>75.0</v>
      </c>
      <c r="D137" s="8">
        <v>47.0</v>
      </c>
      <c r="E137" s="8">
        <v>78.0</v>
      </c>
      <c r="F137" s="9">
        <v>44181.0</v>
      </c>
    </row>
    <row r="138">
      <c r="A138" s="8">
        <v>1008.0</v>
      </c>
      <c r="B138" s="8" t="s">
        <v>52</v>
      </c>
      <c r="C138" s="8">
        <v>94.0</v>
      </c>
      <c r="D138" s="8">
        <v>67.0</v>
      </c>
      <c r="E138" s="8">
        <v>64.0</v>
      </c>
      <c r="F138" s="9">
        <v>44361.0</v>
      </c>
    </row>
    <row r="139">
      <c r="A139" s="8">
        <v>1009.0</v>
      </c>
      <c r="B139" s="8" t="s">
        <v>53</v>
      </c>
      <c r="C139" s="8">
        <v>41.0</v>
      </c>
      <c r="D139" s="8">
        <v>75.0</v>
      </c>
      <c r="E139" s="8">
        <v>56.0</v>
      </c>
      <c r="F139" s="9">
        <v>44541.0</v>
      </c>
    </row>
    <row r="140">
      <c r="A140" s="8">
        <v>1010.0</v>
      </c>
      <c r="B140" s="8" t="s">
        <v>54</v>
      </c>
      <c r="C140" s="8">
        <v>98.0</v>
      </c>
      <c r="D140" s="8">
        <v>54.0</v>
      </c>
      <c r="E140" s="8">
        <v>58.0</v>
      </c>
      <c r="F140" s="9">
        <v>44721.0</v>
      </c>
    </row>
    <row r="141">
      <c r="A141" s="8">
        <v>1011.0</v>
      </c>
      <c r="B141" s="8" t="s">
        <v>55</v>
      </c>
      <c r="C141" s="8">
        <v>73.0</v>
      </c>
      <c r="D141" s="8">
        <v>79.0</v>
      </c>
      <c r="E141" s="8">
        <v>53.0</v>
      </c>
      <c r="F141" s="9">
        <v>44901.0</v>
      </c>
    </row>
    <row r="142">
      <c r="A142" s="8">
        <v>1012.0</v>
      </c>
      <c r="B142" s="8" t="s">
        <v>56</v>
      </c>
      <c r="C142" s="8">
        <v>85.0</v>
      </c>
      <c r="D142" s="8">
        <v>89.0</v>
      </c>
      <c r="E142" s="8">
        <v>79.0</v>
      </c>
      <c r="F142" s="9">
        <v>45081.0</v>
      </c>
    </row>
    <row r="143">
      <c r="A143" s="8">
        <v>1013.0</v>
      </c>
      <c r="B143" s="8" t="s">
        <v>57</v>
      </c>
      <c r="C143" s="8">
        <v>98.0</v>
      </c>
      <c r="D143" s="8">
        <v>90.0</v>
      </c>
      <c r="E143" s="8">
        <v>97.0</v>
      </c>
      <c r="F143" s="9">
        <v>45261.0</v>
      </c>
    </row>
    <row r="144">
      <c r="A144" s="8">
        <v>1014.0</v>
      </c>
      <c r="B144" s="8" t="s">
        <v>58</v>
      </c>
      <c r="C144" s="8">
        <v>93.0</v>
      </c>
      <c r="D144" s="8">
        <v>40.0</v>
      </c>
      <c r="E144" s="8">
        <v>44.0</v>
      </c>
      <c r="F144" s="9">
        <v>45441.0</v>
      </c>
    </row>
    <row r="145">
      <c r="A145" s="8">
        <v>1015.0</v>
      </c>
      <c r="B145" s="8" t="s">
        <v>59</v>
      </c>
      <c r="C145" s="8">
        <v>70.0</v>
      </c>
      <c r="D145" s="8">
        <v>51.0</v>
      </c>
      <c r="E145" s="8">
        <v>75.0</v>
      </c>
      <c r="F145" s="9">
        <v>45621.0</v>
      </c>
    </row>
    <row r="146">
      <c r="A146" s="8">
        <v>1016.0</v>
      </c>
      <c r="B146" s="8" t="s">
        <v>60</v>
      </c>
      <c r="C146" s="8">
        <v>98.0</v>
      </c>
      <c r="D146" s="8">
        <v>77.0</v>
      </c>
      <c r="E146" s="8">
        <v>60.0</v>
      </c>
      <c r="F146" s="9">
        <v>45801.0</v>
      </c>
    </row>
    <row r="147">
      <c r="A147" s="8">
        <v>1017.0</v>
      </c>
      <c r="B147" s="8" t="s">
        <v>61</v>
      </c>
      <c r="C147" s="8">
        <v>66.0</v>
      </c>
      <c r="D147" s="8">
        <v>59.0</v>
      </c>
      <c r="E147" s="8">
        <v>40.0</v>
      </c>
      <c r="F147" s="9">
        <v>45981.0</v>
      </c>
    </row>
    <row r="148">
      <c r="A148" s="8">
        <v>1018.0</v>
      </c>
      <c r="B148" s="8" t="s">
        <v>62</v>
      </c>
      <c r="C148" s="8">
        <v>82.0</v>
      </c>
      <c r="D148" s="8">
        <v>48.0</v>
      </c>
      <c r="E148" s="8">
        <v>79.0</v>
      </c>
      <c r="F148" s="9">
        <v>46161.0</v>
      </c>
    </row>
    <row r="149">
      <c r="A149" s="8">
        <v>1019.0</v>
      </c>
      <c r="B149" s="8" t="s">
        <v>63</v>
      </c>
      <c r="C149" s="8">
        <v>90.0</v>
      </c>
      <c r="D149" s="8">
        <v>78.0</v>
      </c>
      <c r="E149" s="8">
        <v>60.0</v>
      </c>
      <c r="F149" s="9">
        <v>46341.0</v>
      </c>
    </row>
    <row r="150">
      <c r="A150" s="8">
        <v>1020.0</v>
      </c>
      <c r="B150" s="8" t="s">
        <v>64</v>
      </c>
      <c r="C150" s="8">
        <v>83.0</v>
      </c>
      <c r="D150" s="8">
        <v>92.0</v>
      </c>
      <c r="E150" s="8">
        <v>55.0</v>
      </c>
      <c r="F150" s="9">
        <v>46521.0</v>
      </c>
    </row>
    <row r="152">
      <c r="A152" s="2" t="s">
        <v>1</v>
      </c>
      <c r="B152" s="2" t="s">
        <v>2</v>
      </c>
      <c r="C152" s="2" t="s">
        <v>3</v>
      </c>
      <c r="D152" s="2" t="s">
        <v>4</v>
      </c>
      <c r="E152" s="2" t="s">
        <v>5</v>
      </c>
      <c r="F152" s="2" t="s">
        <v>6</v>
      </c>
      <c r="H152" s="19" t="s">
        <v>73</v>
      </c>
      <c r="I152" s="20" t="s">
        <v>74</v>
      </c>
    </row>
    <row r="153">
      <c r="A153" s="8">
        <v>2001.0</v>
      </c>
      <c r="B153" s="8" t="s">
        <v>7</v>
      </c>
      <c r="C153" s="8" t="s">
        <v>8</v>
      </c>
      <c r="D153" s="8" t="s">
        <v>9</v>
      </c>
      <c r="E153" s="8">
        <v>7048.0</v>
      </c>
      <c r="F153" s="6">
        <v>44927.0</v>
      </c>
      <c r="H153" s="19" t="s">
        <v>3</v>
      </c>
      <c r="I153" s="20" t="s">
        <v>11</v>
      </c>
    </row>
    <row r="154">
      <c r="A154" s="8">
        <v>2002.0</v>
      </c>
      <c r="B154" s="8" t="s">
        <v>10</v>
      </c>
      <c r="C154" s="8" t="s">
        <v>11</v>
      </c>
      <c r="D154" s="8" t="s">
        <v>12</v>
      </c>
      <c r="E154" s="8">
        <v>17428.0</v>
      </c>
      <c r="F154" s="6">
        <v>44942.0</v>
      </c>
      <c r="H154" s="19" t="s">
        <v>75</v>
      </c>
      <c r="I154" s="21">
        <f>SUMIFS(E153:E172, D153:D172, I152, C153:C172, I153)</f>
        <v>33953</v>
      </c>
    </row>
    <row r="155">
      <c r="A155" s="8">
        <v>2003.0</v>
      </c>
      <c r="B155" s="8" t="s">
        <v>13</v>
      </c>
      <c r="C155" s="8" t="s">
        <v>8</v>
      </c>
      <c r="D155" s="8" t="s">
        <v>14</v>
      </c>
      <c r="E155" s="8">
        <v>23672.0</v>
      </c>
      <c r="F155" s="6">
        <v>44957.0</v>
      </c>
    </row>
    <row r="156">
      <c r="A156" s="8">
        <v>2004.0</v>
      </c>
      <c r="B156" s="8" t="s">
        <v>10</v>
      </c>
      <c r="C156" s="8" t="s">
        <v>15</v>
      </c>
      <c r="D156" s="8" t="s">
        <v>16</v>
      </c>
      <c r="E156" s="8">
        <v>5264.0</v>
      </c>
      <c r="F156" s="6">
        <v>44972.0</v>
      </c>
    </row>
    <row r="157">
      <c r="A157" s="8">
        <v>2005.0</v>
      </c>
      <c r="B157" s="8" t="s">
        <v>7</v>
      </c>
      <c r="C157" s="8" t="s">
        <v>17</v>
      </c>
      <c r="D157" s="8" t="s">
        <v>18</v>
      </c>
      <c r="E157" s="8">
        <v>43388.0</v>
      </c>
      <c r="F157" s="6">
        <v>44987.0</v>
      </c>
    </row>
    <row r="158">
      <c r="A158" s="8">
        <v>2006.0</v>
      </c>
      <c r="B158" s="8" t="s">
        <v>13</v>
      </c>
      <c r="C158" s="8" t="s">
        <v>17</v>
      </c>
      <c r="D158" s="8" t="s">
        <v>19</v>
      </c>
      <c r="E158" s="8">
        <v>19757.0</v>
      </c>
      <c r="F158" s="6">
        <v>45002.0</v>
      </c>
    </row>
    <row r="159">
      <c r="A159" s="8">
        <v>2007.0</v>
      </c>
      <c r="B159" s="8" t="s">
        <v>13</v>
      </c>
      <c r="C159" s="8" t="s">
        <v>15</v>
      </c>
      <c r="D159" s="8" t="s">
        <v>20</v>
      </c>
      <c r="E159" s="8">
        <v>32058.0</v>
      </c>
      <c r="F159" s="6">
        <v>45017.0</v>
      </c>
    </row>
    <row r="160">
      <c r="A160" s="8">
        <v>2008.0</v>
      </c>
      <c r="B160" s="8" t="s">
        <v>7</v>
      </c>
      <c r="C160" s="8" t="s">
        <v>15</v>
      </c>
      <c r="D160" s="8" t="s">
        <v>21</v>
      </c>
      <c r="E160" s="8">
        <v>46429.0</v>
      </c>
      <c r="F160" s="6">
        <v>45032.0</v>
      </c>
    </row>
    <row r="161">
      <c r="A161" s="8">
        <v>2009.0</v>
      </c>
      <c r="B161" s="8" t="s">
        <v>10</v>
      </c>
      <c r="C161" s="8" t="s">
        <v>15</v>
      </c>
      <c r="D161" s="8" t="s">
        <v>22</v>
      </c>
      <c r="E161" s="8">
        <v>19746.0</v>
      </c>
      <c r="F161" s="6">
        <v>45047.0</v>
      </c>
    </row>
    <row r="162">
      <c r="A162" s="8">
        <v>2010.0</v>
      </c>
      <c r="B162" s="8" t="s">
        <v>7</v>
      </c>
      <c r="C162" s="8" t="s">
        <v>8</v>
      </c>
      <c r="D162" s="8" t="s">
        <v>23</v>
      </c>
      <c r="E162" s="8">
        <v>35185.0</v>
      </c>
      <c r="F162" s="6">
        <v>45062.0</v>
      </c>
    </row>
    <row r="163">
      <c r="A163" s="8">
        <v>2011.0</v>
      </c>
      <c r="B163" s="8" t="s">
        <v>7</v>
      </c>
      <c r="C163" s="8" t="s">
        <v>15</v>
      </c>
      <c r="D163" s="8" t="s">
        <v>24</v>
      </c>
      <c r="E163" s="8">
        <v>33920.0</v>
      </c>
      <c r="F163" s="6">
        <v>45077.0</v>
      </c>
    </row>
    <row r="164">
      <c r="A164" s="8">
        <v>2012.0</v>
      </c>
      <c r="B164" s="8" t="s">
        <v>25</v>
      </c>
      <c r="C164" s="8" t="s">
        <v>17</v>
      </c>
      <c r="D164" s="8" t="s">
        <v>26</v>
      </c>
      <c r="E164" s="8">
        <v>35611.0</v>
      </c>
      <c r="F164" s="6">
        <v>45092.0</v>
      </c>
    </row>
    <row r="165">
      <c r="A165" s="8">
        <v>2013.0</v>
      </c>
      <c r="B165" s="8" t="s">
        <v>27</v>
      </c>
      <c r="C165" s="8" t="s">
        <v>15</v>
      </c>
      <c r="D165" s="8" t="s">
        <v>28</v>
      </c>
      <c r="E165" s="8">
        <v>15560.0</v>
      </c>
      <c r="F165" s="6">
        <v>45107.0</v>
      </c>
    </row>
    <row r="166">
      <c r="A166" s="8">
        <v>2014.0</v>
      </c>
      <c r="B166" s="8" t="s">
        <v>27</v>
      </c>
      <c r="C166" s="8" t="s">
        <v>8</v>
      </c>
      <c r="D166" s="8" t="s">
        <v>29</v>
      </c>
      <c r="E166" s="8">
        <v>7283.0</v>
      </c>
      <c r="F166" s="6">
        <v>45122.0</v>
      </c>
    </row>
    <row r="167">
      <c r="A167" s="8">
        <v>2015.0</v>
      </c>
      <c r="B167" s="8" t="s">
        <v>27</v>
      </c>
      <c r="C167" s="8" t="s">
        <v>15</v>
      </c>
      <c r="D167" s="8" t="s">
        <v>30</v>
      </c>
      <c r="E167" s="8">
        <v>15678.0</v>
      </c>
      <c r="F167" s="6">
        <v>45137.0</v>
      </c>
    </row>
    <row r="168">
      <c r="A168" s="8">
        <v>2016.0</v>
      </c>
      <c r="B168" s="8" t="s">
        <v>13</v>
      </c>
      <c r="C168" s="8" t="s">
        <v>15</v>
      </c>
      <c r="D168" s="8" t="s">
        <v>31</v>
      </c>
      <c r="E168" s="8">
        <v>5277.0</v>
      </c>
      <c r="F168" s="6">
        <v>45152.0</v>
      </c>
    </row>
    <row r="169">
      <c r="A169" s="8">
        <v>2017.0</v>
      </c>
      <c r="B169" s="8" t="s">
        <v>25</v>
      </c>
      <c r="C169" s="8" t="s">
        <v>17</v>
      </c>
      <c r="D169" s="8" t="s">
        <v>32</v>
      </c>
      <c r="E169" s="8">
        <v>41871.0</v>
      </c>
      <c r="F169" s="6">
        <v>45167.0</v>
      </c>
    </row>
    <row r="170">
      <c r="A170" s="8">
        <v>2018.0</v>
      </c>
      <c r="B170" s="8" t="s">
        <v>25</v>
      </c>
      <c r="C170" s="8" t="s">
        <v>11</v>
      </c>
      <c r="D170" s="8" t="s">
        <v>33</v>
      </c>
      <c r="E170" s="8">
        <v>38161.0</v>
      </c>
      <c r="F170" s="6">
        <v>45182.0</v>
      </c>
    </row>
    <row r="171">
      <c r="A171" s="8">
        <v>2019.0</v>
      </c>
      <c r="B171" s="8" t="s">
        <v>13</v>
      </c>
      <c r="C171" s="8" t="s">
        <v>11</v>
      </c>
      <c r="D171" s="8" t="s">
        <v>34</v>
      </c>
      <c r="E171" s="8">
        <v>30436.0</v>
      </c>
      <c r="F171" s="6">
        <v>45197.0</v>
      </c>
    </row>
    <row r="172">
      <c r="A172" s="8">
        <v>2020.0</v>
      </c>
      <c r="B172" s="8" t="s">
        <v>10</v>
      </c>
      <c r="C172" s="8" t="s">
        <v>11</v>
      </c>
      <c r="D172" s="8" t="s">
        <v>35</v>
      </c>
      <c r="E172" s="8">
        <v>33953.0</v>
      </c>
      <c r="F172" s="6">
        <v>45212.0</v>
      </c>
    </row>
    <row r="174">
      <c r="A174" s="2" t="s">
        <v>37</v>
      </c>
      <c r="B174" s="2" t="s">
        <v>38</v>
      </c>
      <c r="C174" s="2" t="s">
        <v>39</v>
      </c>
      <c r="D174" s="2" t="s">
        <v>40</v>
      </c>
      <c r="E174" s="2" t="s">
        <v>41</v>
      </c>
      <c r="F174" s="2" t="s">
        <v>42</v>
      </c>
      <c r="H174" s="17" t="s">
        <v>76</v>
      </c>
    </row>
    <row r="175">
      <c r="A175" s="8">
        <v>1001.0</v>
      </c>
      <c r="B175" s="8" t="s">
        <v>45</v>
      </c>
      <c r="C175" s="8">
        <v>61.0</v>
      </c>
      <c r="D175" s="8">
        <v>48.0</v>
      </c>
      <c r="E175" s="8">
        <v>76.0</v>
      </c>
      <c r="F175" s="9">
        <v>43101.0</v>
      </c>
      <c r="H175" s="22">
        <f t="shared" ref="H175:H194" si="8">AVERAGEIFS(C175:E175,C175:E175, "&gt;60")</f>
        <v>68.5</v>
      </c>
    </row>
    <row r="176">
      <c r="A176" s="8">
        <v>1002.0</v>
      </c>
      <c r="B176" s="8" t="s">
        <v>46</v>
      </c>
      <c r="C176" s="8">
        <v>78.0</v>
      </c>
      <c r="D176" s="8">
        <v>76.0</v>
      </c>
      <c r="E176" s="8">
        <v>70.0</v>
      </c>
      <c r="F176" s="9">
        <v>43281.0</v>
      </c>
      <c r="H176" s="22">
        <f t="shared" si="8"/>
        <v>74.66666667</v>
      </c>
    </row>
    <row r="177">
      <c r="A177" s="8">
        <v>1003.0</v>
      </c>
      <c r="B177" s="8" t="s">
        <v>47</v>
      </c>
      <c r="C177" s="8">
        <v>97.0</v>
      </c>
      <c r="D177" s="8">
        <v>60.0</v>
      </c>
      <c r="E177" s="8">
        <v>51.0</v>
      </c>
      <c r="F177" s="9">
        <v>43461.0</v>
      </c>
      <c r="H177" s="22">
        <f t="shared" si="8"/>
        <v>97</v>
      </c>
    </row>
    <row r="178">
      <c r="A178" s="8">
        <v>1004.0</v>
      </c>
      <c r="B178" s="8" t="s">
        <v>48</v>
      </c>
      <c r="C178" s="8">
        <v>74.0</v>
      </c>
      <c r="D178" s="8">
        <v>55.0</v>
      </c>
      <c r="E178" s="8">
        <v>46.0</v>
      </c>
      <c r="F178" s="9">
        <v>43641.0</v>
      </c>
      <c r="H178" s="22">
        <f t="shared" si="8"/>
        <v>74</v>
      </c>
    </row>
    <row r="179">
      <c r="A179" s="8">
        <v>1005.0</v>
      </c>
      <c r="B179" s="8" t="s">
        <v>49</v>
      </c>
      <c r="C179" s="8">
        <v>68.0</v>
      </c>
      <c r="D179" s="8">
        <v>74.0</v>
      </c>
      <c r="E179" s="8">
        <v>84.0</v>
      </c>
      <c r="F179" s="9">
        <v>43821.0</v>
      </c>
      <c r="H179" s="22">
        <f t="shared" si="8"/>
        <v>75.33333333</v>
      </c>
    </row>
    <row r="180">
      <c r="A180" s="8">
        <v>1006.0</v>
      </c>
      <c r="B180" s="8" t="s">
        <v>50</v>
      </c>
      <c r="C180" s="8">
        <v>80.0</v>
      </c>
      <c r="D180" s="8">
        <v>70.0</v>
      </c>
      <c r="E180" s="8">
        <v>65.0</v>
      </c>
      <c r="F180" s="9">
        <v>44001.0</v>
      </c>
      <c r="H180" s="22">
        <f t="shared" si="8"/>
        <v>71.66666667</v>
      </c>
    </row>
    <row r="181">
      <c r="A181" s="8">
        <v>1007.0</v>
      </c>
      <c r="B181" s="8" t="s">
        <v>51</v>
      </c>
      <c r="C181" s="8">
        <v>75.0</v>
      </c>
      <c r="D181" s="8">
        <v>47.0</v>
      </c>
      <c r="E181" s="8">
        <v>78.0</v>
      </c>
      <c r="F181" s="9">
        <v>44181.0</v>
      </c>
      <c r="H181" s="22">
        <f t="shared" si="8"/>
        <v>76.5</v>
      </c>
    </row>
    <row r="182">
      <c r="A182" s="8">
        <v>1008.0</v>
      </c>
      <c r="B182" s="8" t="s">
        <v>52</v>
      </c>
      <c r="C182" s="8">
        <v>94.0</v>
      </c>
      <c r="D182" s="8">
        <v>67.0</v>
      </c>
      <c r="E182" s="8">
        <v>64.0</v>
      </c>
      <c r="F182" s="9">
        <v>44361.0</v>
      </c>
      <c r="H182" s="22">
        <f t="shared" si="8"/>
        <v>75</v>
      </c>
    </row>
    <row r="183">
      <c r="A183" s="8">
        <v>1009.0</v>
      </c>
      <c r="B183" s="8" t="s">
        <v>53</v>
      </c>
      <c r="C183" s="8">
        <v>41.0</v>
      </c>
      <c r="D183" s="8">
        <v>75.0</v>
      </c>
      <c r="E183" s="8">
        <v>56.0</v>
      </c>
      <c r="F183" s="9">
        <v>44541.0</v>
      </c>
      <c r="H183" s="22">
        <f t="shared" si="8"/>
        <v>75</v>
      </c>
    </row>
    <row r="184">
      <c r="A184" s="8">
        <v>1010.0</v>
      </c>
      <c r="B184" s="8" t="s">
        <v>54</v>
      </c>
      <c r="C184" s="8">
        <v>98.0</v>
      </c>
      <c r="D184" s="8">
        <v>54.0</v>
      </c>
      <c r="E184" s="8">
        <v>58.0</v>
      </c>
      <c r="F184" s="9">
        <v>44721.0</v>
      </c>
      <c r="H184" s="22">
        <f t="shared" si="8"/>
        <v>98</v>
      </c>
    </row>
    <row r="185">
      <c r="A185" s="8">
        <v>1011.0</v>
      </c>
      <c r="B185" s="8" t="s">
        <v>55</v>
      </c>
      <c r="C185" s="8">
        <v>73.0</v>
      </c>
      <c r="D185" s="8">
        <v>79.0</v>
      </c>
      <c r="E185" s="8">
        <v>53.0</v>
      </c>
      <c r="F185" s="9">
        <v>44901.0</v>
      </c>
      <c r="H185" s="22">
        <f t="shared" si="8"/>
        <v>76</v>
      </c>
    </row>
    <row r="186">
      <c r="A186" s="8">
        <v>1012.0</v>
      </c>
      <c r="B186" s="8" t="s">
        <v>56</v>
      </c>
      <c r="C186" s="8">
        <v>85.0</v>
      </c>
      <c r="D186" s="8">
        <v>89.0</v>
      </c>
      <c r="E186" s="8">
        <v>79.0</v>
      </c>
      <c r="F186" s="9">
        <v>45081.0</v>
      </c>
      <c r="H186" s="22">
        <f t="shared" si="8"/>
        <v>84.33333333</v>
      </c>
    </row>
    <row r="187">
      <c r="A187" s="8">
        <v>1013.0</v>
      </c>
      <c r="B187" s="8" t="s">
        <v>57</v>
      </c>
      <c r="C187" s="8">
        <v>98.0</v>
      </c>
      <c r="D187" s="8">
        <v>90.0</v>
      </c>
      <c r="E187" s="8">
        <v>97.0</v>
      </c>
      <c r="F187" s="9">
        <v>45261.0</v>
      </c>
      <c r="H187" s="22">
        <f t="shared" si="8"/>
        <v>95</v>
      </c>
    </row>
    <row r="188">
      <c r="A188" s="8">
        <v>1014.0</v>
      </c>
      <c r="B188" s="8" t="s">
        <v>58</v>
      </c>
      <c r="C188" s="8">
        <v>93.0</v>
      </c>
      <c r="D188" s="8">
        <v>40.0</v>
      </c>
      <c r="E188" s="8">
        <v>44.0</v>
      </c>
      <c r="F188" s="9">
        <v>45441.0</v>
      </c>
      <c r="H188" s="22">
        <f t="shared" si="8"/>
        <v>93</v>
      </c>
    </row>
    <row r="189">
      <c r="A189" s="8">
        <v>1015.0</v>
      </c>
      <c r="B189" s="8" t="s">
        <v>59</v>
      </c>
      <c r="C189" s="8">
        <v>70.0</v>
      </c>
      <c r="D189" s="8">
        <v>51.0</v>
      </c>
      <c r="E189" s="8">
        <v>75.0</v>
      </c>
      <c r="F189" s="9">
        <v>45621.0</v>
      </c>
      <c r="H189" s="22">
        <f t="shared" si="8"/>
        <v>72.5</v>
      </c>
    </row>
    <row r="190">
      <c r="A190" s="8">
        <v>1016.0</v>
      </c>
      <c r="B190" s="8" t="s">
        <v>60</v>
      </c>
      <c r="C190" s="8">
        <v>98.0</v>
      </c>
      <c r="D190" s="8">
        <v>77.0</v>
      </c>
      <c r="E190" s="8">
        <v>60.0</v>
      </c>
      <c r="F190" s="9">
        <v>45801.0</v>
      </c>
      <c r="H190" s="22">
        <f t="shared" si="8"/>
        <v>87.5</v>
      </c>
    </row>
    <row r="191">
      <c r="A191" s="8">
        <v>1017.0</v>
      </c>
      <c r="B191" s="8" t="s">
        <v>61</v>
      </c>
      <c r="C191" s="8">
        <v>66.0</v>
      </c>
      <c r="D191" s="8">
        <v>59.0</v>
      </c>
      <c r="E191" s="8">
        <v>40.0</v>
      </c>
      <c r="F191" s="9">
        <v>45981.0</v>
      </c>
      <c r="H191" s="22">
        <f t="shared" si="8"/>
        <v>66</v>
      </c>
    </row>
    <row r="192">
      <c r="A192" s="8">
        <v>1018.0</v>
      </c>
      <c r="B192" s="8" t="s">
        <v>62</v>
      </c>
      <c r="C192" s="8">
        <v>82.0</v>
      </c>
      <c r="D192" s="8">
        <v>48.0</v>
      </c>
      <c r="E192" s="8">
        <v>79.0</v>
      </c>
      <c r="F192" s="9">
        <v>46161.0</v>
      </c>
      <c r="H192" s="22">
        <f t="shared" si="8"/>
        <v>80.5</v>
      </c>
    </row>
    <row r="193">
      <c r="A193" s="8">
        <v>1019.0</v>
      </c>
      <c r="B193" s="8" t="s">
        <v>63</v>
      </c>
      <c r="C193" s="8">
        <v>90.0</v>
      </c>
      <c r="D193" s="8">
        <v>78.0</v>
      </c>
      <c r="E193" s="8">
        <v>60.0</v>
      </c>
      <c r="F193" s="9">
        <v>46341.0</v>
      </c>
      <c r="H193" s="22">
        <f t="shared" si="8"/>
        <v>84</v>
      </c>
    </row>
    <row r="194">
      <c r="A194" s="8">
        <v>1020.0</v>
      </c>
      <c r="B194" s="8" t="s">
        <v>64</v>
      </c>
      <c r="C194" s="8">
        <v>83.0</v>
      </c>
      <c r="D194" s="8">
        <v>92.0</v>
      </c>
      <c r="E194" s="8">
        <v>55.0</v>
      </c>
      <c r="F194" s="9">
        <v>46521.0</v>
      </c>
      <c r="H194" s="22">
        <f t="shared" si="8"/>
        <v>87.5</v>
      </c>
    </row>
    <row r="196">
      <c r="A196" s="1" t="s">
        <v>77</v>
      </c>
    </row>
    <row r="200">
      <c r="A200" s="2" t="s">
        <v>37</v>
      </c>
      <c r="B200" s="2" t="s">
        <v>38</v>
      </c>
      <c r="C200" s="2" t="s">
        <v>39</v>
      </c>
      <c r="D200" s="2" t="s">
        <v>40</v>
      </c>
      <c r="E200" s="2" t="s">
        <v>41</v>
      </c>
      <c r="F200" s="2" t="s">
        <v>42</v>
      </c>
      <c r="H200" s="23" t="s">
        <v>78</v>
      </c>
      <c r="I200" s="24"/>
    </row>
    <row r="201">
      <c r="A201" s="8">
        <v>1001.0</v>
      </c>
      <c r="B201" s="8" t="s">
        <v>45</v>
      </c>
      <c r="C201" s="8">
        <v>61.0</v>
      </c>
      <c r="D201" s="8">
        <v>48.0</v>
      </c>
      <c r="E201" s="8">
        <v>76.0</v>
      </c>
      <c r="F201" s="9">
        <v>43101.0</v>
      </c>
      <c r="H201" s="17" t="s">
        <v>37</v>
      </c>
      <c r="I201" s="25">
        <v>1003.0</v>
      </c>
    </row>
    <row r="202">
      <c r="A202" s="8">
        <v>1002.0</v>
      </c>
      <c r="B202" s="8" t="s">
        <v>46</v>
      </c>
      <c r="C202" s="8">
        <v>78.0</v>
      </c>
      <c r="D202" s="8">
        <v>76.0</v>
      </c>
      <c r="E202" s="8">
        <v>70.0</v>
      </c>
      <c r="F202" s="9">
        <v>43281.0</v>
      </c>
      <c r="H202" s="17" t="s">
        <v>38</v>
      </c>
      <c r="I202" s="26" t="str">
        <f>IFERROR(VLOOKUP(I201,A201:F220,2),"Not Found")</f>
        <v>Student 3</v>
      </c>
    </row>
    <row r="203">
      <c r="A203" s="8">
        <v>1003.0</v>
      </c>
      <c r="B203" s="8" t="s">
        <v>47</v>
      </c>
      <c r="C203" s="8">
        <v>97.0</v>
      </c>
      <c r="D203" s="8">
        <v>60.0</v>
      </c>
      <c r="E203" s="8">
        <v>51.0</v>
      </c>
      <c r="F203" s="9">
        <v>43461.0</v>
      </c>
    </row>
    <row r="204">
      <c r="A204" s="8">
        <v>1004.0</v>
      </c>
      <c r="B204" s="8" t="s">
        <v>48</v>
      </c>
      <c r="C204" s="8">
        <v>74.0</v>
      </c>
      <c r="D204" s="8">
        <v>55.0</v>
      </c>
      <c r="E204" s="8">
        <v>46.0</v>
      </c>
      <c r="F204" s="9">
        <v>43641.0</v>
      </c>
    </row>
    <row r="205">
      <c r="A205" s="8">
        <v>1005.0</v>
      </c>
      <c r="B205" s="8" t="s">
        <v>49</v>
      </c>
      <c r="C205" s="8">
        <v>68.0</v>
      </c>
      <c r="D205" s="8">
        <v>74.0</v>
      </c>
      <c r="E205" s="8">
        <v>84.0</v>
      </c>
      <c r="F205" s="9">
        <v>43821.0</v>
      </c>
    </row>
    <row r="206">
      <c r="A206" s="8">
        <v>1006.0</v>
      </c>
      <c r="B206" s="8" t="s">
        <v>50</v>
      </c>
      <c r="C206" s="8">
        <v>80.0</v>
      </c>
      <c r="D206" s="8">
        <v>70.0</v>
      </c>
      <c r="E206" s="8">
        <v>65.0</v>
      </c>
      <c r="F206" s="9">
        <v>44001.0</v>
      </c>
    </row>
    <row r="207">
      <c r="A207" s="8">
        <v>1007.0</v>
      </c>
      <c r="B207" s="8" t="s">
        <v>51</v>
      </c>
      <c r="C207" s="8">
        <v>75.0</v>
      </c>
      <c r="D207" s="8">
        <v>47.0</v>
      </c>
      <c r="E207" s="8">
        <v>78.0</v>
      </c>
      <c r="F207" s="9">
        <v>44181.0</v>
      </c>
    </row>
    <row r="208">
      <c r="A208" s="8">
        <v>1008.0</v>
      </c>
      <c r="B208" s="8" t="s">
        <v>52</v>
      </c>
      <c r="C208" s="8">
        <v>94.0</v>
      </c>
      <c r="D208" s="8">
        <v>67.0</v>
      </c>
      <c r="E208" s="8">
        <v>64.0</v>
      </c>
      <c r="F208" s="9">
        <v>44361.0</v>
      </c>
    </row>
    <row r="209">
      <c r="A209" s="8">
        <v>1009.0</v>
      </c>
      <c r="B209" s="8" t="s">
        <v>53</v>
      </c>
      <c r="C209" s="8">
        <v>41.0</v>
      </c>
      <c r="D209" s="8">
        <v>75.0</v>
      </c>
      <c r="E209" s="8">
        <v>56.0</v>
      </c>
      <c r="F209" s="9">
        <v>44541.0</v>
      </c>
    </row>
    <row r="210">
      <c r="A210" s="8">
        <v>1010.0</v>
      </c>
      <c r="B210" s="8" t="s">
        <v>54</v>
      </c>
      <c r="C210" s="8">
        <v>98.0</v>
      </c>
      <c r="D210" s="8">
        <v>54.0</v>
      </c>
      <c r="E210" s="8">
        <v>58.0</v>
      </c>
      <c r="F210" s="9">
        <v>44721.0</v>
      </c>
    </row>
    <row r="211">
      <c r="A211" s="8">
        <v>1011.0</v>
      </c>
      <c r="B211" s="8" t="s">
        <v>55</v>
      </c>
      <c r="C211" s="8">
        <v>73.0</v>
      </c>
      <c r="D211" s="8">
        <v>79.0</v>
      </c>
      <c r="E211" s="8">
        <v>53.0</v>
      </c>
      <c r="F211" s="9">
        <v>44901.0</v>
      </c>
    </row>
    <row r="212">
      <c r="A212" s="8">
        <v>1012.0</v>
      </c>
      <c r="B212" s="8" t="s">
        <v>56</v>
      </c>
      <c r="C212" s="8">
        <v>85.0</v>
      </c>
      <c r="D212" s="8">
        <v>89.0</v>
      </c>
      <c r="E212" s="8">
        <v>79.0</v>
      </c>
      <c r="F212" s="9">
        <v>45081.0</v>
      </c>
    </row>
    <row r="213">
      <c r="A213" s="8">
        <v>1013.0</v>
      </c>
      <c r="B213" s="8" t="s">
        <v>57</v>
      </c>
      <c r="C213" s="8">
        <v>98.0</v>
      </c>
      <c r="D213" s="8">
        <v>90.0</v>
      </c>
      <c r="E213" s="8">
        <v>97.0</v>
      </c>
      <c r="F213" s="9">
        <v>45261.0</v>
      </c>
    </row>
    <row r="214">
      <c r="A214" s="8">
        <v>1014.0</v>
      </c>
      <c r="B214" s="8" t="s">
        <v>58</v>
      </c>
      <c r="C214" s="8">
        <v>93.0</v>
      </c>
      <c r="D214" s="8">
        <v>40.0</v>
      </c>
      <c r="E214" s="8">
        <v>44.0</v>
      </c>
      <c r="F214" s="9">
        <v>45441.0</v>
      </c>
    </row>
    <row r="215">
      <c r="A215" s="8">
        <v>1015.0</v>
      </c>
      <c r="B215" s="8" t="s">
        <v>59</v>
      </c>
      <c r="C215" s="8">
        <v>70.0</v>
      </c>
      <c r="D215" s="8">
        <v>51.0</v>
      </c>
      <c r="E215" s="8">
        <v>75.0</v>
      </c>
      <c r="F215" s="9">
        <v>45621.0</v>
      </c>
    </row>
    <row r="216">
      <c r="A216" s="8">
        <v>1016.0</v>
      </c>
      <c r="B216" s="8" t="s">
        <v>60</v>
      </c>
      <c r="C216" s="8">
        <v>98.0</v>
      </c>
      <c r="D216" s="8">
        <v>77.0</v>
      </c>
      <c r="E216" s="8">
        <v>60.0</v>
      </c>
      <c r="F216" s="9">
        <v>45801.0</v>
      </c>
    </row>
    <row r="217">
      <c r="A217" s="8">
        <v>1017.0</v>
      </c>
      <c r="B217" s="8" t="s">
        <v>61</v>
      </c>
      <c r="C217" s="8">
        <v>66.0</v>
      </c>
      <c r="D217" s="8">
        <v>59.0</v>
      </c>
      <c r="E217" s="8">
        <v>40.0</v>
      </c>
      <c r="F217" s="9">
        <v>45981.0</v>
      </c>
    </row>
    <row r="218">
      <c r="A218" s="8">
        <v>1018.0</v>
      </c>
      <c r="B218" s="8" t="s">
        <v>62</v>
      </c>
      <c r="C218" s="8">
        <v>82.0</v>
      </c>
      <c r="D218" s="8">
        <v>48.0</v>
      </c>
      <c r="E218" s="8">
        <v>79.0</v>
      </c>
      <c r="F218" s="9">
        <v>46161.0</v>
      </c>
    </row>
    <row r="219">
      <c r="A219" s="8">
        <v>1019.0</v>
      </c>
      <c r="B219" s="8" t="s">
        <v>63</v>
      </c>
      <c r="C219" s="8">
        <v>90.0</v>
      </c>
      <c r="D219" s="8">
        <v>78.0</v>
      </c>
      <c r="E219" s="8">
        <v>60.0</v>
      </c>
      <c r="F219" s="9">
        <v>46341.0</v>
      </c>
    </row>
    <row r="220">
      <c r="A220" s="8">
        <v>1020.0</v>
      </c>
      <c r="B220" s="8" t="s">
        <v>64</v>
      </c>
      <c r="C220" s="8">
        <v>83.0</v>
      </c>
      <c r="D220" s="8">
        <v>92.0</v>
      </c>
      <c r="E220" s="8">
        <v>55.0</v>
      </c>
      <c r="F220" s="9">
        <v>46521.0</v>
      </c>
    </row>
    <row r="222">
      <c r="A222" s="2" t="s">
        <v>79</v>
      </c>
      <c r="B222" s="2" t="s">
        <v>1</v>
      </c>
      <c r="C222" s="2" t="s">
        <v>2</v>
      </c>
      <c r="D222" s="2" t="s">
        <v>3</v>
      </c>
      <c r="E222" s="2" t="s">
        <v>4</v>
      </c>
      <c r="F222" s="2" t="s">
        <v>5</v>
      </c>
      <c r="G222" s="2" t="s">
        <v>6</v>
      </c>
      <c r="H222" s="23" t="s">
        <v>80</v>
      </c>
      <c r="I222" s="24"/>
    </row>
    <row r="223">
      <c r="A223" s="27" t="s">
        <v>81</v>
      </c>
      <c r="B223" s="8">
        <v>2001.0</v>
      </c>
      <c r="C223" s="8" t="s">
        <v>7</v>
      </c>
      <c r="D223" s="8" t="s">
        <v>8</v>
      </c>
      <c r="E223" s="8" t="s">
        <v>9</v>
      </c>
      <c r="F223" s="8">
        <v>7048.0</v>
      </c>
      <c r="G223" s="6">
        <v>44927.0</v>
      </c>
      <c r="H223" s="17" t="s">
        <v>79</v>
      </c>
      <c r="I223" s="28" t="s">
        <v>82</v>
      </c>
    </row>
    <row r="224">
      <c r="A224" s="29" t="s">
        <v>83</v>
      </c>
      <c r="B224" s="8">
        <v>2002.0</v>
      </c>
      <c r="C224" s="8" t="s">
        <v>10</v>
      </c>
      <c r="D224" s="8" t="s">
        <v>11</v>
      </c>
      <c r="E224" s="8" t="s">
        <v>12</v>
      </c>
      <c r="F224" s="8">
        <v>17428.0</v>
      </c>
      <c r="G224" s="6">
        <v>44942.0</v>
      </c>
      <c r="H224" s="17" t="s">
        <v>84</v>
      </c>
      <c r="I224" s="26">
        <f>IFERROR(VLOOKUP(I223,A223:G242,6),"Not Valid Code")</f>
        <v>7048</v>
      </c>
    </row>
    <row r="225">
      <c r="A225" s="27" t="s">
        <v>85</v>
      </c>
      <c r="B225" s="8">
        <v>2003.0</v>
      </c>
      <c r="C225" s="8" t="s">
        <v>13</v>
      </c>
      <c r="D225" s="8" t="s">
        <v>8</v>
      </c>
      <c r="E225" s="8" t="s">
        <v>14</v>
      </c>
      <c r="F225" s="8">
        <v>23672.0</v>
      </c>
      <c r="G225" s="6">
        <v>44957.0</v>
      </c>
    </row>
    <row r="226">
      <c r="A226" s="29" t="s">
        <v>86</v>
      </c>
      <c r="B226" s="8">
        <v>2004.0</v>
      </c>
      <c r="C226" s="8" t="s">
        <v>10</v>
      </c>
      <c r="D226" s="8" t="s">
        <v>15</v>
      </c>
      <c r="E226" s="8" t="s">
        <v>16</v>
      </c>
      <c r="F226" s="8">
        <v>5264.0</v>
      </c>
      <c r="G226" s="6">
        <v>44972.0</v>
      </c>
    </row>
    <row r="227">
      <c r="A227" s="27" t="s">
        <v>87</v>
      </c>
      <c r="B227" s="8">
        <v>2005.0</v>
      </c>
      <c r="C227" s="8" t="s">
        <v>7</v>
      </c>
      <c r="D227" s="8" t="s">
        <v>17</v>
      </c>
      <c r="E227" s="8" t="s">
        <v>18</v>
      </c>
      <c r="F227" s="8">
        <v>43388.0</v>
      </c>
      <c r="G227" s="6">
        <v>44987.0</v>
      </c>
    </row>
    <row r="228">
      <c r="A228" s="29" t="s">
        <v>88</v>
      </c>
      <c r="B228" s="8">
        <v>2006.0</v>
      </c>
      <c r="C228" s="8" t="s">
        <v>13</v>
      </c>
      <c r="D228" s="8" t="s">
        <v>17</v>
      </c>
      <c r="E228" s="8" t="s">
        <v>19</v>
      </c>
      <c r="F228" s="8">
        <v>19757.0</v>
      </c>
      <c r="G228" s="6">
        <v>45002.0</v>
      </c>
    </row>
    <row r="229">
      <c r="A229" s="27" t="s">
        <v>89</v>
      </c>
      <c r="B229" s="8">
        <v>2007.0</v>
      </c>
      <c r="C229" s="8" t="s">
        <v>13</v>
      </c>
      <c r="D229" s="8" t="s">
        <v>15</v>
      </c>
      <c r="E229" s="8" t="s">
        <v>20</v>
      </c>
      <c r="F229" s="8">
        <v>32058.0</v>
      </c>
      <c r="G229" s="6">
        <v>45017.0</v>
      </c>
    </row>
    <row r="230">
      <c r="A230" s="29" t="s">
        <v>90</v>
      </c>
      <c r="B230" s="8">
        <v>2008.0</v>
      </c>
      <c r="C230" s="8" t="s">
        <v>7</v>
      </c>
      <c r="D230" s="8" t="s">
        <v>15</v>
      </c>
      <c r="E230" s="8" t="s">
        <v>21</v>
      </c>
      <c r="F230" s="8">
        <v>46429.0</v>
      </c>
      <c r="G230" s="6">
        <v>45032.0</v>
      </c>
    </row>
    <row r="231">
      <c r="A231" s="27" t="s">
        <v>91</v>
      </c>
      <c r="B231" s="8">
        <v>2009.0</v>
      </c>
      <c r="C231" s="8" t="s">
        <v>10</v>
      </c>
      <c r="D231" s="8" t="s">
        <v>15</v>
      </c>
      <c r="E231" s="8" t="s">
        <v>22</v>
      </c>
      <c r="F231" s="8">
        <v>19746.0</v>
      </c>
      <c r="G231" s="6">
        <v>45047.0</v>
      </c>
    </row>
    <row r="232">
      <c r="A232" s="29" t="s">
        <v>92</v>
      </c>
      <c r="B232" s="8">
        <v>2010.0</v>
      </c>
      <c r="C232" s="8" t="s">
        <v>7</v>
      </c>
      <c r="D232" s="8" t="s">
        <v>8</v>
      </c>
      <c r="E232" s="8" t="s">
        <v>23</v>
      </c>
      <c r="F232" s="8">
        <v>35185.0</v>
      </c>
      <c r="G232" s="6">
        <v>45062.0</v>
      </c>
    </row>
    <row r="233">
      <c r="A233" s="27" t="s">
        <v>93</v>
      </c>
      <c r="B233" s="8">
        <v>2011.0</v>
      </c>
      <c r="C233" s="8" t="s">
        <v>7</v>
      </c>
      <c r="D233" s="8" t="s">
        <v>15</v>
      </c>
      <c r="E233" s="8" t="s">
        <v>24</v>
      </c>
      <c r="F233" s="8">
        <v>33920.0</v>
      </c>
      <c r="G233" s="6">
        <v>45077.0</v>
      </c>
    </row>
    <row r="234">
      <c r="A234" s="29" t="s">
        <v>94</v>
      </c>
      <c r="B234" s="8">
        <v>2012.0</v>
      </c>
      <c r="C234" s="8" t="s">
        <v>25</v>
      </c>
      <c r="D234" s="8" t="s">
        <v>17</v>
      </c>
      <c r="E234" s="8" t="s">
        <v>26</v>
      </c>
      <c r="F234" s="8">
        <v>35611.0</v>
      </c>
      <c r="G234" s="6">
        <v>45092.0</v>
      </c>
    </row>
    <row r="235">
      <c r="A235" s="27" t="s">
        <v>95</v>
      </c>
      <c r="B235" s="8">
        <v>2013.0</v>
      </c>
      <c r="C235" s="8" t="s">
        <v>27</v>
      </c>
      <c r="D235" s="8" t="s">
        <v>15</v>
      </c>
      <c r="E235" s="8" t="s">
        <v>28</v>
      </c>
      <c r="F235" s="8">
        <v>15560.0</v>
      </c>
      <c r="G235" s="6">
        <v>45107.0</v>
      </c>
    </row>
    <row r="236">
      <c r="A236" s="29" t="s">
        <v>96</v>
      </c>
      <c r="B236" s="8">
        <v>2014.0</v>
      </c>
      <c r="C236" s="8" t="s">
        <v>27</v>
      </c>
      <c r="D236" s="8" t="s">
        <v>8</v>
      </c>
      <c r="E236" s="8" t="s">
        <v>29</v>
      </c>
      <c r="F236" s="8">
        <v>7283.0</v>
      </c>
      <c r="G236" s="6">
        <v>45122.0</v>
      </c>
    </row>
    <row r="237">
      <c r="A237" s="27" t="s">
        <v>97</v>
      </c>
      <c r="B237" s="8">
        <v>2015.0</v>
      </c>
      <c r="C237" s="8" t="s">
        <v>27</v>
      </c>
      <c r="D237" s="8" t="s">
        <v>15</v>
      </c>
      <c r="E237" s="8" t="s">
        <v>30</v>
      </c>
      <c r="F237" s="8">
        <v>15678.0</v>
      </c>
      <c r="G237" s="6">
        <v>45137.0</v>
      </c>
    </row>
    <row r="238">
      <c r="A238" s="29" t="s">
        <v>98</v>
      </c>
      <c r="B238" s="8">
        <v>2016.0</v>
      </c>
      <c r="C238" s="8" t="s">
        <v>13</v>
      </c>
      <c r="D238" s="8" t="s">
        <v>15</v>
      </c>
      <c r="E238" s="8" t="s">
        <v>31</v>
      </c>
      <c r="F238" s="8">
        <v>5277.0</v>
      </c>
      <c r="G238" s="6">
        <v>45152.0</v>
      </c>
    </row>
    <row r="239">
      <c r="A239" s="27" t="s">
        <v>99</v>
      </c>
      <c r="B239" s="8">
        <v>2017.0</v>
      </c>
      <c r="C239" s="8" t="s">
        <v>25</v>
      </c>
      <c r="D239" s="8" t="s">
        <v>17</v>
      </c>
      <c r="E239" s="8" t="s">
        <v>32</v>
      </c>
      <c r="F239" s="8">
        <v>41871.0</v>
      </c>
      <c r="G239" s="6">
        <v>45167.0</v>
      </c>
    </row>
    <row r="240">
      <c r="A240" s="29" t="s">
        <v>100</v>
      </c>
      <c r="B240" s="8">
        <v>2018.0</v>
      </c>
      <c r="C240" s="8" t="s">
        <v>25</v>
      </c>
      <c r="D240" s="8" t="s">
        <v>11</v>
      </c>
      <c r="E240" s="8" t="s">
        <v>33</v>
      </c>
      <c r="F240" s="8">
        <v>38161.0</v>
      </c>
      <c r="G240" s="6">
        <v>45182.0</v>
      </c>
    </row>
    <row r="241">
      <c r="A241" s="27" t="s">
        <v>101</v>
      </c>
      <c r="B241" s="8">
        <v>2019.0</v>
      </c>
      <c r="C241" s="8" t="s">
        <v>13</v>
      </c>
      <c r="D241" s="8" t="s">
        <v>11</v>
      </c>
      <c r="E241" s="8" t="s">
        <v>34</v>
      </c>
      <c r="F241" s="8">
        <v>30436.0</v>
      </c>
      <c r="G241" s="6">
        <v>45197.0</v>
      </c>
    </row>
    <row r="242">
      <c r="A242" s="29" t="s">
        <v>102</v>
      </c>
      <c r="B242" s="8">
        <v>2020.0</v>
      </c>
      <c r="C242" s="8" t="s">
        <v>10</v>
      </c>
      <c r="D242" s="8" t="s">
        <v>11</v>
      </c>
      <c r="E242" s="8" t="s">
        <v>35</v>
      </c>
      <c r="F242" s="8">
        <v>33953.0</v>
      </c>
      <c r="G242" s="6">
        <v>45212.0</v>
      </c>
    </row>
    <row r="244">
      <c r="A244" s="1" t="s">
        <v>103</v>
      </c>
    </row>
    <row r="248">
      <c r="A248" s="2" t="s">
        <v>1</v>
      </c>
      <c r="B248" s="2" t="s">
        <v>2</v>
      </c>
      <c r="C248" s="2" t="s">
        <v>3</v>
      </c>
      <c r="D248" s="2" t="s">
        <v>4</v>
      </c>
      <c r="E248" s="2" t="s">
        <v>5</v>
      </c>
      <c r="F248" s="2" t="s">
        <v>6</v>
      </c>
      <c r="H248" s="23" t="s">
        <v>104</v>
      </c>
      <c r="I248" s="24"/>
    </row>
    <row r="249">
      <c r="A249" s="8">
        <v>2001.0</v>
      </c>
      <c r="B249" s="8" t="s">
        <v>7</v>
      </c>
      <c r="C249" s="8" t="s">
        <v>8</v>
      </c>
      <c r="D249" s="8" t="s">
        <v>9</v>
      </c>
      <c r="E249" s="8">
        <v>7048.0</v>
      </c>
      <c r="F249" s="6">
        <v>44927.0</v>
      </c>
      <c r="H249" s="19" t="s">
        <v>105</v>
      </c>
      <c r="I249" s="28" t="s">
        <v>106</v>
      </c>
    </row>
    <row r="250">
      <c r="A250" s="8">
        <v>2002.0</v>
      </c>
      <c r="B250" s="8" t="s">
        <v>10</v>
      </c>
      <c r="C250" s="8" t="s">
        <v>11</v>
      </c>
      <c r="D250" s="8" t="s">
        <v>12</v>
      </c>
      <c r="E250" s="8">
        <v>17428.0</v>
      </c>
      <c r="F250" s="6">
        <v>44942.0</v>
      </c>
      <c r="H250" s="19" t="s">
        <v>107</v>
      </c>
      <c r="I250" s="28">
        <v>3.0</v>
      </c>
    </row>
    <row r="251">
      <c r="A251" s="8">
        <v>2003.0</v>
      </c>
      <c r="B251" s="8" t="s">
        <v>13</v>
      </c>
      <c r="C251" s="8" t="s">
        <v>8</v>
      </c>
      <c r="D251" s="8" t="s">
        <v>14</v>
      </c>
      <c r="E251" s="8">
        <v>23672.0</v>
      </c>
      <c r="F251" s="6">
        <v>44957.0</v>
      </c>
      <c r="H251" s="19" t="s">
        <v>108</v>
      </c>
      <c r="I251" s="30">
        <f t="array" ref="I251">IFERROR(INDEX(E249:E268, MATCH(1, (D249:D268=I249)*(MONTH(F249:F268)=I250), 0)),"Put Proper Value")</f>
        <v>43388</v>
      </c>
    </row>
    <row r="252">
      <c r="A252" s="8">
        <v>2004.0</v>
      </c>
      <c r="B252" s="8" t="s">
        <v>10</v>
      </c>
      <c r="C252" s="8" t="s">
        <v>15</v>
      </c>
      <c r="D252" s="8" t="s">
        <v>16</v>
      </c>
      <c r="E252" s="8">
        <v>5264.0</v>
      </c>
      <c r="F252" s="6">
        <v>44972.0</v>
      </c>
    </row>
    <row r="253">
      <c r="A253" s="8">
        <v>2005.0</v>
      </c>
      <c r="B253" s="8" t="s">
        <v>7</v>
      </c>
      <c r="C253" s="8" t="s">
        <v>17</v>
      </c>
      <c r="D253" s="8" t="s">
        <v>18</v>
      </c>
      <c r="E253" s="8">
        <v>43388.0</v>
      </c>
      <c r="F253" s="6">
        <v>44987.0</v>
      </c>
    </row>
    <row r="254">
      <c r="A254" s="8">
        <v>2006.0</v>
      </c>
      <c r="B254" s="8" t="s">
        <v>13</v>
      </c>
      <c r="C254" s="8" t="s">
        <v>17</v>
      </c>
      <c r="D254" s="8" t="s">
        <v>19</v>
      </c>
      <c r="E254" s="8">
        <v>19757.0</v>
      </c>
      <c r="F254" s="6">
        <v>45002.0</v>
      </c>
    </row>
    <row r="255">
      <c r="A255" s="8">
        <v>2007.0</v>
      </c>
      <c r="B255" s="8" t="s">
        <v>13</v>
      </c>
      <c r="C255" s="8" t="s">
        <v>15</v>
      </c>
      <c r="D255" s="8" t="s">
        <v>20</v>
      </c>
      <c r="E255" s="8">
        <v>32058.0</v>
      </c>
      <c r="F255" s="6">
        <v>45017.0</v>
      </c>
    </row>
    <row r="256">
      <c r="A256" s="8">
        <v>2008.0</v>
      </c>
      <c r="B256" s="8" t="s">
        <v>7</v>
      </c>
      <c r="C256" s="8" t="s">
        <v>15</v>
      </c>
      <c r="D256" s="8" t="s">
        <v>21</v>
      </c>
      <c r="E256" s="8">
        <v>46429.0</v>
      </c>
      <c r="F256" s="6">
        <v>45032.0</v>
      </c>
    </row>
    <row r="257">
      <c r="A257" s="8">
        <v>2009.0</v>
      </c>
      <c r="B257" s="8" t="s">
        <v>10</v>
      </c>
      <c r="C257" s="8" t="s">
        <v>15</v>
      </c>
      <c r="D257" s="8" t="s">
        <v>22</v>
      </c>
      <c r="E257" s="8">
        <v>19746.0</v>
      </c>
      <c r="F257" s="6">
        <v>45047.0</v>
      </c>
    </row>
    <row r="258">
      <c r="A258" s="8">
        <v>2010.0</v>
      </c>
      <c r="B258" s="8" t="s">
        <v>7</v>
      </c>
      <c r="C258" s="8" t="s">
        <v>8</v>
      </c>
      <c r="D258" s="8" t="s">
        <v>23</v>
      </c>
      <c r="E258" s="8">
        <v>35185.0</v>
      </c>
      <c r="F258" s="6">
        <v>45062.0</v>
      </c>
    </row>
    <row r="259">
      <c r="A259" s="8">
        <v>2011.0</v>
      </c>
      <c r="B259" s="8" t="s">
        <v>7</v>
      </c>
      <c r="C259" s="8" t="s">
        <v>15</v>
      </c>
      <c r="D259" s="8" t="s">
        <v>24</v>
      </c>
      <c r="E259" s="8">
        <v>33920.0</v>
      </c>
      <c r="F259" s="6">
        <v>45077.0</v>
      </c>
    </row>
    <row r="260">
      <c r="A260" s="8">
        <v>2012.0</v>
      </c>
      <c r="B260" s="8" t="s">
        <v>25</v>
      </c>
      <c r="C260" s="8" t="s">
        <v>17</v>
      </c>
      <c r="D260" s="8" t="s">
        <v>26</v>
      </c>
      <c r="E260" s="8">
        <v>35611.0</v>
      </c>
      <c r="F260" s="6">
        <v>45092.0</v>
      </c>
    </row>
    <row r="261">
      <c r="A261" s="8">
        <v>2013.0</v>
      </c>
      <c r="B261" s="8" t="s">
        <v>27</v>
      </c>
      <c r="C261" s="8" t="s">
        <v>15</v>
      </c>
      <c r="D261" s="8" t="s">
        <v>28</v>
      </c>
      <c r="E261" s="8">
        <v>15560.0</v>
      </c>
      <c r="F261" s="6">
        <v>45107.0</v>
      </c>
    </row>
    <row r="262">
      <c r="A262" s="8">
        <v>2014.0</v>
      </c>
      <c r="B262" s="8" t="s">
        <v>27</v>
      </c>
      <c r="C262" s="8" t="s">
        <v>8</v>
      </c>
      <c r="D262" s="8" t="s">
        <v>29</v>
      </c>
      <c r="E262" s="8">
        <v>7283.0</v>
      </c>
      <c r="F262" s="6">
        <v>45122.0</v>
      </c>
    </row>
    <row r="263">
      <c r="A263" s="8">
        <v>2015.0</v>
      </c>
      <c r="B263" s="8" t="s">
        <v>27</v>
      </c>
      <c r="C263" s="8" t="s">
        <v>15</v>
      </c>
      <c r="D263" s="8" t="s">
        <v>30</v>
      </c>
      <c r="E263" s="8">
        <v>15678.0</v>
      </c>
      <c r="F263" s="6">
        <v>45137.0</v>
      </c>
    </row>
    <row r="264">
      <c r="A264" s="8">
        <v>2016.0</v>
      </c>
      <c r="B264" s="8" t="s">
        <v>13</v>
      </c>
      <c r="C264" s="8" t="s">
        <v>15</v>
      </c>
      <c r="D264" s="8" t="s">
        <v>31</v>
      </c>
      <c r="E264" s="8">
        <v>5277.0</v>
      </c>
      <c r="F264" s="6">
        <v>45152.0</v>
      </c>
    </row>
    <row r="265">
      <c r="A265" s="8">
        <v>2017.0</v>
      </c>
      <c r="B265" s="8" t="s">
        <v>25</v>
      </c>
      <c r="C265" s="8" t="s">
        <v>17</v>
      </c>
      <c r="D265" s="8" t="s">
        <v>32</v>
      </c>
      <c r="E265" s="8">
        <v>41871.0</v>
      </c>
      <c r="F265" s="6">
        <v>45167.0</v>
      </c>
    </row>
    <row r="266">
      <c r="A266" s="8">
        <v>2018.0</v>
      </c>
      <c r="B266" s="8" t="s">
        <v>25</v>
      </c>
      <c r="C266" s="8" t="s">
        <v>11</v>
      </c>
      <c r="D266" s="8" t="s">
        <v>33</v>
      </c>
      <c r="E266" s="8">
        <v>38161.0</v>
      </c>
      <c r="F266" s="6">
        <v>45182.0</v>
      </c>
    </row>
    <row r="267">
      <c r="A267" s="8">
        <v>2019.0</v>
      </c>
      <c r="B267" s="8" t="s">
        <v>13</v>
      </c>
      <c r="C267" s="8" t="s">
        <v>11</v>
      </c>
      <c r="D267" s="8" t="s">
        <v>34</v>
      </c>
      <c r="E267" s="8">
        <v>30436.0</v>
      </c>
      <c r="F267" s="6">
        <v>45197.0</v>
      </c>
    </row>
    <row r="268">
      <c r="A268" s="8">
        <v>2020.0</v>
      </c>
      <c r="B268" s="8" t="s">
        <v>10</v>
      </c>
      <c r="C268" s="8" t="s">
        <v>11</v>
      </c>
      <c r="D268" s="8" t="s">
        <v>35</v>
      </c>
      <c r="E268" s="8">
        <v>33953.0</v>
      </c>
      <c r="F268" s="6">
        <v>45212.0</v>
      </c>
    </row>
    <row r="270">
      <c r="A270" s="2" t="s">
        <v>109</v>
      </c>
      <c r="B270" s="2" t="s">
        <v>38</v>
      </c>
      <c r="C270" s="2" t="s">
        <v>110</v>
      </c>
      <c r="D270" s="2" t="s">
        <v>111</v>
      </c>
      <c r="E270" s="2" t="s">
        <v>112</v>
      </c>
      <c r="H270" s="23" t="s">
        <v>113</v>
      </c>
      <c r="I270" s="24"/>
    </row>
    <row r="271">
      <c r="A271" s="8">
        <v>3001.0</v>
      </c>
      <c r="B271" s="8" t="s">
        <v>114</v>
      </c>
      <c r="C271" s="8" t="s">
        <v>115</v>
      </c>
      <c r="D271" s="8">
        <v>86766.0</v>
      </c>
      <c r="E271" s="9">
        <v>42005.0</v>
      </c>
      <c r="H271" s="31" t="s">
        <v>109</v>
      </c>
      <c r="I271" s="25">
        <v>3010.0</v>
      </c>
    </row>
    <row r="272">
      <c r="A272" s="8">
        <v>3002.0</v>
      </c>
      <c r="B272" s="8" t="s">
        <v>116</v>
      </c>
      <c r="C272" s="8" t="s">
        <v>115</v>
      </c>
      <c r="D272" s="8">
        <v>31943.0</v>
      </c>
      <c r="E272" s="9">
        <v>42255.0</v>
      </c>
      <c r="H272" s="31" t="s">
        <v>38</v>
      </c>
      <c r="I272" s="26" t="str">
        <f>VLOOKUP($I$271,$A$271:$E$290,MATCH("Name",$A$270:$E$270,0))</f>
        <v>Employee 10</v>
      </c>
    </row>
    <row r="273">
      <c r="A273" s="8">
        <v>3003.0</v>
      </c>
      <c r="B273" s="8" t="s">
        <v>117</v>
      </c>
      <c r="C273" s="8" t="s">
        <v>118</v>
      </c>
      <c r="D273" s="8">
        <v>63374.0</v>
      </c>
      <c r="E273" s="9">
        <v>42505.0</v>
      </c>
      <c r="H273" s="31" t="s">
        <v>110</v>
      </c>
      <c r="I273" s="26" t="str">
        <f>VLOOKUP($I$271,$A$271:$E$290,MATCH("department",$A$270:$E$270,0))</f>
        <v>HR</v>
      </c>
    </row>
    <row r="274">
      <c r="A274" s="8">
        <v>3004.0</v>
      </c>
      <c r="B274" s="8" t="s">
        <v>119</v>
      </c>
      <c r="C274" s="8" t="s">
        <v>115</v>
      </c>
      <c r="D274" s="8">
        <v>109972.0</v>
      </c>
      <c r="E274" s="9">
        <v>42755.0</v>
      </c>
      <c r="H274" s="31" t="s">
        <v>111</v>
      </c>
      <c r="I274" s="26">
        <f>VLOOKUP($I$271,$A$271:$E$290,MATCH("Salary",$A$270:$E$270,0))</f>
        <v>107877</v>
      </c>
    </row>
    <row r="275">
      <c r="A275" s="8">
        <v>3005.0</v>
      </c>
      <c r="B275" s="8" t="s">
        <v>120</v>
      </c>
      <c r="C275" s="8" t="s">
        <v>121</v>
      </c>
      <c r="D275" s="8">
        <v>54149.0</v>
      </c>
      <c r="E275" s="9">
        <v>43005.0</v>
      </c>
      <c r="H275" s="31" t="s">
        <v>112</v>
      </c>
      <c r="I275" s="32">
        <f>VLOOKUP($I$271,$A$271:$E$290,MATCH("Joining Date",$A$270:$E$270,0))</f>
        <v>44255</v>
      </c>
    </row>
    <row r="276">
      <c r="A276" s="8">
        <v>3006.0</v>
      </c>
      <c r="B276" s="8" t="s">
        <v>122</v>
      </c>
      <c r="C276" s="8" t="s">
        <v>121</v>
      </c>
      <c r="D276" s="8">
        <v>78689.0</v>
      </c>
      <c r="E276" s="9">
        <v>43255.0</v>
      </c>
    </row>
    <row r="277">
      <c r="A277" s="8">
        <v>3007.0</v>
      </c>
      <c r="B277" s="8" t="s">
        <v>123</v>
      </c>
      <c r="C277" s="8" t="s">
        <v>124</v>
      </c>
      <c r="D277" s="8">
        <v>35960.0</v>
      </c>
      <c r="E277" s="9">
        <v>43505.0</v>
      </c>
    </row>
    <row r="278">
      <c r="A278" s="8">
        <v>3008.0</v>
      </c>
      <c r="B278" s="8" t="s">
        <v>125</v>
      </c>
      <c r="C278" s="8" t="s">
        <v>121</v>
      </c>
      <c r="D278" s="8">
        <v>91659.0</v>
      </c>
      <c r="E278" s="9">
        <v>43755.0</v>
      </c>
    </row>
    <row r="279">
      <c r="A279" s="8">
        <v>3009.0</v>
      </c>
      <c r="B279" s="8" t="s">
        <v>126</v>
      </c>
      <c r="C279" s="8" t="s">
        <v>121</v>
      </c>
      <c r="D279" s="8">
        <v>90423.0</v>
      </c>
      <c r="E279" s="9">
        <v>44005.0</v>
      </c>
    </row>
    <row r="280">
      <c r="A280" s="8">
        <v>3010.0</v>
      </c>
      <c r="B280" s="8" t="s">
        <v>127</v>
      </c>
      <c r="C280" s="8" t="s">
        <v>118</v>
      </c>
      <c r="D280" s="8">
        <v>107877.0</v>
      </c>
      <c r="E280" s="9">
        <v>44255.0</v>
      </c>
    </row>
    <row r="281">
      <c r="A281" s="8">
        <v>3011.0</v>
      </c>
      <c r="B281" s="8" t="s">
        <v>128</v>
      </c>
      <c r="C281" s="8" t="s">
        <v>115</v>
      </c>
      <c r="D281" s="8">
        <v>107634.0</v>
      </c>
      <c r="E281" s="9">
        <v>44505.0</v>
      </c>
    </row>
    <row r="282">
      <c r="A282" s="8">
        <v>3012.0</v>
      </c>
      <c r="B282" s="8" t="s">
        <v>129</v>
      </c>
      <c r="C282" s="8" t="s">
        <v>115</v>
      </c>
      <c r="D282" s="8">
        <v>35226.0</v>
      </c>
      <c r="E282" s="9">
        <v>44755.0</v>
      </c>
    </row>
    <row r="283">
      <c r="A283" s="8">
        <v>3013.0</v>
      </c>
      <c r="B283" s="8" t="s">
        <v>130</v>
      </c>
      <c r="C283" s="8" t="s">
        <v>118</v>
      </c>
      <c r="D283" s="8">
        <v>40872.0</v>
      </c>
      <c r="E283" s="9">
        <v>45005.0</v>
      </c>
    </row>
    <row r="284">
      <c r="A284" s="8">
        <v>3014.0</v>
      </c>
      <c r="B284" s="8" t="s">
        <v>131</v>
      </c>
      <c r="C284" s="8" t="s">
        <v>118</v>
      </c>
      <c r="D284" s="8">
        <v>55378.0</v>
      </c>
      <c r="E284" s="9">
        <v>45255.0</v>
      </c>
    </row>
    <row r="285">
      <c r="A285" s="8">
        <v>3015.0</v>
      </c>
      <c r="B285" s="8" t="s">
        <v>132</v>
      </c>
      <c r="C285" s="8" t="s">
        <v>118</v>
      </c>
      <c r="D285" s="8">
        <v>63297.0</v>
      </c>
      <c r="E285" s="9">
        <v>45505.0</v>
      </c>
    </row>
    <row r="286">
      <c r="A286" s="8">
        <v>3016.0</v>
      </c>
      <c r="B286" s="8" t="s">
        <v>133</v>
      </c>
      <c r="C286" s="8" t="s">
        <v>115</v>
      </c>
      <c r="D286" s="8">
        <v>114173.0</v>
      </c>
      <c r="E286" s="9">
        <v>45755.0</v>
      </c>
    </row>
    <row r="287">
      <c r="A287" s="8">
        <v>3017.0</v>
      </c>
      <c r="B287" s="8" t="s">
        <v>134</v>
      </c>
      <c r="C287" s="8" t="s">
        <v>118</v>
      </c>
      <c r="D287" s="8">
        <v>86915.0</v>
      </c>
      <c r="E287" s="9">
        <v>46005.0</v>
      </c>
    </row>
    <row r="288">
      <c r="A288" s="8">
        <v>3018.0</v>
      </c>
      <c r="B288" s="8" t="s">
        <v>135</v>
      </c>
      <c r="C288" s="8" t="s">
        <v>121</v>
      </c>
      <c r="D288" s="8">
        <v>116284.0</v>
      </c>
      <c r="E288" s="9">
        <v>46255.0</v>
      </c>
    </row>
    <row r="289">
      <c r="A289" s="8">
        <v>3019.0</v>
      </c>
      <c r="B289" s="8" t="s">
        <v>136</v>
      </c>
      <c r="C289" s="8" t="s">
        <v>124</v>
      </c>
      <c r="D289" s="8">
        <v>116283.0</v>
      </c>
      <c r="E289" s="9">
        <v>46505.0</v>
      </c>
    </row>
    <row r="290">
      <c r="A290" s="8">
        <v>3020.0</v>
      </c>
      <c r="B290" s="8" t="s">
        <v>137</v>
      </c>
      <c r="C290" s="8" t="s">
        <v>124</v>
      </c>
      <c r="D290" s="8">
        <v>99924.0</v>
      </c>
      <c r="E290" s="9">
        <v>46755.0</v>
      </c>
    </row>
    <row r="292">
      <c r="A292" s="1" t="s">
        <v>138</v>
      </c>
    </row>
    <row r="296">
      <c r="A296" s="2" t="s">
        <v>37</v>
      </c>
      <c r="B296" s="2" t="s">
        <v>38</v>
      </c>
      <c r="C296" s="2" t="s">
        <v>39</v>
      </c>
      <c r="D296" s="2" t="s">
        <v>40</v>
      </c>
      <c r="E296" s="2" t="s">
        <v>41</v>
      </c>
      <c r="F296" s="2" t="s">
        <v>42</v>
      </c>
      <c r="G296" s="7" t="s">
        <v>139</v>
      </c>
      <c r="H296" s="7" t="s">
        <v>140</v>
      </c>
      <c r="I296" s="7" t="s">
        <v>141</v>
      </c>
    </row>
    <row r="297">
      <c r="A297" s="8">
        <v>1001.0</v>
      </c>
      <c r="B297" s="33" t="s">
        <v>142</v>
      </c>
      <c r="C297" s="8">
        <v>61.0</v>
      </c>
      <c r="D297" s="8">
        <v>48.0</v>
      </c>
      <c r="E297" s="8">
        <v>76.0</v>
      </c>
      <c r="F297" s="9">
        <v>43101.0</v>
      </c>
      <c r="G297" s="31" t="str">
        <f t="shared" ref="G297:G316" si="9">LEFT(B297, FIND(" ", B297) - 1)</f>
        <v>Rahul</v>
      </c>
      <c r="H297" s="31" t="str">
        <f t="shared" ref="H297:H316" si="10">UPPER(B297)</f>
        <v>RAHUL SHARMA</v>
      </c>
      <c r="I297" s="31" t="str">
        <f t="shared" ref="I297:I316" si="11">LOWER(B297)</f>
        <v>rahul sharma</v>
      </c>
    </row>
    <row r="298">
      <c r="A298" s="8">
        <v>1002.0</v>
      </c>
      <c r="B298" s="33" t="s">
        <v>143</v>
      </c>
      <c r="C298" s="8">
        <v>78.0</v>
      </c>
      <c r="D298" s="8">
        <v>76.0</v>
      </c>
      <c r="E298" s="8">
        <v>70.0</v>
      </c>
      <c r="F298" s="9">
        <v>43281.0</v>
      </c>
      <c r="G298" s="31" t="str">
        <f t="shared" si="9"/>
        <v>Priya</v>
      </c>
      <c r="H298" s="31" t="str">
        <f t="shared" si="10"/>
        <v>PRIYA MEHTA</v>
      </c>
      <c r="I298" s="31" t="str">
        <f t="shared" si="11"/>
        <v>priya mehta</v>
      </c>
    </row>
    <row r="299">
      <c r="A299" s="8">
        <v>1003.0</v>
      </c>
      <c r="B299" s="33" t="s">
        <v>144</v>
      </c>
      <c r="C299" s="8">
        <v>97.0</v>
      </c>
      <c r="D299" s="8">
        <v>60.0</v>
      </c>
      <c r="E299" s="8">
        <v>51.0</v>
      </c>
      <c r="F299" s="9">
        <v>43461.0</v>
      </c>
      <c r="G299" s="31" t="str">
        <f t="shared" si="9"/>
        <v>Amit</v>
      </c>
      <c r="H299" s="31" t="str">
        <f t="shared" si="10"/>
        <v>AMIT VERMA</v>
      </c>
      <c r="I299" s="31" t="str">
        <f t="shared" si="11"/>
        <v>amit verma</v>
      </c>
    </row>
    <row r="300">
      <c r="A300" s="8">
        <v>1004.0</v>
      </c>
      <c r="B300" s="33" t="s">
        <v>145</v>
      </c>
      <c r="C300" s="8">
        <v>74.0</v>
      </c>
      <c r="D300" s="8">
        <v>55.0</v>
      </c>
      <c r="E300" s="8">
        <v>46.0</v>
      </c>
      <c r="F300" s="9">
        <v>43641.0</v>
      </c>
      <c r="G300" s="31" t="str">
        <f t="shared" si="9"/>
        <v>Vikram</v>
      </c>
      <c r="H300" s="31" t="str">
        <f t="shared" si="10"/>
        <v>VIKRAM SINGH</v>
      </c>
      <c r="I300" s="31" t="str">
        <f t="shared" si="11"/>
        <v>vikram singh</v>
      </c>
    </row>
    <row r="301">
      <c r="A301" s="8">
        <v>1005.0</v>
      </c>
      <c r="B301" s="33" t="s">
        <v>146</v>
      </c>
      <c r="C301" s="8">
        <v>68.0</v>
      </c>
      <c r="D301" s="8">
        <v>74.0</v>
      </c>
      <c r="E301" s="8">
        <v>84.0</v>
      </c>
      <c r="F301" s="9">
        <v>43821.0</v>
      </c>
      <c r="G301" s="31" t="str">
        <f t="shared" si="9"/>
        <v>Anjali</v>
      </c>
      <c r="H301" s="31" t="str">
        <f t="shared" si="10"/>
        <v>ANJALI PATEL</v>
      </c>
      <c r="I301" s="31" t="str">
        <f t="shared" si="11"/>
        <v>anjali patel</v>
      </c>
    </row>
    <row r="302">
      <c r="A302" s="8">
        <v>1006.0</v>
      </c>
      <c r="B302" s="33" t="s">
        <v>147</v>
      </c>
      <c r="C302" s="8">
        <v>80.0</v>
      </c>
      <c r="D302" s="8">
        <v>70.0</v>
      </c>
      <c r="E302" s="8">
        <v>65.0</v>
      </c>
      <c r="F302" s="9">
        <v>44001.0</v>
      </c>
      <c r="G302" s="31" t="str">
        <f t="shared" si="9"/>
        <v>Ravi</v>
      </c>
      <c r="H302" s="31" t="str">
        <f t="shared" si="10"/>
        <v>RAVI KUMAR</v>
      </c>
      <c r="I302" s="31" t="str">
        <f t="shared" si="11"/>
        <v>ravi kumar</v>
      </c>
    </row>
    <row r="303">
      <c r="A303" s="8">
        <v>1007.0</v>
      </c>
      <c r="B303" s="33" t="s">
        <v>148</v>
      </c>
      <c r="C303" s="8">
        <v>75.0</v>
      </c>
      <c r="D303" s="8">
        <v>47.0</v>
      </c>
      <c r="E303" s="8">
        <v>78.0</v>
      </c>
      <c r="F303" s="9">
        <v>44181.0</v>
      </c>
      <c r="G303" s="31" t="str">
        <f t="shared" si="9"/>
        <v>Deepika</v>
      </c>
      <c r="H303" s="31" t="str">
        <f t="shared" si="10"/>
        <v>DEEPIKA NAIR</v>
      </c>
      <c r="I303" s="31" t="str">
        <f t="shared" si="11"/>
        <v>deepika nair</v>
      </c>
    </row>
    <row r="304">
      <c r="A304" s="8">
        <v>1008.0</v>
      </c>
      <c r="B304" s="33" t="s">
        <v>149</v>
      </c>
      <c r="C304" s="8">
        <v>94.0</v>
      </c>
      <c r="D304" s="8">
        <v>67.0</v>
      </c>
      <c r="E304" s="8">
        <v>64.0</v>
      </c>
      <c r="F304" s="9">
        <v>44361.0</v>
      </c>
      <c r="G304" s="31" t="str">
        <f t="shared" si="9"/>
        <v>Arjun</v>
      </c>
      <c r="H304" s="31" t="str">
        <f t="shared" si="10"/>
        <v>ARJUN JOSHI</v>
      </c>
      <c r="I304" s="31" t="str">
        <f t="shared" si="11"/>
        <v>arjun joshi</v>
      </c>
    </row>
    <row r="305">
      <c r="A305" s="8">
        <v>1009.0</v>
      </c>
      <c r="B305" s="33" t="s">
        <v>150</v>
      </c>
      <c r="C305" s="8">
        <v>41.0</v>
      </c>
      <c r="D305" s="8">
        <v>75.0</v>
      </c>
      <c r="E305" s="8">
        <v>56.0</v>
      </c>
      <c r="F305" s="9">
        <v>44541.0</v>
      </c>
      <c r="G305" s="31" t="str">
        <f t="shared" si="9"/>
        <v>Neha</v>
      </c>
      <c r="H305" s="31" t="str">
        <f t="shared" si="10"/>
        <v>NEHA DAS</v>
      </c>
      <c r="I305" s="31" t="str">
        <f t="shared" si="11"/>
        <v>neha das</v>
      </c>
    </row>
    <row r="306">
      <c r="A306" s="8">
        <v>1010.0</v>
      </c>
      <c r="B306" s="33" t="s">
        <v>151</v>
      </c>
      <c r="C306" s="8">
        <v>98.0</v>
      </c>
      <c r="D306" s="8">
        <v>54.0</v>
      </c>
      <c r="E306" s="8">
        <v>58.0</v>
      </c>
      <c r="F306" s="9">
        <v>44721.0</v>
      </c>
      <c r="G306" s="31" t="str">
        <f t="shared" si="9"/>
        <v>Karan</v>
      </c>
      <c r="H306" s="31" t="str">
        <f t="shared" si="10"/>
        <v>KARAN MALHOTRA</v>
      </c>
      <c r="I306" s="31" t="str">
        <f t="shared" si="11"/>
        <v>karan malhotra</v>
      </c>
    </row>
    <row r="307">
      <c r="A307" s="8">
        <v>1011.0</v>
      </c>
      <c r="B307" s="33" t="s">
        <v>152</v>
      </c>
      <c r="C307" s="8">
        <v>73.0</v>
      </c>
      <c r="D307" s="8">
        <v>79.0</v>
      </c>
      <c r="E307" s="8">
        <v>53.0</v>
      </c>
      <c r="F307" s="9">
        <v>44901.0</v>
      </c>
      <c r="G307" s="31" t="str">
        <f t="shared" si="9"/>
        <v>Pooja</v>
      </c>
      <c r="H307" s="31" t="str">
        <f t="shared" si="10"/>
        <v>POOJA SINHA</v>
      </c>
      <c r="I307" s="31" t="str">
        <f t="shared" si="11"/>
        <v>pooja sinha</v>
      </c>
    </row>
    <row r="308">
      <c r="A308" s="8">
        <v>1012.0</v>
      </c>
      <c r="B308" s="33" t="s">
        <v>153</v>
      </c>
      <c r="C308" s="8">
        <v>85.0</v>
      </c>
      <c r="D308" s="8">
        <v>89.0</v>
      </c>
      <c r="E308" s="8">
        <v>79.0</v>
      </c>
      <c r="F308" s="9">
        <v>45081.0</v>
      </c>
      <c r="G308" s="31" t="str">
        <f t="shared" si="9"/>
        <v>Siddharth</v>
      </c>
      <c r="H308" s="31" t="str">
        <f t="shared" si="10"/>
        <v>SIDDHARTH RAO</v>
      </c>
      <c r="I308" s="31" t="str">
        <f t="shared" si="11"/>
        <v>siddharth rao</v>
      </c>
    </row>
    <row r="309">
      <c r="A309" s="8">
        <v>1013.0</v>
      </c>
      <c r="B309" s="33" t="s">
        <v>154</v>
      </c>
      <c r="C309" s="8">
        <v>98.0</v>
      </c>
      <c r="D309" s="8">
        <v>90.0</v>
      </c>
      <c r="E309" s="8">
        <v>97.0</v>
      </c>
      <c r="F309" s="9">
        <v>45261.0</v>
      </c>
      <c r="G309" s="31" t="str">
        <f t="shared" si="9"/>
        <v>Meera</v>
      </c>
      <c r="H309" s="31" t="str">
        <f t="shared" si="10"/>
        <v>MEERA IYER</v>
      </c>
      <c r="I309" s="31" t="str">
        <f t="shared" si="11"/>
        <v>meera iyer</v>
      </c>
    </row>
    <row r="310">
      <c r="A310" s="8">
        <v>1014.0</v>
      </c>
      <c r="B310" s="33" t="s">
        <v>155</v>
      </c>
      <c r="C310" s="8">
        <v>93.0</v>
      </c>
      <c r="D310" s="8">
        <v>40.0</v>
      </c>
      <c r="E310" s="8">
        <v>44.0</v>
      </c>
      <c r="F310" s="9">
        <v>45441.0</v>
      </c>
      <c r="G310" s="31" t="str">
        <f t="shared" si="9"/>
        <v>Nikhil</v>
      </c>
      <c r="H310" s="31" t="str">
        <f t="shared" si="10"/>
        <v>NIKHIL SHAH</v>
      </c>
      <c r="I310" s="31" t="str">
        <f t="shared" si="11"/>
        <v>nikhil shah</v>
      </c>
    </row>
    <row r="311">
      <c r="A311" s="8">
        <v>1015.0</v>
      </c>
      <c r="B311" s="33" t="s">
        <v>156</v>
      </c>
      <c r="C311" s="8">
        <v>70.0</v>
      </c>
      <c r="D311" s="8">
        <v>51.0</v>
      </c>
      <c r="E311" s="8">
        <v>75.0</v>
      </c>
      <c r="F311" s="9">
        <v>45621.0</v>
      </c>
      <c r="G311" s="31" t="str">
        <f t="shared" si="9"/>
        <v>Ayesha</v>
      </c>
      <c r="H311" s="31" t="str">
        <f t="shared" si="10"/>
        <v>AYESHA KHAN</v>
      </c>
      <c r="I311" s="31" t="str">
        <f t="shared" si="11"/>
        <v>ayesha khan</v>
      </c>
    </row>
    <row r="312">
      <c r="A312" s="8">
        <v>1016.0</v>
      </c>
      <c r="B312" s="33" t="s">
        <v>157</v>
      </c>
      <c r="C312" s="8">
        <v>98.0</v>
      </c>
      <c r="D312" s="8">
        <v>77.0</v>
      </c>
      <c r="E312" s="8">
        <v>60.0</v>
      </c>
      <c r="F312" s="9">
        <v>45801.0</v>
      </c>
      <c r="G312" s="31" t="str">
        <f t="shared" si="9"/>
        <v>Harpreet</v>
      </c>
      <c r="H312" s="31" t="str">
        <f t="shared" si="10"/>
        <v>HARPREET KAUR</v>
      </c>
      <c r="I312" s="31" t="str">
        <f t="shared" si="11"/>
        <v>harpreet kaur</v>
      </c>
    </row>
    <row r="313">
      <c r="A313" s="8">
        <v>1017.0</v>
      </c>
      <c r="B313" s="33" t="s">
        <v>158</v>
      </c>
      <c r="C313" s="8">
        <v>66.0</v>
      </c>
      <c r="D313" s="8">
        <v>59.0</v>
      </c>
      <c r="E313" s="8">
        <v>40.0</v>
      </c>
      <c r="F313" s="9">
        <v>45981.0</v>
      </c>
      <c r="G313" s="31" t="str">
        <f t="shared" si="9"/>
        <v>Suresh</v>
      </c>
      <c r="H313" s="31" t="str">
        <f t="shared" si="10"/>
        <v>SURESH MENON</v>
      </c>
      <c r="I313" s="31" t="str">
        <f t="shared" si="11"/>
        <v>suresh menon</v>
      </c>
    </row>
    <row r="314">
      <c r="A314" s="8">
        <v>1018.0</v>
      </c>
      <c r="B314" s="33" t="s">
        <v>159</v>
      </c>
      <c r="C314" s="8">
        <v>82.0</v>
      </c>
      <c r="D314" s="8">
        <v>48.0</v>
      </c>
      <c r="E314" s="8">
        <v>79.0</v>
      </c>
      <c r="F314" s="9">
        <v>46161.0</v>
      </c>
      <c r="G314" s="31" t="str">
        <f t="shared" si="9"/>
        <v>Trisha</v>
      </c>
      <c r="H314" s="31" t="str">
        <f t="shared" si="10"/>
        <v>TRISHA ROY</v>
      </c>
      <c r="I314" s="31" t="str">
        <f t="shared" si="11"/>
        <v>trisha roy</v>
      </c>
    </row>
    <row r="315">
      <c r="A315" s="8">
        <v>1019.0</v>
      </c>
      <c r="B315" s="33" t="s">
        <v>160</v>
      </c>
      <c r="C315" s="8">
        <v>90.0</v>
      </c>
      <c r="D315" s="8">
        <v>78.0</v>
      </c>
      <c r="E315" s="8">
        <v>60.0</v>
      </c>
      <c r="F315" s="9">
        <v>46341.0</v>
      </c>
      <c r="G315" s="31" t="str">
        <f t="shared" si="9"/>
        <v>Manoj</v>
      </c>
      <c r="H315" s="31" t="str">
        <f t="shared" si="10"/>
        <v>MANOJ PILLAI</v>
      </c>
      <c r="I315" s="31" t="str">
        <f t="shared" si="11"/>
        <v>manoj pillai</v>
      </c>
    </row>
    <row r="316">
      <c r="A316" s="8">
        <v>1020.0</v>
      </c>
      <c r="B316" s="34" t="s">
        <v>161</v>
      </c>
      <c r="C316" s="8">
        <v>83.0</v>
      </c>
      <c r="D316" s="8">
        <v>92.0</v>
      </c>
      <c r="E316" s="8">
        <v>55.0</v>
      </c>
      <c r="F316" s="9">
        <v>46521.0</v>
      </c>
      <c r="G316" s="31" t="str">
        <f t="shared" si="9"/>
        <v>Raj</v>
      </c>
      <c r="H316" s="31" t="str">
        <f t="shared" si="10"/>
        <v>RAJ SHARMA</v>
      </c>
      <c r="I316" s="31" t="str">
        <f t="shared" si="11"/>
        <v>raj sharma</v>
      </c>
    </row>
    <row r="318">
      <c r="A318" s="1" t="s">
        <v>162</v>
      </c>
    </row>
    <row r="322">
      <c r="A322" s="2" t="s">
        <v>1</v>
      </c>
      <c r="B322" s="2" t="s">
        <v>2</v>
      </c>
      <c r="C322" s="2" t="s">
        <v>3</v>
      </c>
      <c r="D322" s="2" t="s">
        <v>4</v>
      </c>
      <c r="E322" s="2" t="s">
        <v>5</v>
      </c>
      <c r="F322" s="2" t="s">
        <v>6</v>
      </c>
      <c r="H322" s="7" t="s">
        <v>163</v>
      </c>
      <c r="I322" s="35">
        <v>2020.0</v>
      </c>
      <c r="J322" s="36"/>
      <c r="K322" s="36"/>
      <c r="L322" s="36"/>
      <c r="M322" s="36"/>
    </row>
    <row r="323">
      <c r="A323" s="8">
        <v>2001.0</v>
      </c>
      <c r="B323" s="8" t="s">
        <v>7</v>
      </c>
      <c r="C323" s="8" t="s">
        <v>8</v>
      </c>
      <c r="D323" s="8" t="s">
        <v>9</v>
      </c>
      <c r="E323" s="8">
        <v>7048.0</v>
      </c>
      <c r="F323" s="9">
        <v>44927.0</v>
      </c>
      <c r="H323" s="15">
        <f t="array" ref="H323:M323">XLOOKUP(I322,A323:A342,A323:F342,"-",0,1)</f>
        <v>2020</v>
      </c>
      <c r="I323" s="15" t="s">
        <v>10</v>
      </c>
      <c r="J323" s="15" t="s">
        <v>11</v>
      </c>
      <c r="K323" s="15" t="s">
        <v>35</v>
      </c>
      <c r="L323" s="15">
        <v>33953.0</v>
      </c>
      <c r="M323" s="37">
        <v>45212.0</v>
      </c>
    </row>
    <row r="324">
      <c r="A324" s="8">
        <v>2002.0</v>
      </c>
      <c r="B324" s="8" t="s">
        <v>10</v>
      </c>
      <c r="C324" s="8" t="s">
        <v>11</v>
      </c>
      <c r="D324" s="8" t="s">
        <v>12</v>
      </c>
      <c r="E324" s="8">
        <v>17428.0</v>
      </c>
      <c r="F324" s="9">
        <v>44942.0</v>
      </c>
    </row>
    <row r="325">
      <c r="A325" s="8">
        <v>2003.0</v>
      </c>
      <c r="B325" s="8" t="s">
        <v>13</v>
      </c>
      <c r="C325" s="8" t="s">
        <v>8</v>
      </c>
      <c r="D325" s="8" t="s">
        <v>14</v>
      </c>
      <c r="E325" s="8">
        <v>23672.0</v>
      </c>
      <c r="F325" s="9">
        <v>44957.0</v>
      </c>
    </row>
    <row r="326">
      <c r="A326" s="8">
        <v>2004.0</v>
      </c>
      <c r="B326" s="8" t="s">
        <v>10</v>
      </c>
      <c r="C326" s="8" t="s">
        <v>15</v>
      </c>
      <c r="D326" s="8" t="s">
        <v>16</v>
      </c>
      <c r="E326" s="8">
        <v>5264.0</v>
      </c>
      <c r="F326" s="9">
        <v>44972.0</v>
      </c>
    </row>
    <row r="327">
      <c r="A327" s="8">
        <v>2005.0</v>
      </c>
      <c r="B327" s="8" t="s">
        <v>7</v>
      </c>
      <c r="C327" s="8" t="s">
        <v>17</v>
      </c>
      <c r="D327" s="8" t="s">
        <v>18</v>
      </c>
      <c r="E327" s="8">
        <v>43388.0</v>
      </c>
      <c r="F327" s="9">
        <v>44987.0</v>
      </c>
    </row>
    <row r="328">
      <c r="A328" s="8">
        <v>2006.0</v>
      </c>
      <c r="B328" s="8" t="s">
        <v>13</v>
      </c>
      <c r="C328" s="8" t="s">
        <v>17</v>
      </c>
      <c r="D328" s="8" t="s">
        <v>19</v>
      </c>
      <c r="E328" s="8">
        <v>19757.0</v>
      </c>
      <c r="F328" s="9">
        <v>45002.0</v>
      </c>
    </row>
    <row r="329">
      <c r="A329" s="8">
        <v>2007.0</v>
      </c>
      <c r="B329" s="8" t="s">
        <v>13</v>
      </c>
      <c r="C329" s="8" t="s">
        <v>15</v>
      </c>
      <c r="D329" s="8" t="s">
        <v>20</v>
      </c>
      <c r="E329" s="8">
        <v>32058.0</v>
      </c>
      <c r="F329" s="9">
        <v>45017.0</v>
      </c>
    </row>
    <row r="330">
      <c r="A330" s="8">
        <v>2008.0</v>
      </c>
      <c r="B330" s="8" t="s">
        <v>7</v>
      </c>
      <c r="C330" s="8" t="s">
        <v>15</v>
      </c>
      <c r="D330" s="8" t="s">
        <v>21</v>
      </c>
      <c r="E330" s="8">
        <v>46429.0</v>
      </c>
      <c r="F330" s="9">
        <v>45032.0</v>
      </c>
    </row>
    <row r="331">
      <c r="A331" s="8">
        <v>2009.0</v>
      </c>
      <c r="B331" s="8" t="s">
        <v>10</v>
      </c>
      <c r="C331" s="8" t="s">
        <v>15</v>
      </c>
      <c r="D331" s="8" t="s">
        <v>22</v>
      </c>
      <c r="E331" s="8">
        <v>19746.0</v>
      </c>
      <c r="F331" s="9">
        <v>45047.0</v>
      </c>
    </row>
    <row r="332">
      <c r="A332" s="8">
        <v>2010.0</v>
      </c>
      <c r="B332" s="8" t="s">
        <v>7</v>
      </c>
      <c r="C332" s="8" t="s">
        <v>8</v>
      </c>
      <c r="D332" s="8" t="s">
        <v>23</v>
      </c>
      <c r="E332" s="8">
        <v>35185.0</v>
      </c>
      <c r="F332" s="9">
        <v>45062.0</v>
      </c>
    </row>
    <row r="333">
      <c r="A333" s="8">
        <v>2011.0</v>
      </c>
      <c r="B333" s="8" t="s">
        <v>7</v>
      </c>
      <c r="C333" s="8" t="s">
        <v>15</v>
      </c>
      <c r="D333" s="8" t="s">
        <v>24</v>
      </c>
      <c r="E333" s="8">
        <v>33920.0</v>
      </c>
      <c r="F333" s="9">
        <v>45077.0</v>
      </c>
    </row>
    <row r="334">
      <c r="A334" s="8">
        <v>2012.0</v>
      </c>
      <c r="B334" s="8" t="s">
        <v>25</v>
      </c>
      <c r="C334" s="8" t="s">
        <v>17</v>
      </c>
      <c r="D334" s="8" t="s">
        <v>26</v>
      </c>
      <c r="E334" s="8">
        <v>35611.0</v>
      </c>
      <c r="F334" s="9">
        <v>45092.0</v>
      </c>
    </row>
    <row r="335">
      <c r="A335" s="8">
        <v>2013.0</v>
      </c>
      <c r="B335" s="8" t="s">
        <v>27</v>
      </c>
      <c r="C335" s="8" t="s">
        <v>15</v>
      </c>
      <c r="D335" s="8" t="s">
        <v>28</v>
      </c>
      <c r="E335" s="8">
        <v>15560.0</v>
      </c>
      <c r="F335" s="9">
        <v>45107.0</v>
      </c>
    </row>
    <row r="336">
      <c r="A336" s="8">
        <v>2014.0</v>
      </c>
      <c r="B336" s="8" t="s">
        <v>27</v>
      </c>
      <c r="C336" s="8" t="s">
        <v>8</v>
      </c>
      <c r="D336" s="8" t="s">
        <v>29</v>
      </c>
      <c r="E336" s="8">
        <v>7283.0</v>
      </c>
      <c r="F336" s="9">
        <v>45122.0</v>
      </c>
    </row>
    <row r="337">
      <c r="A337" s="8">
        <v>2015.0</v>
      </c>
      <c r="B337" s="8" t="s">
        <v>27</v>
      </c>
      <c r="C337" s="8" t="s">
        <v>15</v>
      </c>
      <c r="D337" s="8" t="s">
        <v>30</v>
      </c>
      <c r="E337" s="8">
        <v>15678.0</v>
      </c>
      <c r="F337" s="9">
        <v>45137.0</v>
      </c>
    </row>
    <row r="338">
      <c r="A338" s="8">
        <v>2016.0</v>
      </c>
      <c r="B338" s="8" t="s">
        <v>13</v>
      </c>
      <c r="C338" s="8" t="s">
        <v>15</v>
      </c>
      <c r="D338" s="8" t="s">
        <v>31</v>
      </c>
      <c r="E338" s="8">
        <v>5277.0</v>
      </c>
      <c r="F338" s="9">
        <v>45152.0</v>
      </c>
    </row>
    <row r="339">
      <c r="A339" s="8">
        <v>2017.0</v>
      </c>
      <c r="B339" s="8" t="s">
        <v>25</v>
      </c>
      <c r="C339" s="8" t="s">
        <v>17</v>
      </c>
      <c r="D339" s="8" t="s">
        <v>32</v>
      </c>
      <c r="E339" s="8">
        <v>41871.0</v>
      </c>
      <c r="F339" s="9">
        <v>45167.0</v>
      </c>
    </row>
    <row r="340">
      <c r="A340" s="8">
        <v>2018.0</v>
      </c>
      <c r="B340" s="8" t="s">
        <v>25</v>
      </c>
      <c r="C340" s="8" t="s">
        <v>11</v>
      </c>
      <c r="D340" s="8" t="s">
        <v>33</v>
      </c>
      <c r="E340" s="8">
        <v>38161.0</v>
      </c>
      <c r="F340" s="9">
        <v>45182.0</v>
      </c>
    </row>
    <row r="341">
      <c r="A341" s="8">
        <v>2019.0</v>
      </c>
      <c r="B341" s="8" t="s">
        <v>13</v>
      </c>
      <c r="C341" s="8" t="s">
        <v>11</v>
      </c>
      <c r="D341" s="8" t="s">
        <v>34</v>
      </c>
      <c r="E341" s="8">
        <v>30436.0</v>
      </c>
      <c r="F341" s="9">
        <v>45197.0</v>
      </c>
    </row>
    <row r="342">
      <c r="A342" s="8">
        <v>2020.0</v>
      </c>
      <c r="B342" s="8" t="s">
        <v>10</v>
      </c>
      <c r="C342" s="8" t="s">
        <v>11</v>
      </c>
      <c r="D342" s="8" t="s">
        <v>35</v>
      </c>
      <c r="E342" s="8">
        <v>33953.0</v>
      </c>
      <c r="F342" s="9">
        <v>45212.0</v>
      </c>
    </row>
    <row r="344">
      <c r="A344" s="2" t="s">
        <v>109</v>
      </c>
      <c r="B344" s="2" t="s">
        <v>38</v>
      </c>
      <c r="C344" s="2" t="s">
        <v>110</v>
      </c>
      <c r="D344" s="2" t="s">
        <v>111</v>
      </c>
      <c r="E344" s="2" t="s">
        <v>112</v>
      </c>
      <c r="H344" s="35" t="s">
        <v>164</v>
      </c>
      <c r="I344" s="38" t="s">
        <v>116</v>
      </c>
    </row>
    <row r="345">
      <c r="A345" s="8">
        <v>3001.0</v>
      </c>
      <c r="B345" s="8" t="s">
        <v>114</v>
      </c>
      <c r="C345" s="8" t="s">
        <v>115</v>
      </c>
      <c r="D345" s="16">
        <v>86766.0</v>
      </c>
      <c r="E345" s="9">
        <v>42005.0</v>
      </c>
      <c r="H345" s="35" t="s">
        <v>111</v>
      </c>
      <c r="I345" s="39">
        <f t="array" ref="I345">XLOOKUP(I344,B345:B364,D345:D364,"-",0,1)</f>
        <v>31943</v>
      </c>
    </row>
    <row r="346">
      <c r="A346" s="8">
        <v>3002.0</v>
      </c>
      <c r="B346" s="8" t="s">
        <v>116</v>
      </c>
      <c r="C346" s="8" t="s">
        <v>115</v>
      </c>
      <c r="D346" s="16">
        <v>31943.0</v>
      </c>
      <c r="E346" s="9">
        <v>42255.0</v>
      </c>
    </row>
    <row r="347">
      <c r="A347" s="8">
        <v>3003.0</v>
      </c>
      <c r="B347" s="8" t="s">
        <v>117</v>
      </c>
      <c r="C347" s="8" t="s">
        <v>118</v>
      </c>
      <c r="D347" s="16">
        <v>63374.0</v>
      </c>
      <c r="E347" s="9">
        <v>42505.0</v>
      </c>
    </row>
    <row r="348">
      <c r="A348" s="8">
        <v>3004.0</v>
      </c>
      <c r="B348" s="8" t="s">
        <v>119</v>
      </c>
      <c r="C348" s="8" t="s">
        <v>115</v>
      </c>
      <c r="D348" s="16">
        <v>109972.0</v>
      </c>
      <c r="E348" s="9">
        <v>42755.0</v>
      </c>
    </row>
    <row r="349">
      <c r="A349" s="8">
        <v>3005.0</v>
      </c>
      <c r="B349" s="8" t="s">
        <v>120</v>
      </c>
      <c r="C349" s="8" t="s">
        <v>121</v>
      </c>
      <c r="D349" s="16">
        <v>54149.0</v>
      </c>
      <c r="E349" s="9">
        <v>43005.0</v>
      </c>
    </row>
    <row r="350">
      <c r="A350" s="8">
        <v>3006.0</v>
      </c>
      <c r="B350" s="8" t="s">
        <v>122</v>
      </c>
      <c r="C350" s="8" t="s">
        <v>121</v>
      </c>
      <c r="D350" s="16">
        <v>78689.0</v>
      </c>
      <c r="E350" s="9">
        <v>43255.0</v>
      </c>
    </row>
    <row r="351">
      <c r="A351" s="8">
        <v>3007.0</v>
      </c>
      <c r="B351" s="8" t="s">
        <v>123</v>
      </c>
      <c r="C351" s="8" t="s">
        <v>124</v>
      </c>
      <c r="D351" s="16">
        <v>35960.0</v>
      </c>
      <c r="E351" s="9">
        <v>43505.0</v>
      </c>
    </row>
    <row r="352">
      <c r="A352" s="8">
        <v>3008.0</v>
      </c>
      <c r="B352" s="8" t="s">
        <v>125</v>
      </c>
      <c r="C352" s="8" t="s">
        <v>121</v>
      </c>
      <c r="D352" s="16">
        <v>91659.0</v>
      </c>
      <c r="E352" s="9">
        <v>43755.0</v>
      </c>
    </row>
    <row r="353">
      <c r="A353" s="8">
        <v>3009.0</v>
      </c>
      <c r="B353" s="8" t="s">
        <v>126</v>
      </c>
      <c r="C353" s="8" t="s">
        <v>121</v>
      </c>
      <c r="D353" s="16">
        <v>90423.0</v>
      </c>
      <c r="E353" s="9">
        <v>44005.0</v>
      </c>
    </row>
    <row r="354">
      <c r="A354" s="8">
        <v>3010.0</v>
      </c>
      <c r="B354" s="8" t="s">
        <v>127</v>
      </c>
      <c r="C354" s="8" t="s">
        <v>118</v>
      </c>
      <c r="D354" s="16">
        <v>107877.0</v>
      </c>
      <c r="E354" s="9">
        <v>44255.0</v>
      </c>
    </row>
    <row r="355">
      <c r="A355" s="8">
        <v>3011.0</v>
      </c>
      <c r="B355" s="8" t="s">
        <v>128</v>
      </c>
      <c r="C355" s="8" t="s">
        <v>115</v>
      </c>
      <c r="D355" s="16">
        <v>107634.0</v>
      </c>
      <c r="E355" s="9">
        <v>44505.0</v>
      </c>
    </row>
    <row r="356">
      <c r="A356" s="8">
        <v>3012.0</v>
      </c>
      <c r="B356" s="8" t="s">
        <v>129</v>
      </c>
      <c r="C356" s="8" t="s">
        <v>115</v>
      </c>
      <c r="D356" s="16">
        <v>35226.0</v>
      </c>
      <c r="E356" s="9">
        <v>44755.0</v>
      </c>
    </row>
    <row r="357">
      <c r="A357" s="8">
        <v>3013.0</v>
      </c>
      <c r="B357" s="8" t="s">
        <v>130</v>
      </c>
      <c r="C357" s="8" t="s">
        <v>118</v>
      </c>
      <c r="D357" s="16">
        <v>40872.0</v>
      </c>
      <c r="E357" s="9">
        <v>45005.0</v>
      </c>
    </row>
    <row r="358">
      <c r="A358" s="8">
        <v>3014.0</v>
      </c>
      <c r="B358" s="8" t="s">
        <v>131</v>
      </c>
      <c r="C358" s="8" t="s">
        <v>118</v>
      </c>
      <c r="D358" s="16">
        <v>55378.0</v>
      </c>
      <c r="E358" s="9">
        <v>45255.0</v>
      </c>
    </row>
    <row r="359">
      <c r="A359" s="8">
        <v>3015.0</v>
      </c>
      <c r="B359" s="8" t="s">
        <v>132</v>
      </c>
      <c r="C359" s="8" t="s">
        <v>118</v>
      </c>
      <c r="D359" s="16">
        <v>63297.0</v>
      </c>
      <c r="E359" s="9">
        <v>45505.0</v>
      </c>
    </row>
    <row r="360">
      <c r="A360" s="8">
        <v>3016.0</v>
      </c>
      <c r="B360" s="8" t="s">
        <v>133</v>
      </c>
      <c r="C360" s="8" t="s">
        <v>115</v>
      </c>
      <c r="D360" s="16">
        <v>114173.0</v>
      </c>
      <c r="E360" s="9">
        <v>45755.0</v>
      </c>
    </row>
    <row r="361">
      <c r="A361" s="8">
        <v>3017.0</v>
      </c>
      <c r="B361" s="8" t="s">
        <v>134</v>
      </c>
      <c r="C361" s="8" t="s">
        <v>118</v>
      </c>
      <c r="D361" s="16">
        <v>86915.0</v>
      </c>
      <c r="E361" s="9">
        <v>46005.0</v>
      </c>
    </row>
    <row r="362">
      <c r="A362" s="8">
        <v>3018.0</v>
      </c>
      <c r="B362" s="8" t="s">
        <v>135</v>
      </c>
      <c r="C362" s="8" t="s">
        <v>121</v>
      </c>
      <c r="D362" s="16">
        <v>116284.0</v>
      </c>
      <c r="E362" s="9">
        <v>46255.0</v>
      </c>
    </row>
    <row r="363">
      <c r="A363" s="8">
        <v>3019.0</v>
      </c>
      <c r="B363" s="8" t="s">
        <v>136</v>
      </c>
      <c r="C363" s="8" t="s">
        <v>124</v>
      </c>
      <c r="D363" s="16">
        <v>116283.0</v>
      </c>
      <c r="E363" s="9">
        <v>46505.0</v>
      </c>
    </row>
    <row r="364">
      <c r="A364" s="8">
        <v>3020.0</v>
      </c>
      <c r="B364" s="8" t="s">
        <v>137</v>
      </c>
      <c r="C364" s="8" t="s">
        <v>124</v>
      </c>
      <c r="D364" s="16">
        <v>99924.0</v>
      </c>
      <c r="E364" s="9">
        <v>46755.0</v>
      </c>
    </row>
    <row r="366">
      <c r="A366" s="1" t="s">
        <v>165</v>
      </c>
    </row>
    <row r="370">
      <c r="A370" s="2" t="s">
        <v>1</v>
      </c>
      <c r="B370" s="2" t="s">
        <v>2</v>
      </c>
      <c r="C370" s="2" t="s">
        <v>3</v>
      </c>
      <c r="D370" s="2" t="s">
        <v>4</v>
      </c>
      <c r="E370" s="2" t="s">
        <v>5</v>
      </c>
      <c r="F370" s="2" t="s">
        <v>6</v>
      </c>
      <c r="H370" s="35" t="s">
        <v>166</v>
      </c>
      <c r="I370" s="38" t="s">
        <v>7</v>
      </c>
    </row>
    <row r="371">
      <c r="A371" s="8">
        <v>2001.0</v>
      </c>
      <c r="B371" s="8" t="s">
        <v>7</v>
      </c>
      <c r="C371" s="8" t="s">
        <v>8</v>
      </c>
      <c r="D371" s="8" t="s">
        <v>9</v>
      </c>
      <c r="E371" s="8">
        <v>7048.0</v>
      </c>
      <c r="F371" s="9">
        <v>44927.0</v>
      </c>
      <c r="H371" s="35" t="s">
        <v>167</v>
      </c>
      <c r="I371" s="38">
        <f>XMATCH(I370,B371:B390,0,1)</f>
        <v>1</v>
      </c>
    </row>
    <row r="372">
      <c r="A372" s="8">
        <v>2002.0</v>
      </c>
      <c r="B372" s="8" t="s">
        <v>10</v>
      </c>
      <c r="C372" s="8" t="s">
        <v>11</v>
      </c>
      <c r="D372" s="8" t="s">
        <v>12</v>
      </c>
      <c r="E372" s="8">
        <v>17428.0</v>
      </c>
      <c r="F372" s="9">
        <v>44942.0</v>
      </c>
    </row>
    <row r="373">
      <c r="A373" s="8">
        <v>2003.0</v>
      </c>
      <c r="B373" s="8" t="s">
        <v>13</v>
      </c>
      <c r="C373" s="8" t="s">
        <v>8</v>
      </c>
      <c r="D373" s="8" t="s">
        <v>14</v>
      </c>
      <c r="E373" s="8">
        <v>23672.0</v>
      </c>
      <c r="F373" s="9">
        <v>44957.0</v>
      </c>
    </row>
    <row r="374">
      <c r="A374" s="8">
        <v>2004.0</v>
      </c>
      <c r="B374" s="8" t="s">
        <v>10</v>
      </c>
      <c r="C374" s="8" t="s">
        <v>15</v>
      </c>
      <c r="D374" s="8" t="s">
        <v>16</v>
      </c>
      <c r="E374" s="8">
        <v>5264.0</v>
      </c>
      <c r="F374" s="9">
        <v>44972.0</v>
      </c>
    </row>
    <row r="375">
      <c r="A375" s="8">
        <v>2005.0</v>
      </c>
      <c r="B375" s="8" t="s">
        <v>7</v>
      </c>
      <c r="C375" s="8" t="s">
        <v>17</v>
      </c>
      <c r="D375" s="8" t="s">
        <v>18</v>
      </c>
      <c r="E375" s="8">
        <v>43388.0</v>
      </c>
      <c r="F375" s="9">
        <v>44987.0</v>
      </c>
    </row>
    <row r="376">
      <c r="A376" s="8">
        <v>2006.0</v>
      </c>
      <c r="B376" s="8" t="s">
        <v>13</v>
      </c>
      <c r="C376" s="8" t="s">
        <v>17</v>
      </c>
      <c r="D376" s="8" t="s">
        <v>19</v>
      </c>
      <c r="E376" s="8">
        <v>19757.0</v>
      </c>
      <c r="F376" s="9">
        <v>45002.0</v>
      </c>
    </row>
    <row r="377">
      <c r="A377" s="8">
        <v>2007.0</v>
      </c>
      <c r="B377" s="8" t="s">
        <v>13</v>
      </c>
      <c r="C377" s="8" t="s">
        <v>15</v>
      </c>
      <c r="D377" s="8" t="s">
        <v>20</v>
      </c>
      <c r="E377" s="8">
        <v>32058.0</v>
      </c>
      <c r="F377" s="9">
        <v>45017.0</v>
      </c>
    </row>
    <row r="378">
      <c r="A378" s="8">
        <v>2008.0</v>
      </c>
      <c r="B378" s="8" t="s">
        <v>7</v>
      </c>
      <c r="C378" s="8" t="s">
        <v>15</v>
      </c>
      <c r="D378" s="8" t="s">
        <v>21</v>
      </c>
      <c r="E378" s="8">
        <v>46429.0</v>
      </c>
      <c r="F378" s="9">
        <v>45032.0</v>
      </c>
    </row>
    <row r="379">
      <c r="A379" s="8">
        <v>2009.0</v>
      </c>
      <c r="B379" s="8" t="s">
        <v>10</v>
      </c>
      <c r="C379" s="8" t="s">
        <v>15</v>
      </c>
      <c r="D379" s="8" t="s">
        <v>22</v>
      </c>
      <c r="E379" s="8">
        <v>19746.0</v>
      </c>
      <c r="F379" s="9">
        <v>45047.0</v>
      </c>
    </row>
    <row r="380">
      <c r="A380" s="8">
        <v>2010.0</v>
      </c>
      <c r="B380" s="8" t="s">
        <v>7</v>
      </c>
      <c r="C380" s="8" t="s">
        <v>8</v>
      </c>
      <c r="D380" s="8" t="s">
        <v>23</v>
      </c>
      <c r="E380" s="8">
        <v>35185.0</v>
      </c>
      <c r="F380" s="9">
        <v>45062.0</v>
      </c>
    </row>
    <row r="381">
      <c r="A381" s="8">
        <v>2011.0</v>
      </c>
      <c r="B381" s="8" t="s">
        <v>7</v>
      </c>
      <c r="C381" s="8" t="s">
        <v>15</v>
      </c>
      <c r="D381" s="8" t="s">
        <v>24</v>
      </c>
      <c r="E381" s="8">
        <v>33920.0</v>
      </c>
      <c r="F381" s="9">
        <v>45077.0</v>
      </c>
    </row>
    <row r="382">
      <c r="A382" s="8">
        <v>2012.0</v>
      </c>
      <c r="B382" s="8" t="s">
        <v>25</v>
      </c>
      <c r="C382" s="8" t="s">
        <v>17</v>
      </c>
      <c r="D382" s="8" t="s">
        <v>26</v>
      </c>
      <c r="E382" s="8">
        <v>35611.0</v>
      </c>
      <c r="F382" s="9">
        <v>45092.0</v>
      </c>
    </row>
    <row r="383">
      <c r="A383" s="8">
        <v>2013.0</v>
      </c>
      <c r="B383" s="8" t="s">
        <v>27</v>
      </c>
      <c r="C383" s="8" t="s">
        <v>15</v>
      </c>
      <c r="D383" s="8" t="s">
        <v>28</v>
      </c>
      <c r="E383" s="8">
        <v>15560.0</v>
      </c>
      <c r="F383" s="9">
        <v>45107.0</v>
      </c>
    </row>
    <row r="384">
      <c r="A384" s="8">
        <v>2014.0</v>
      </c>
      <c r="B384" s="8" t="s">
        <v>27</v>
      </c>
      <c r="C384" s="8" t="s">
        <v>8</v>
      </c>
      <c r="D384" s="8" t="s">
        <v>29</v>
      </c>
      <c r="E384" s="8">
        <v>7283.0</v>
      </c>
      <c r="F384" s="9">
        <v>45122.0</v>
      </c>
    </row>
    <row r="385">
      <c r="A385" s="8">
        <v>2015.0</v>
      </c>
      <c r="B385" s="8" t="s">
        <v>27</v>
      </c>
      <c r="C385" s="8" t="s">
        <v>15</v>
      </c>
      <c r="D385" s="8" t="s">
        <v>30</v>
      </c>
      <c r="E385" s="8">
        <v>15678.0</v>
      </c>
      <c r="F385" s="9">
        <v>45137.0</v>
      </c>
    </row>
    <row r="386">
      <c r="A386" s="8">
        <v>2016.0</v>
      </c>
      <c r="B386" s="8" t="s">
        <v>13</v>
      </c>
      <c r="C386" s="8" t="s">
        <v>15</v>
      </c>
      <c r="D386" s="8" t="s">
        <v>31</v>
      </c>
      <c r="E386" s="8">
        <v>5277.0</v>
      </c>
      <c r="F386" s="9">
        <v>45152.0</v>
      </c>
    </row>
    <row r="387">
      <c r="A387" s="8">
        <v>2017.0</v>
      </c>
      <c r="B387" s="8" t="s">
        <v>25</v>
      </c>
      <c r="C387" s="8" t="s">
        <v>17</v>
      </c>
      <c r="D387" s="8" t="s">
        <v>32</v>
      </c>
      <c r="E387" s="8">
        <v>41871.0</v>
      </c>
      <c r="F387" s="9">
        <v>45167.0</v>
      </c>
    </row>
    <row r="388">
      <c r="A388" s="8">
        <v>2018.0</v>
      </c>
      <c r="B388" s="8" t="s">
        <v>25</v>
      </c>
      <c r="C388" s="8" t="s">
        <v>11</v>
      </c>
      <c r="D388" s="8" t="s">
        <v>33</v>
      </c>
      <c r="E388" s="8">
        <v>38161.0</v>
      </c>
      <c r="F388" s="9">
        <v>45182.0</v>
      </c>
    </row>
    <row r="389">
      <c r="A389" s="8">
        <v>2019.0</v>
      </c>
      <c r="B389" s="8" t="s">
        <v>13</v>
      </c>
      <c r="C389" s="8" t="s">
        <v>11</v>
      </c>
      <c r="D389" s="8" t="s">
        <v>34</v>
      </c>
      <c r="E389" s="8">
        <v>30436.0</v>
      </c>
      <c r="F389" s="9">
        <v>45197.0</v>
      </c>
    </row>
    <row r="390">
      <c r="A390" s="8">
        <v>2020.0</v>
      </c>
      <c r="B390" s="8" t="s">
        <v>10</v>
      </c>
      <c r="C390" s="8" t="s">
        <v>11</v>
      </c>
      <c r="D390" s="8" t="s">
        <v>35</v>
      </c>
      <c r="E390" s="8">
        <v>33953.0</v>
      </c>
      <c r="F390" s="9">
        <v>45212.0</v>
      </c>
    </row>
    <row r="392">
      <c r="A392" s="1" t="s">
        <v>168</v>
      </c>
    </row>
    <row r="396">
      <c r="A396" s="35" t="s">
        <v>169</v>
      </c>
      <c r="B396" s="31" t="s">
        <v>170</v>
      </c>
    </row>
    <row r="397">
      <c r="A397" s="35" t="s">
        <v>171</v>
      </c>
      <c r="B397" s="15">
        <f t="array" ref="B397">INDIRECT(B396,1)</f>
        <v>80</v>
      </c>
    </row>
    <row r="399">
      <c r="A399" s="1" t="s">
        <v>172</v>
      </c>
    </row>
    <row r="403">
      <c r="A403" s="2" t="s">
        <v>1</v>
      </c>
      <c r="B403" s="2" t="s">
        <v>2</v>
      </c>
      <c r="C403" s="2" t="s">
        <v>3</v>
      </c>
      <c r="D403" s="2" t="s">
        <v>4</v>
      </c>
      <c r="E403" s="2" t="s">
        <v>5</v>
      </c>
      <c r="F403" s="2" t="s">
        <v>6</v>
      </c>
    </row>
    <row r="404">
      <c r="A404" s="8">
        <v>2001.0</v>
      </c>
      <c r="B404" s="8" t="s">
        <v>7</v>
      </c>
      <c r="C404" s="8" t="s">
        <v>8</v>
      </c>
      <c r="D404" s="8" t="s">
        <v>9</v>
      </c>
      <c r="E404" s="8">
        <v>7048.0</v>
      </c>
      <c r="F404" s="9">
        <v>44927.0</v>
      </c>
    </row>
    <row r="405">
      <c r="A405" s="8">
        <v>2002.0</v>
      </c>
      <c r="B405" s="8" t="s">
        <v>10</v>
      </c>
      <c r="C405" s="8" t="s">
        <v>11</v>
      </c>
      <c r="D405" s="8" t="s">
        <v>12</v>
      </c>
      <c r="E405" s="8">
        <v>17428.0</v>
      </c>
      <c r="F405" s="9">
        <v>44942.0</v>
      </c>
    </row>
    <row r="406">
      <c r="A406" s="8">
        <v>2003.0</v>
      </c>
      <c r="B406" s="8" t="s">
        <v>13</v>
      </c>
      <c r="C406" s="8" t="s">
        <v>8</v>
      </c>
      <c r="D406" s="8" t="s">
        <v>14</v>
      </c>
      <c r="E406" s="8">
        <v>23672.0</v>
      </c>
      <c r="F406" s="9">
        <v>44957.0</v>
      </c>
    </row>
    <row r="407">
      <c r="A407" s="8">
        <v>2004.0</v>
      </c>
      <c r="B407" s="8" t="s">
        <v>10</v>
      </c>
      <c r="C407" s="8" t="s">
        <v>15</v>
      </c>
      <c r="D407" s="8" t="s">
        <v>16</v>
      </c>
      <c r="E407" s="8">
        <v>5264.0</v>
      </c>
      <c r="F407" s="9">
        <v>44972.0</v>
      </c>
    </row>
    <row r="408">
      <c r="A408" s="8">
        <v>2005.0</v>
      </c>
      <c r="B408" s="8" t="s">
        <v>7</v>
      </c>
      <c r="C408" s="8" t="s">
        <v>17</v>
      </c>
      <c r="D408" s="8" t="s">
        <v>18</v>
      </c>
      <c r="E408" s="8">
        <v>43388.0</v>
      </c>
      <c r="F408" s="9">
        <v>44987.0</v>
      </c>
    </row>
    <row r="409">
      <c r="A409" s="8">
        <v>2006.0</v>
      </c>
      <c r="B409" s="8" t="s">
        <v>13</v>
      </c>
      <c r="C409" s="8" t="s">
        <v>17</v>
      </c>
      <c r="D409" s="8" t="s">
        <v>19</v>
      </c>
      <c r="E409" s="8">
        <v>19757.0</v>
      </c>
      <c r="F409" s="9">
        <v>45002.0</v>
      </c>
    </row>
    <row r="410">
      <c r="A410" s="8">
        <v>2007.0</v>
      </c>
      <c r="B410" s="8" t="s">
        <v>13</v>
      </c>
      <c r="C410" s="8" t="s">
        <v>15</v>
      </c>
      <c r="D410" s="8" t="s">
        <v>20</v>
      </c>
      <c r="E410" s="8">
        <v>32058.0</v>
      </c>
      <c r="F410" s="9">
        <v>45017.0</v>
      </c>
    </row>
    <row r="411">
      <c r="A411" s="8">
        <v>2008.0</v>
      </c>
      <c r="B411" s="8" t="s">
        <v>7</v>
      </c>
      <c r="C411" s="8" t="s">
        <v>15</v>
      </c>
      <c r="D411" s="8" t="s">
        <v>21</v>
      </c>
      <c r="E411" s="8">
        <v>46429.0</v>
      </c>
      <c r="F411" s="9">
        <v>45032.0</v>
      </c>
    </row>
    <row r="412">
      <c r="A412" s="8">
        <v>2009.0</v>
      </c>
      <c r="B412" s="8" t="s">
        <v>10</v>
      </c>
      <c r="C412" s="8" t="s">
        <v>15</v>
      </c>
      <c r="D412" s="8" t="s">
        <v>22</v>
      </c>
      <c r="E412" s="8">
        <v>19746.0</v>
      </c>
      <c r="F412" s="9">
        <v>45047.0</v>
      </c>
    </row>
    <row r="413">
      <c r="A413" s="8">
        <v>2010.0</v>
      </c>
      <c r="B413" s="8" t="s">
        <v>7</v>
      </c>
      <c r="C413" s="8" t="s">
        <v>8</v>
      </c>
      <c r="D413" s="8" t="s">
        <v>23</v>
      </c>
      <c r="E413" s="8">
        <v>35185.0</v>
      </c>
      <c r="F413" s="9">
        <v>45062.0</v>
      </c>
    </row>
    <row r="414">
      <c r="A414" s="8">
        <v>2011.0</v>
      </c>
      <c r="B414" s="8" t="s">
        <v>7</v>
      </c>
      <c r="C414" s="8" t="s">
        <v>15</v>
      </c>
      <c r="D414" s="8" t="s">
        <v>24</v>
      </c>
      <c r="E414" s="8">
        <v>33920.0</v>
      </c>
      <c r="F414" s="9">
        <v>45077.0</v>
      </c>
    </row>
    <row r="415">
      <c r="A415" s="8">
        <v>2012.0</v>
      </c>
      <c r="B415" s="8" t="s">
        <v>25</v>
      </c>
      <c r="C415" s="8" t="s">
        <v>17</v>
      </c>
      <c r="D415" s="8" t="s">
        <v>26</v>
      </c>
      <c r="E415" s="8">
        <v>35611.0</v>
      </c>
      <c r="F415" s="9">
        <v>45092.0</v>
      </c>
    </row>
    <row r="416">
      <c r="A416" s="8">
        <v>2013.0</v>
      </c>
      <c r="B416" s="8" t="s">
        <v>27</v>
      </c>
      <c r="C416" s="8" t="s">
        <v>15</v>
      </c>
      <c r="D416" s="8" t="s">
        <v>28</v>
      </c>
      <c r="E416" s="8">
        <v>15560.0</v>
      </c>
      <c r="F416" s="9">
        <v>45107.0</v>
      </c>
    </row>
    <row r="417">
      <c r="A417" s="8">
        <v>2014.0</v>
      </c>
      <c r="B417" s="8" t="s">
        <v>27</v>
      </c>
      <c r="C417" s="8" t="s">
        <v>8</v>
      </c>
      <c r="D417" s="8" t="s">
        <v>29</v>
      </c>
      <c r="E417" s="8">
        <v>7283.0</v>
      </c>
      <c r="F417" s="9">
        <v>45122.0</v>
      </c>
    </row>
    <row r="418">
      <c r="A418" s="8">
        <v>2015.0</v>
      </c>
      <c r="B418" s="8" t="s">
        <v>27</v>
      </c>
      <c r="C418" s="8" t="s">
        <v>15</v>
      </c>
      <c r="D418" s="8" t="s">
        <v>30</v>
      </c>
      <c r="E418" s="8">
        <v>15678.0</v>
      </c>
      <c r="F418" s="9">
        <v>45137.0</v>
      </c>
    </row>
    <row r="419">
      <c r="A419" s="8">
        <v>2016.0</v>
      </c>
      <c r="B419" s="8" t="s">
        <v>13</v>
      </c>
      <c r="C419" s="8" t="s">
        <v>15</v>
      </c>
      <c r="D419" s="8" t="s">
        <v>31</v>
      </c>
      <c r="E419" s="8">
        <v>5277.0</v>
      </c>
      <c r="F419" s="9">
        <v>45152.0</v>
      </c>
    </row>
    <row r="420">
      <c r="A420" s="8">
        <v>2017.0</v>
      </c>
      <c r="B420" s="8" t="s">
        <v>25</v>
      </c>
      <c r="C420" s="8" t="s">
        <v>17</v>
      </c>
      <c r="D420" s="8" t="s">
        <v>32</v>
      </c>
      <c r="E420" s="8">
        <v>41871.0</v>
      </c>
      <c r="F420" s="9">
        <v>45167.0</v>
      </c>
    </row>
    <row r="421">
      <c r="A421" s="8">
        <v>2018.0</v>
      </c>
      <c r="B421" s="8" t="s">
        <v>25</v>
      </c>
      <c r="C421" s="8" t="s">
        <v>11</v>
      </c>
      <c r="D421" s="8" t="s">
        <v>33</v>
      </c>
      <c r="E421" s="8">
        <v>38161.0</v>
      </c>
      <c r="F421" s="9">
        <v>45182.0</v>
      </c>
    </row>
    <row r="422">
      <c r="A422" s="8">
        <v>2019.0</v>
      </c>
      <c r="B422" s="8" t="s">
        <v>13</v>
      </c>
      <c r="C422" s="8" t="s">
        <v>11</v>
      </c>
      <c r="D422" s="8" t="s">
        <v>34</v>
      </c>
      <c r="E422" s="8">
        <v>30436.0</v>
      </c>
      <c r="F422" s="9">
        <v>45197.0</v>
      </c>
    </row>
    <row r="423">
      <c r="A423" s="8">
        <v>2020.0</v>
      </c>
      <c r="B423" s="8" t="s">
        <v>10</v>
      </c>
      <c r="C423" s="8" t="s">
        <v>11</v>
      </c>
      <c r="D423" s="8" t="s">
        <v>35</v>
      </c>
      <c r="E423" s="8">
        <v>33953.0</v>
      </c>
      <c r="F423" s="9">
        <v>45212.0</v>
      </c>
    </row>
    <row r="425">
      <c r="A425" s="1" t="s">
        <v>173</v>
      </c>
    </row>
    <row r="429">
      <c r="A429" s="40" t="s">
        <v>174</v>
      </c>
      <c r="B429" s="41" t="s">
        <v>38</v>
      </c>
      <c r="C429" s="41" t="s">
        <v>175</v>
      </c>
      <c r="D429" s="17" t="s">
        <v>176</v>
      </c>
    </row>
    <row r="430">
      <c r="A430" s="33">
        <v>1.0</v>
      </c>
      <c r="B430" s="33" t="s">
        <v>156</v>
      </c>
      <c r="C430" s="42">
        <v>33677.0</v>
      </c>
      <c r="D430" s="22">
        <f t="shared" ref="D430:D449" si="12">YEAR(TODAY())-YEAR(C430)</f>
        <v>33</v>
      </c>
    </row>
    <row r="431">
      <c r="A431" s="33">
        <v>2.0</v>
      </c>
      <c r="B431" s="33" t="s">
        <v>177</v>
      </c>
      <c r="C431" s="42">
        <v>34542.0</v>
      </c>
      <c r="D431" s="22">
        <f t="shared" si="12"/>
        <v>31</v>
      </c>
    </row>
    <row r="432">
      <c r="A432" s="33">
        <v>3.0</v>
      </c>
      <c r="B432" s="33" t="s">
        <v>178</v>
      </c>
      <c r="C432" s="42">
        <v>33216.0</v>
      </c>
      <c r="D432" s="22">
        <f t="shared" si="12"/>
        <v>35</v>
      </c>
    </row>
    <row r="433">
      <c r="A433" s="33">
        <v>4.0</v>
      </c>
      <c r="B433" s="33" t="s">
        <v>179</v>
      </c>
      <c r="C433" s="42">
        <v>36925.0</v>
      </c>
      <c r="D433" s="22">
        <f t="shared" si="12"/>
        <v>24</v>
      </c>
    </row>
    <row r="434">
      <c r="A434" s="33">
        <v>5.0</v>
      </c>
      <c r="B434" s="33" t="s">
        <v>180</v>
      </c>
      <c r="C434" s="42">
        <v>35298.0</v>
      </c>
      <c r="D434" s="22">
        <f t="shared" si="12"/>
        <v>29</v>
      </c>
    </row>
    <row r="435">
      <c r="A435" s="33">
        <v>6.0</v>
      </c>
      <c r="B435" s="33" t="s">
        <v>181</v>
      </c>
      <c r="C435" s="42">
        <v>35807.0</v>
      </c>
      <c r="D435" s="22">
        <f t="shared" si="12"/>
        <v>27</v>
      </c>
    </row>
    <row r="436">
      <c r="A436" s="33">
        <v>7.0</v>
      </c>
      <c r="B436" s="33" t="s">
        <v>182</v>
      </c>
      <c r="C436" s="42">
        <v>35002.0</v>
      </c>
      <c r="D436" s="22">
        <f t="shared" si="12"/>
        <v>30</v>
      </c>
    </row>
    <row r="437">
      <c r="A437" s="33">
        <v>8.0</v>
      </c>
      <c r="B437" s="33" t="s">
        <v>183</v>
      </c>
      <c r="C437" s="42">
        <v>37746.0</v>
      </c>
      <c r="D437" s="22">
        <f t="shared" si="12"/>
        <v>22</v>
      </c>
    </row>
    <row r="438">
      <c r="A438" s="33">
        <v>9.0</v>
      </c>
      <c r="B438" s="33" t="s">
        <v>184</v>
      </c>
      <c r="C438" s="42">
        <v>33406.0</v>
      </c>
      <c r="D438" s="22">
        <f t="shared" si="12"/>
        <v>34</v>
      </c>
    </row>
    <row r="439">
      <c r="A439" s="33">
        <v>10.0</v>
      </c>
      <c r="B439" s="33" t="s">
        <v>185</v>
      </c>
      <c r="C439" s="42">
        <v>36791.0</v>
      </c>
      <c r="D439" s="22">
        <f t="shared" si="12"/>
        <v>25</v>
      </c>
    </row>
    <row r="440">
      <c r="A440" s="33">
        <v>11.0</v>
      </c>
      <c r="B440" s="33" t="s">
        <v>186</v>
      </c>
      <c r="C440" s="42">
        <v>34283.0</v>
      </c>
      <c r="D440" s="22">
        <f t="shared" si="12"/>
        <v>32</v>
      </c>
    </row>
    <row r="441">
      <c r="A441" s="33">
        <v>12.0</v>
      </c>
      <c r="B441" s="33" t="s">
        <v>187</v>
      </c>
      <c r="C441" s="42">
        <v>35463.0</v>
      </c>
      <c r="D441" s="22">
        <f t="shared" si="12"/>
        <v>28</v>
      </c>
    </row>
    <row r="442">
      <c r="A442" s="33">
        <v>13.0</v>
      </c>
      <c r="B442" s="33" t="s">
        <v>188</v>
      </c>
      <c r="C442" s="42">
        <v>36263.0</v>
      </c>
      <c r="D442" s="22">
        <f t="shared" si="12"/>
        <v>26</v>
      </c>
    </row>
    <row r="443">
      <c r="A443" s="33">
        <v>14.0</v>
      </c>
      <c r="B443" s="33" t="s">
        <v>189</v>
      </c>
      <c r="C443" s="42">
        <v>37282.0</v>
      </c>
      <c r="D443" s="22">
        <f t="shared" si="12"/>
        <v>23</v>
      </c>
    </row>
    <row r="444">
      <c r="A444" s="33">
        <v>15.0</v>
      </c>
      <c r="B444" s="33" t="s">
        <v>154</v>
      </c>
      <c r="C444" s="42">
        <v>38175.0</v>
      </c>
      <c r="D444" s="22">
        <f t="shared" si="12"/>
        <v>21</v>
      </c>
    </row>
    <row r="445">
      <c r="A445" s="33">
        <v>16.0</v>
      </c>
      <c r="B445" s="33" t="s">
        <v>190</v>
      </c>
      <c r="C445" s="42">
        <v>33104.0</v>
      </c>
      <c r="D445" s="22">
        <f t="shared" si="12"/>
        <v>35</v>
      </c>
    </row>
    <row r="446">
      <c r="A446" s="33">
        <v>17.0</v>
      </c>
      <c r="B446" s="33" t="s">
        <v>191</v>
      </c>
      <c r="C446" s="42">
        <v>38434.0</v>
      </c>
      <c r="D446" s="22">
        <f t="shared" si="12"/>
        <v>20</v>
      </c>
    </row>
    <row r="447">
      <c r="A447" s="33">
        <v>18.0</v>
      </c>
      <c r="B447" s="33" t="s">
        <v>192</v>
      </c>
      <c r="C447" s="42">
        <v>33752.0</v>
      </c>
      <c r="D447" s="22">
        <f t="shared" si="12"/>
        <v>33</v>
      </c>
    </row>
    <row r="448">
      <c r="A448" s="33">
        <v>19.0</v>
      </c>
      <c r="B448" s="33" t="s">
        <v>193</v>
      </c>
      <c r="C448" s="42">
        <v>35159.0</v>
      </c>
      <c r="D448" s="22">
        <f t="shared" si="12"/>
        <v>29</v>
      </c>
    </row>
    <row r="449">
      <c r="A449" s="33">
        <v>20.0</v>
      </c>
      <c r="B449" s="33" t="s">
        <v>194</v>
      </c>
      <c r="C449" s="42">
        <v>37971.0</v>
      </c>
      <c r="D449" s="22">
        <f t="shared" si="12"/>
        <v>22</v>
      </c>
    </row>
    <row r="451">
      <c r="A451" s="41" t="s">
        <v>195</v>
      </c>
      <c r="B451" s="41" t="s">
        <v>196</v>
      </c>
      <c r="C451" s="17" t="s">
        <v>197</v>
      </c>
    </row>
    <row r="452">
      <c r="A452" s="42">
        <v>44208.0</v>
      </c>
      <c r="B452" s="42">
        <v>44242.0</v>
      </c>
      <c r="C452" s="22">
        <f t="shared" ref="C452:C463" si="13">DATEDIF(A452,B452,"D")</f>
        <v>34</v>
      </c>
    </row>
    <row r="453">
      <c r="A453" s="42">
        <v>43895.0</v>
      </c>
      <c r="B453" s="42">
        <v>43900.0</v>
      </c>
      <c r="C453" s="22">
        <f t="shared" si="13"/>
        <v>5</v>
      </c>
    </row>
    <row r="454">
      <c r="A454" s="42">
        <v>43669.0</v>
      </c>
      <c r="B454" s="42">
        <v>43700.0</v>
      </c>
      <c r="C454" s="22">
        <f t="shared" si="13"/>
        <v>31</v>
      </c>
    </row>
    <row r="455">
      <c r="A455" s="42">
        <v>44562.0</v>
      </c>
      <c r="B455" s="42">
        <v>44927.0</v>
      </c>
      <c r="C455" s="22">
        <f t="shared" si="13"/>
        <v>365</v>
      </c>
    </row>
    <row r="456">
      <c r="A456" s="42">
        <v>44971.0</v>
      </c>
      <c r="B456" s="42">
        <v>45030.0</v>
      </c>
      <c r="C456" s="22">
        <f t="shared" si="13"/>
        <v>59</v>
      </c>
    </row>
    <row r="457">
      <c r="A457" s="42">
        <v>43271.0</v>
      </c>
      <c r="B457" s="42">
        <v>43306.0</v>
      </c>
      <c r="C457" s="22">
        <f t="shared" si="13"/>
        <v>35</v>
      </c>
    </row>
    <row r="458">
      <c r="A458" s="42">
        <v>42987.0</v>
      </c>
      <c r="B458" s="42">
        <v>43018.0</v>
      </c>
      <c r="C458" s="22">
        <f t="shared" si="13"/>
        <v>31</v>
      </c>
    </row>
    <row r="459">
      <c r="A459" s="42">
        <v>44135.0</v>
      </c>
      <c r="B459" s="42">
        <v>44140.0</v>
      </c>
      <c r="C459" s="22">
        <f t="shared" si="13"/>
        <v>5</v>
      </c>
    </row>
    <row r="460">
      <c r="A460" s="42">
        <v>44699.0</v>
      </c>
      <c r="B460" s="42">
        <v>45430.0</v>
      </c>
      <c r="C460" s="22">
        <f t="shared" si="13"/>
        <v>731</v>
      </c>
    </row>
    <row r="461">
      <c r="A461" s="42">
        <v>42714.0</v>
      </c>
      <c r="B461" s="42">
        <v>43444.0</v>
      </c>
      <c r="C461" s="22">
        <f t="shared" si="13"/>
        <v>730</v>
      </c>
    </row>
    <row r="462">
      <c r="A462" s="42">
        <v>42095.0</v>
      </c>
      <c r="B462" s="42">
        <v>42124.0</v>
      </c>
      <c r="C462" s="22">
        <f t="shared" si="13"/>
        <v>29</v>
      </c>
    </row>
    <row r="463">
      <c r="A463" s="42">
        <v>41827.0</v>
      </c>
      <c r="B463" s="42">
        <v>41858.0</v>
      </c>
      <c r="C463" s="22">
        <f t="shared" si="13"/>
        <v>31</v>
      </c>
    </row>
    <row r="465">
      <c r="A465" s="1" t="s">
        <v>198</v>
      </c>
    </row>
    <row r="469">
      <c r="A469" s="2" t="s">
        <v>1</v>
      </c>
      <c r="B469" s="2" t="s">
        <v>2</v>
      </c>
      <c r="C469" s="2" t="s">
        <v>3</v>
      </c>
      <c r="D469" s="2" t="s">
        <v>4</v>
      </c>
      <c r="E469" s="2" t="s">
        <v>5</v>
      </c>
      <c r="F469" s="2" t="s">
        <v>6</v>
      </c>
      <c r="G469" s="17" t="s">
        <v>199</v>
      </c>
      <c r="H469" s="17" t="s">
        <v>200</v>
      </c>
      <c r="I469" s="17" t="s">
        <v>201</v>
      </c>
    </row>
    <row r="470">
      <c r="A470" s="8">
        <v>2001.0</v>
      </c>
      <c r="B470" s="8" t="s">
        <v>7</v>
      </c>
      <c r="C470" s="8" t="s">
        <v>8</v>
      </c>
      <c r="D470" s="8" t="s">
        <v>9</v>
      </c>
      <c r="E470" s="16">
        <v>7048.0</v>
      </c>
      <c r="F470" s="9">
        <v>44927.0</v>
      </c>
      <c r="G470" s="43">
        <f t="shared" ref="G470:G489" si="14">ROUND(E470,0)</f>
        <v>7048</v>
      </c>
      <c r="H470" s="22">
        <f t="shared" ref="H470:H489" si="15">CEILING(E470,1)</f>
        <v>7048</v>
      </c>
      <c r="I470" s="22">
        <f t="shared" ref="I470:I489" si="16">FLOOR(E470,1)</f>
        <v>7048</v>
      </c>
    </row>
    <row r="471">
      <c r="A471" s="8">
        <v>2002.0</v>
      </c>
      <c r="B471" s="8" t="s">
        <v>10</v>
      </c>
      <c r="C471" s="8" t="s">
        <v>11</v>
      </c>
      <c r="D471" s="8" t="s">
        <v>12</v>
      </c>
      <c r="E471" s="16">
        <v>17428.0</v>
      </c>
      <c r="F471" s="9">
        <v>44942.0</v>
      </c>
      <c r="G471" s="43">
        <f t="shared" si="14"/>
        <v>17428</v>
      </c>
      <c r="H471" s="22">
        <f t="shared" si="15"/>
        <v>17428</v>
      </c>
      <c r="I471" s="22">
        <f t="shared" si="16"/>
        <v>17428</v>
      </c>
    </row>
    <row r="472">
      <c r="A472" s="8">
        <v>2003.0</v>
      </c>
      <c r="B472" s="8" t="s">
        <v>13</v>
      </c>
      <c r="C472" s="8" t="s">
        <v>8</v>
      </c>
      <c r="D472" s="8" t="s">
        <v>14</v>
      </c>
      <c r="E472" s="16">
        <v>23672.0</v>
      </c>
      <c r="F472" s="9">
        <v>44957.0</v>
      </c>
      <c r="G472" s="43">
        <f t="shared" si="14"/>
        <v>23672</v>
      </c>
      <c r="H472" s="22">
        <f t="shared" si="15"/>
        <v>23672</v>
      </c>
      <c r="I472" s="22">
        <f t="shared" si="16"/>
        <v>23672</v>
      </c>
    </row>
    <row r="473">
      <c r="A473" s="8">
        <v>2004.0</v>
      </c>
      <c r="B473" s="8" t="s">
        <v>10</v>
      </c>
      <c r="C473" s="8" t="s">
        <v>15</v>
      </c>
      <c r="D473" s="8" t="s">
        <v>16</v>
      </c>
      <c r="E473" s="16">
        <v>5264.0</v>
      </c>
      <c r="F473" s="9">
        <v>44972.0</v>
      </c>
      <c r="G473" s="43">
        <f t="shared" si="14"/>
        <v>5264</v>
      </c>
      <c r="H473" s="22">
        <f t="shared" si="15"/>
        <v>5264</v>
      </c>
      <c r="I473" s="22">
        <f t="shared" si="16"/>
        <v>5264</v>
      </c>
    </row>
    <row r="474">
      <c r="A474" s="8">
        <v>2005.0</v>
      </c>
      <c r="B474" s="8" t="s">
        <v>7</v>
      </c>
      <c r="C474" s="8" t="s">
        <v>17</v>
      </c>
      <c r="D474" s="8" t="s">
        <v>18</v>
      </c>
      <c r="E474" s="16">
        <v>43388.0</v>
      </c>
      <c r="F474" s="9">
        <v>44987.0</v>
      </c>
      <c r="G474" s="43">
        <f t="shared" si="14"/>
        <v>43388</v>
      </c>
      <c r="H474" s="22">
        <f t="shared" si="15"/>
        <v>43388</v>
      </c>
      <c r="I474" s="22">
        <f t="shared" si="16"/>
        <v>43388</v>
      </c>
    </row>
    <row r="475">
      <c r="A475" s="8">
        <v>2006.0</v>
      </c>
      <c r="B475" s="8" t="s">
        <v>13</v>
      </c>
      <c r="C475" s="8" t="s">
        <v>17</v>
      </c>
      <c r="D475" s="8" t="s">
        <v>19</v>
      </c>
      <c r="E475" s="16">
        <v>19757.0</v>
      </c>
      <c r="F475" s="9">
        <v>45002.0</v>
      </c>
      <c r="G475" s="43">
        <f t="shared" si="14"/>
        <v>19757</v>
      </c>
      <c r="H475" s="22">
        <f t="shared" si="15"/>
        <v>19757</v>
      </c>
      <c r="I475" s="22">
        <f t="shared" si="16"/>
        <v>19757</v>
      </c>
    </row>
    <row r="476">
      <c r="A476" s="8">
        <v>2007.0</v>
      </c>
      <c r="B476" s="8" t="s">
        <v>13</v>
      </c>
      <c r="C476" s="8" t="s">
        <v>15</v>
      </c>
      <c r="D476" s="8" t="s">
        <v>20</v>
      </c>
      <c r="E476" s="16">
        <v>32058.0</v>
      </c>
      <c r="F476" s="9">
        <v>45017.0</v>
      </c>
      <c r="G476" s="43">
        <f t="shared" si="14"/>
        <v>32058</v>
      </c>
      <c r="H476" s="22">
        <f t="shared" si="15"/>
        <v>32058</v>
      </c>
      <c r="I476" s="22">
        <f t="shared" si="16"/>
        <v>32058</v>
      </c>
    </row>
    <row r="477">
      <c r="A477" s="8">
        <v>2008.0</v>
      </c>
      <c r="B477" s="8" t="s">
        <v>7</v>
      </c>
      <c r="C477" s="8" t="s">
        <v>15</v>
      </c>
      <c r="D477" s="8" t="s">
        <v>21</v>
      </c>
      <c r="E477" s="16">
        <v>46429.0</v>
      </c>
      <c r="F477" s="9">
        <v>45032.0</v>
      </c>
      <c r="G477" s="43">
        <f t="shared" si="14"/>
        <v>46429</v>
      </c>
      <c r="H477" s="22">
        <f t="shared" si="15"/>
        <v>46429</v>
      </c>
      <c r="I477" s="22">
        <f t="shared" si="16"/>
        <v>46429</v>
      </c>
    </row>
    <row r="478">
      <c r="A478" s="8">
        <v>2009.0</v>
      </c>
      <c r="B478" s="8" t="s">
        <v>10</v>
      </c>
      <c r="C478" s="8" t="s">
        <v>15</v>
      </c>
      <c r="D478" s="8" t="s">
        <v>22</v>
      </c>
      <c r="E478" s="16">
        <v>19746.0</v>
      </c>
      <c r="F478" s="9">
        <v>45047.0</v>
      </c>
      <c r="G478" s="43">
        <f t="shared" si="14"/>
        <v>19746</v>
      </c>
      <c r="H478" s="22">
        <f t="shared" si="15"/>
        <v>19746</v>
      </c>
      <c r="I478" s="22">
        <f t="shared" si="16"/>
        <v>19746</v>
      </c>
    </row>
    <row r="479">
      <c r="A479" s="8">
        <v>2010.0</v>
      </c>
      <c r="B479" s="8" t="s">
        <v>7</v>
      </c>
      <c r="C479" s="8" t="s">
        <v>8</v>
      </c>
      <c r="D479" s="8" t="s">
        <v>23</v>
      </c>
      <c r="E479" s="16">
        <v>35185.0</v>
      </c>
      <c r="F479" s="9">
        <v>45062.0</v>
      </c>
      <c r="G479" s="43">
        <f t="shared" si="14"/>
        <v>35185</v>
      </c>
      <c r="H479" s="22">
        <f t="shared" si="15"/>
        <v>35185</v>
      </c>
      <c r="I479" s="22">
        <f t="shared" si="16"/>
        <v>35185</v>
      </c>
    </row>
    <row r="480">
      <c r="A480" s="8">
        <v>2011.0</v>
      </c>
      <c r="B480" s="8" t="s">
        <v>7</v>
      </c>
      <c r="C480" s="8" t="s">
        <v>15</v>
      </c>
      <c r="D480" s="8" t="s">
        <v>24</v>
      </c>
      <c r="E480" s="16">
        <v>33920.0</v>
      </c>
      <c r="F480" s="9">
        <v>45077.0</v>
      </c>
      <c r="G480" s="43">
        <f t="shared" si="14"/>
        <v>33920</v>
      </c>
      <c r="H480" s="22">
        <f t="shared" si="15"/>
        <v>33920</v>
      </c>
      <c r="I480" s="22">
        <f t="shared" si="16"/>
        <v>33920</v>
      </c>
    </row>
    <row r="481">
      <c r="A481" s="8">
        <v>2012.0</v>
      </c>
      <c r="B481" s="8" t="s">
        <v>25</v>
      </c>
      <c r="C481" s="8" t="s">
        <v>17</v>
      </c>
      <c r="D481" s="8" t="s">
        <v>26</v>
      </c>
      <c r="E481" s="16">
        <v>35611.0</v>
      </c>
      <c r="F481" s="9">
        <v>45092.0</v>
      </c>
      <c r="G481" s="43">
        <f t="shared" si="14"/>
        <v>35611</v>
      </c>
      <c r="H481" s="22">
        <f t="shared" si="15"/>
        <v>35611</v>
      </c>
      <c r="I481" s="22">
        <f t="shared" si="16"/>
        <v>35611</v>
      </c>
    </row>
    <row r="482">
      <c r="A482" s="8">
        <v>2013.0</v>
      </c>
      <c r="B482" s="8" t="s">
        <v>27</v>
      </c>
      <c r="C482" s="8" t="s">
        <v>15</v>
      </c>
      <c r="D482" s="8" t="s">
        <v>28</v>
      </c>
      <c r="E482" s="16">
        <v>15560.0</v>
      </c>
      <c r="F482" s="9">
        <v>45107.0</v>
      </c>
      <c r="G482" s="43">
        <f t="shared" si="14"/>
        <v>15560</v>
      </c>
      <c r="H482" s="22">
        <f t="shared" si="15"/>
        <v>15560</v>
      </c>
      <c r="I482" s="22">
        <f t="shared" si="16"/>
        <v>15560</v>
      </c>
    </row>
    <row r="483">
      <c r="A483" s="8">
        <v>2014.0</v>
      </c>
      <c r="B483" s="8" t="s">
        <v>27</v>
      </c>
      <c r="C483" s="8" t="s">
        <v>8</v>
      </c>
      <c r="D483" s="8" t="s">
        <v>29</v>
      </c>
      <c r="E483" s="16">
        <v>7283.0</v>
      </c>
      <c r="F483" s="9">
        <v>45122.0</v>
      </c>
      <c r="G483" s="43">
        <f t="shared" si="14"/>
        <v>7283</v>
      </c>
      <c r="H483" s="22">
        <f t="shared" si="15"/>
        <v>7283</v>
      </c>
      <c r="I483" s="22">
        <f t="shared" si="16"/>
        <v>7283</v>
      </c>
    </row>
    <row r="484">
      <c r="A484" s="8">
        <v>2015.0</v>
      </c>
      <c r="B484" s="8" t="s">
        <v>27</v>
      </c>
      <c r="C484" s="8" t="s">
        <v>15</v>
      </c>
      <c r="D484" s="8" t="s">
        <v>30</v>
      </c>
      <c r="E484" s="16">
        <v>15678.0</v>
      </c>
      <c r="F484" s="9">
        <v>45137.0</v>
      </c>
      <c r="G484" s="43">
        <f t="shared" si="14"/>
        <v>15678</v>
      </c>
      <c r="H484" s="22">
        <f t="shared" si="15"/>
        <v>15678</v>
      </c>
      <c r="I484" s="22">
        <f t="shared" si="16"/>
        <v>15678</v>
      </c>
    </row>
    <row r="485">
      <c r="A485" s="8">
        <v>2016.0</v>
      </c>
      <c r="B485" s="8" t="s">
        <v>13</v>
      </c>
      <c r="C485" s="8" t="s">
        <v>15</v>
      </c>
      <c r="D485" s="8" t="s">
        <v>31</v>
      </c>
      <c r="E485" s="16">
        <v>5277.0</v>
      </c>
      <c r="F485" s="9">
        <v>45152.0</v>
      </c>
      <c r="G485" s="43">
        <f t="shared" si="14"/>
        <v>5277</v>
      </c>
      <c r="H485" s="22">
        <f t="shared" si="15"/>
        <v>5277</v>
      </c>
      <c r="I485" s="22">
        <f t="shared" si="16"/>
        <v>5277</v>
      </c>
    </row>
    <row r="486">
      <c r="A486" s="8">
        <v>2017.0</v>
      </c>
      <c r="B486" s="8" t="s">
        <v>25</v>
      </c>
      <c r="C486" s="8" t="s">
        <v>17</v>
      </c>
      <c r="D486" s="8" t="s">
        <v>32</v>
      </c>
      <c r="E486" s="16">
        <v>41871.0</v>
      </c>
      <c r="F486" s="9">
        <v>45167.0</v>
      </c>
      <c r="G486" s="43">
        <f t="shared" si="14"/>
        <v>41871</v>
      </c>
      <c r="H486" s="22">
        <f t="shared" si="15"/>
        <v>41871</v>
      </c>
      <c r="I486" s="22">
        <f t="shared" si="16"/>
        <v>41871</v>
      </c>
    </row>
    <row r="487">
      <c r="A487" s="8">
        <v>2018.0</v>
      </c>
      <c r="B487" s="8" t="s">
        <v>25</v>
      </c>
      <c r="C487" s="8" t="s">
        <v>11</v>
      </c>
      <c r="D487" s="8" t="s">
        <v>33</v>
      </c>
      <c r="E487" s="16">
        <v>38161.0</v>
      </c>
      <c r="F487" s="9">
        <v>45182.0</v>
      </c>
      <c r="G487" s="43">
        <f t="shared" si="14"/>
        <v>38161</v>
      </c>
      <c r="H487" s="22">
        <f t="shared" si="15"/>
        <v>38161</v>
      </c>
      <c r="I487" s="22">
        <f t="shared" si="16"/>
        <v>38161</v>
      </c>
    </row>
    <row r="488">
      <c r="A488" s="8">
        <v>2019.0</v>
      </c>
      <c r="B488" s="8" t="s">
        <v>13</v>
      </c>
      <c r="C488" s="8" t="s">
        <v>11</v>
      </c>
      <c r="D488" s="8" t="s">
        <v>34</v>
      </c>
      <c r="E488" s="16">
        <v>30436.0</v>
      </c>
      <c r="F488" s="9">
        <v>45197.0</v>
      </c>
      <c r="G488" s="43">
        <f t="shared" si="14"/>
        <v>30436</v>
      </c>
      <c r="H488" s="22">
        <f t="shared" si="15"/>
        <v>30436</v>
      </c>
      <c r="I488" s="22">
        <f t="shared" si="16"/>
        <v>30436</v>
      </c>
    </row>
    <row r="489">
      <c r="A489" s="8">
        <v>2020.0</v>
      </c>
      <c r="B489" s="8" t="s">
        <v>10</v>
      </c>
      <c r="C489" s="8" t="s">
        <v>11</v>
      </c>
      <c r="D489" s="8" t="s">
        <v>35</v>
      </c>
      <c r="E489" s="16">
        <v>33953.0</v>
      </c>
      <c r="F489" s="9">
        <v>45212.0</v>
      </c>
      <c r="G489" s="43">
        <f t="shared" si="14"/>
        <v>33953</v>
      </c>
      <c r="H489" s="22">
        <f t="shared" si="15"/>
        <v>33953</v>
      </c>
      <c r="I489" s="22">
        <f t="shared" si="16"/>
        <v>33953</v>
      </c>
    </row>
    <row r="491">
      <c r="A491" s="1" t="s">
        <v>202</v>
      </c>
    </row>
    <row r="495">
      <c r="A495" s="2" t="s">
        <v>37</v>
      </c>
      <c r="B495" s="2" t="s">
        <v>38</v>
      </c>
      <c r="C495" s="2" t="s">
        <v>39</v>
      </c>
      <c r="D495" s="2" t="s">
        <v>40</v>
      </c>
      <c r="E495" s="2" t="s">
        <v>41</v>
      </c>
      <c r="F495" s="2" t="s">
        <v>42</v>
      </c>
      <c r="G495" s="17" t="s">
        <v>203</v>
      </c>
      <c r="H495" s="44" t="s">
        <v>204</v>
      </c>
    </row>
    <row r="496">
      <c r="A496" s="8">
        <v>1001.0</v>
      </c>
      <c r="B496" s="8" t="s">
        <v>45</v>
      </c>
      <c r="C496" s="8">
        <v>61.0</v>
      </c>
      <c r="D496" s="8">
        <v>48.0</v>
      </c>
      <c r="E496" s="8">
        <v>76.0</v>
      </c>
      <c r="F496" s="9">
        <v>43101.0</v>
      </c>
      <c r="G496" s="22">
        <f t="shared" ref="G496:G515" si="17">C496+D496+E496</f>
        <v>185</v>
      </c>
      <c r="H496" s="45">
        <f>IFERROR(__xludf.DUMMYFUNCTION("FILTER(G496:G515, G496:G515 &gt; 250)
"),253.0)</f>
        <v>253</v>
      </c>
    </row>
    <row r="497">
      <c r="A497" s="8">
        <v>1002.0</v>
      </c>
      <c r="B497" s="8" t="s">
        <v>46</v>
      </c>
      <c r="C497" s="8">
        <v>78.0</v>
      </c>
      <c r="D497" s="8">
        <v>76.0</v>
      </c>
      <c r="E497" s="8">
        <v>70.0</v>
      </c>
      <c r="F497" s="9">
        <v>43281.0</v>
      </c>
      <c r="G497" s="22">
        <f t="shared" si="17"/>
        <v>224</v>
      </c>
      <c r="H497" s="45">
        <f>IFERROR(__xludf.DUMMYFUNCTION("""COMPUTED_VALUE"""),285.0)</f>
        <v>285</v>
      </c>
    </row>
    <row r="498">
      <c r="A498" s="8">
        <v>1003.0</v>
      </c>
      <c r="B498" s="8" t="s">
        <v>47</v>
      </c>
      <c r="C498" s="8">
        <v>97.0</v>
      </c>
      <c r="D498" s="8">
        <v>60.0</v>
      </c>
      <c r="E498" s="8">
        <v>51.0</v>
      </c>
      <c r="F498" s="9">
        <v>43461.0</v>
      </c>
      <c r="G498" s="22">
        <f t="shared" si="17"/>
        <v>208</v>
      </c>
    </row>
    <row r="499">
      <c r="A499" s="8">
        <v>1004.0</v>
      </c>
      <c r="B499" s="8" t="s">
        <v>48</v>
      </c>
      <c r="C499" s="8">
        <v>74.0</v>
      </c>
      <c r="D499" s="8">
        <v>55.0</v>
      </c>
      <c r="E499" s="8">
        <v>46.0</v>
      </c>
      <c r="F499" s="9">
        <v>43641.0</v>
      </c>
      <c r="G499" s="22">
        <f t="shared" si="17"/>
        <v>175</v>
      </c>
    </row>
    <row r="500">
      <c r="A500" s="8">
        <v>1005.0</v>
      </c>
      <c r="B500" s="8" t="s">
        <v>49</v>
      </c>
      <c r="C500" s="8">
        <v>68.0</v>
      </c>
      <c r="D500" s="8">
        <v>74.0</v>
      </c>
      <c r="E500" s="8">
        <v>84.0</v>
      </c>
      <c r="F500" s="9">
        <v>43821.0</v>
      </c>
      <c r="G500" s="22">
        <f t="shared" si="17"/>
        <v>226</v>
      </c>
    </row>
    <row r="501">
      <c r="A501" s="8">
        <v>1006.0</v>
      </c>
      <c r="B501" s="8" t="s">
        <v>50</v>
      </c>
      <c r="C501" s="8">
        <v>80.0</v>
      </c>
      <c r="D501" s="8">
        <v>70.0</v>
      </c>
      <c r="E501" s="8">
        <v>65.0</v>
      </c>
      <c r="F501" s="9">
        <v>44001.0</v>
      </c>
      <c r="G501" s="22">
        <f t="shared" si="17"/>
        <v>215</v>
      </c>
    </row>
    <row r="502">
      <c r="A502" s="8">
        <v>1007.0</v>
      </c>
      <c r="B502" s="8" t="s">
        <v>51</v>
      </c>
      <c r="C502" s="8">
        <v>75.0</v>
      </c>
      <c r="D502" s="8">
        <v>47.0</v>
      </c>
      <c r="E502" s="8">
        <v>78.0</v>
      </c>
      <c r="F502" s="9">
        <v>44181.0</v>
      </c>
      <c r="G502" s="22">
        <f t="shared" si="17"/>
        <v>200</v>
      </c>
    </row>
    <row r="503">
      <c r="A503" s="8">
        <v>1008.0</v>
      </c>
      <c r="B503" s="8" t="s">
        <v>52</v>
      </c>
      <c r="C503" s="8">
        <v>94.0</v>
      </c>
      <c r="D503" s="8">
        <v>67.0</v>
      </c>
      <c r="E503" s="8">
        <v>64.0</v>
      </c>
      <c r="F503" s="9">
        <v>44361.0</v>
      </c>
      <c r="G503" s="22">
        <f t="shared" si="17"/>
        <v>225</v>
      </c>
    </row>
    <row r="504">
      <c r="A504" s="8">
        <v>1009.0</v>
      </c>
      <c r="B504" s="8" t="s">
        <v>53</v>
      </c>
      <c r="C504" s="8">
        <v>41.0</v>
      </c>
      <c r="D504" s="8">
        <v>75.0</v>
      </c>
      <c r="E504" s="8">
        <v>56.0</v>
      </c>
      <c r="F504" s="9">
        <v>44541.0</v>
      </c>
      <c r="G504" s="22">
        <f t="shared" si="17"/>
        <v>172</v>
      </c>
    </row>
    <row r="505">
      <c r="A505" s="8">
        <v>1010.0</v>
      </c>
      <c r="B505" s="8" t="s">
        <v>54</v>
      </c>
      <c r="C505" s="8">
        <v>98.0</v>
      </c>
      <c r="D505" s="8">
        <v>54.0</v>
      </c>
      <c r="E505" s="8">
        <v>58.0</v>
      </c>
      <c r="F505" s="9">
        <v>44721.0</v>
      </c>
      <c r="G505" s="22">
        <f t="shared" si="17"/>
        <v>210</v>
      </c>
    </row>
    <row r="506">
      <c r="A506" s="8">
        <v>1011.0</v>
      </c>
      <c r="B506" s="8" t="s">
        <v>55</v>
      </c>
      <c r="C506" s="8">
        <v>73.0</v>
      </c>
      <c r="D506" s="8">
        <v>79.0</v>
      </c>
      <c r="E506" s="8">
        <v>53.0</v>
      </c>
      <c r="F506" s="9">
        <v>44901.0</v>
      </c>
      <c r="G506" s="22">
        <f t="shared" si="17"/>
        <v>205</v>
      </c>
    </row>
    <row r="507">
      <c r="A507" s="8">
        <v>1012.0</v>
      </c>
      <c r="B507" s="8" t="s">
        <v>56</v>
      </c>
      <c r="C507" s="8">
        <v>85.0</v>
      </c>
      <c r="D507" s="8">
        <v>89.0</v>
      </c>
      <c r="E507" s="8">
        <v>79.0</v>
      </c>
      <c r="F507" s="9">
        <v>45081.0</v>
      </c>
      <c r="G507" s="22">
        <f t="shared" si="17"/>
        <v>253</v>
      </c>
    </row>
    <row r="508">
      <c r="A508" s="8">
        <v>1013.0</v>
      </c>
      <c r="B508" s="8" t="s">
        <v>57</v>
      </c>
      <c r="C508" s="8">
        <v>98.0</v>
      </c>
      <c r="D508" s="8">
        <v>90.0</v>
      </c>
      <c r="E508" s="8">
        <v>97.0</v>
      </c>
      <c r="F508" s="9">
        <v>45261.0</v>
      </c>
      <c r="G508" s="22">
        <f t="shared" si="17"/>
        <v>285</v>
      </c>
    </row>
    <row r="509">
      <c r="A509" s="8">
        <v>1014.0</v>
      </c>
      <c r="B509" s="8" t="s">
        <v>58</v>
      </c>
      <c r="C509" s="8">
        <v>93.0</v>
      </c>
      <c r="D509" s="8">
        <v>40.0</v>
      </c>
      <c r="E509" s="8">
        <v>44.0</v>
      </c>
      <c r="F509" s="9">
        <v>45441.0</v>
      </c>
      <c r="G509" s="22">
        <f t="shared" si="17"/>
        <v>177</v>
      </c>
    </row>
    <row r="510">
      <c r="A510" s="8">
        <v>1015.0</v>
      </c>
      <c r="B510" s="8" t="s">
        <v>59</v>
      </c>
      <c r="C510" s="8">
        <v>70.0</v>
      </c>
      <c r="D510" s="8">
        <v>51.0</v>
      </c>
      <c r="E510" s="8">
        <v>75.0</v>
      </c>
      <c r="F510" s="9">
        <v>45621.0</v>
      </c>
      <c r="G510" s="22">
        <f t="shared" si="17"/>
        <v>196</v>
      </c>
    </row>
    <row r="511">
      <c r="A511" s="8">
        <v>1016.0</v>
      </c>
      <c r="B511" s="8" t="s">
        <v>60</v>
      </c>
      <c r="C511" s="8">
        <v>98.0</v>
      </c>
      <c r="D511" s="8">
        <v>77.0</v>
      </c>
      <c r="E511" s="8">
        <v>60.0</v>
      </c>
      <c r="F511" s="9">
        <v>45801.0</v>
      </c>
      <c r="G511" s="22">
        <f t="shared" si="17"/>
        <v>235</v>
      </c>
    </row>
    <row r="512">
      <c r="A512" s="8">
        <v>1017.0</v>
      </c>
      <c r="B512" s="8" t="s">
        <v>61</v>
      </c>
      <c r="C512" s="8">
        <v>66.0</v>
      </c>
      <c r="D512" s="8">
        <v>59.0</v>
      </c>
      <c r="E512" s="8">
        <v>40.0</v>
      </c>
      <c r="F512" s="9">
        <v>45981.0</v>
      </c>
      <c r="G512" s="22">
        <f t="shared" si="17"/>
        <v>165</v>
      </c>
    </row>
    <row r="513">
      <c r="A513" s="8">
        <v>1018.0</v>
      </c>
      <c r="B513" s="8" t="s">
        <v>62</v>
      </c>
      <c r="C513" s="8">
        <v>82.0</v>
      </c>
      <c r="D513" s="8">
        <v>48.0</v>
      </c>
      <c r="E513" s="8">
        <v>79.0</v>
      </c>
      <c r="F513" s="9">
        <v>46161.0</v>
      </c>
      <c r="G513" s="22">
        <f t="shared" si="17"/>
        <v>209</v>
      </c>
    </row>
    <row r="514">
      <c r="A514" s="8">
        <v>1019.0</v>
      </c>
      <c r="B514" s="8" t="s">
        <v>63</v>
      </c>
      <c r="C514" s="8">
        <v>90.0</v>
      </c>
      <c r="D514" s="8">
        <v>78.0</v>
      </c>
      <c r="E514" s="8">
        <v>60.0</v>
      </c>
      <c r="F514" s="9">
        <v>46341.0</v>
      </c>
      <c r="G514" s="22">
        <f t="shared" si="17"/>
        <v>228</v>
      </c>
    </row>
    <row r="515">
      <c r="A515" s="8">
        <v>1020.0</v>
      </c>
      <c r="B515" s="8" t="s">
        <v>64</v>
      </c>
      <c r="C515" s="8">
        <v>83.0</v>
      </c>
      <c r="D515" s="8">
        <v>92.0</v>
      </c>
      <c r="E515" s="8">
        <v>55.0</v>
      </c>
      <c r="F515" s="9">
        <v>46521.0</v>
      </c>
      <c r="G515" s="22">
        <f t="shared" si="17"/>
        <v>230</v>
      </c>
    </row>
  </sheetData>
  <mergeCells count="18">
    <mergeCell ref="A2:F4"/>
    <mergeCell ref="A30:F32"/>
    <mergeCell ref="A78:F80"/>
    <mergeCell ref="A126:F128"/>
    <mergeCell ref="A196:F198"/>
    <mergeCell ref="H200:I200"/>
    <mergeCell ref="H222:I222"/>
    <mergeCell ref="A399:F401"/>
    <mergeCell ref="A425:F427"/>
    <mergeCell ref="A465:F467"/>
    <mergeCell ref="A491:F493"/>
    <mergeCell ref="A244:F246"/>
    <mergeCell ref="H248:I248"/>
    <mergeCell ref="H270:I270"/>
    <mergeCell ref="A292:F294"/>
    <mergeCell ref="A318:F320"/>
    <mergeCell ref="A366:F368"/>
    <mergeCell ref="A392:F394"/>
  </mergeCells>
  <dataValidations>
    <dataValidation type="list" allowBlank="1" showErrorMessage="1" sqref="I153">
      <formula1>Exam!$C$153:$C$172</formula1>
    </dataValidation>
  </dataValidations>
  <drawing r:id="rId1"/>
</worksheet>
</file>