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HP\Desktop\MARK-VII\Dashboards\"/>
    </mc:Choice>
  </mc:AlternateContent>
  <xr:revisionPtr revIDLastSave="0" documentId="13_ncr:1_{6D49F20C-05A5-465C-AEEC-C5F09EB3F917}"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KPI" sheetId="3" r:id="rId2"/>
    <sheet name="Dashboard" sheetId="4" r:id="rId3"/>
  </sheets>
  <definedNames>
    <definedName name="Slicer_Year1">#N/A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3" l="1"/>
  <c r="V15" i="3"/>
  <c r="V16" i="3"/>
  <c r="V12" i="3"/>
  <c r="V5" i="3"/>
  <c r="V17" i="3"/>
  <c r="V8" i="3"/>
  <c r="V10" i="3"/>
  <c r="V14" i="3"/>
  <c r="V11" i="3"/>
  <c r="V13" i="3"/>
  <c r="V6" i="3"/>
  <c r="V7" i="3"/>
  <c r="V9" i="3"/>
  <c r="V3" i="3"/>
  <c r="U4" i="3"/>
  <c r="U5" i="3"/>
  <c r="U6" i="3"/>
  <c r="U7" i="3"/>
  <c r="U8" i="3"/>
  <c r="U9" i="3"/>
  <c r="U10" i="3"/>
  <c r="U11" i="3"/>
  <c r="U12" i="3"/>
  <c r="U13" i="3"/>
  <c r="U14" i="3"/>
  <c r="U15" i="3"/>
  <c r="U16" i="3"/>
  <c r="U17" i="3"/>
  <c r="U3" i="3"/>
  <c r="E15" i="3"/>
  <c r="E8" i="3"/>
  <c r="E4" i="3"/>
  <c r="E12" i="3"/>
  <c r="E16" i="3"/>
  <c r="E9" i="3"/>
  <c r="E5" i="3"/>
  <c r="E10" i="3"/>
  <c r="E18" i="3"/>
  <c r="E14" i="3"/>
  <c r="E7" i="3"/>
  <c r="E11" i="3"/>
  <c r="E13" i="3"/>
  <c r="E17" i="3"/>
  <c r="E6" i="3"/>
  <c r="B30" i="3"/>
  <c r="B27" i="3"/>
  <c r="B26" i="3"/>
  <c r="B31" i="3"/>
  <c r="B35" i="3"/>
  <c r="B34" i="3"/>
  <c r="B33" i="3"/>
  <c r="B28" i="3"/>
  <c r="B29" i="3"/>
  <c r="B25" i="3"/>
  <c r="B32" i="3"/>
</calcChain>
</file>

<file path=xl/sharedStrings.xml><?xml version="1.0" encoding="utf-8"?>
<sst xmlns="http://schemas.openxmlformats.org/spreadsheetml/2006/main" count="49" uniqueCount="37">
  <si>
    <t>Year</t>
  </si>
  <si>
    <t>Matches</t>
  </si>
  <si>
    <t>N.O.</t>
  </si>
  <si>
    <t>Runs</t>
  </si>
  <si>
    <t>Highest Score</t>
  </si>
  <si>
    <t>Innings</t>
  </si>
  <si>
    <t>Average</t>
  </si>
  <si>
    <t>Strike Rate</t>
  </si>
  <si>
    <t>Fours</t>
  </si>
  <si>
    <t>Sixes</t>
  </si>
  <si>
    <t>Catches Taken</t>
  </si>
  <si>
    <t>Stumpings</t>
  </si>
  <si>
    <t>Row Labels</t>
  </si>
  <si>
    <t>Grand Total</t>
  </si>
  <si>
    <t>Sum of Runs</t>
  </si>
  <si>
    <t>Sum of Catches Taken</t>
  </si>
  <si>
    <t>Sum of Fours</t>
  </si>
  <si>
    <t>Sum of Sixes</t>
  </si>
  <si>
    <t>Sum of 50</t>
  </si>
  <si>
    <t>Sum of N.O.</t>
  </si>
  <si>
    <t>Sum of Stumpings</t>
  </si>
  <si>
    <t>4s</t>
  </si>
  <si>
    <t>6s</t>
  </si>
  <si>
    <t>50s</t>
  </si>
  <si>
    <t>catches</t>
  </si>
  <si>
    <t>stumps</t>
  </si>
  <si>
    <t>NO</t>
  </si>
  <si>
    <t>Sum of Matches</t>
  </si>
  <si>
    <t>Average of Strike Rate</t>
  </si>
  <si>
    <t>Average of Average</t>
  </si>
  <si>
    <t>SR</t>
  </si>
  <si>
    <t>avg</t>
  </si>
  <si>
    <t>matches</t>
  </si>
  <si>
    <t>highest</t>
  </si>
  <si>
    <t>Max of Highest Score</t>
  </si>
  <si>
    <t>year</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</si>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</sst>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8"/>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right"/>
    </xf>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pivotButton="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right" vertical="center"/>
    </xf>
    <xf numFmtId="0" fontId="0" fillId="0" borderId="0" xfId="0" applyAlignment="1">
      <alignment vertical="top"/>
    </xf>
    <xf numFmtId="2" fontId="0" fillId="0" borderId="0" xfId="0" applyNumberFormat="1" applyAlignment="1">
      <alignment horizontal="right" vertical="center"/>
    </xf>
    <xf numFmtId="2" fontId="0" fillId="0" borderId="0" xfId="0" applyNumberFormat="1"/>
    <xf numFmtId="0" fontId="2" fillId="3" borderId="0" xfId="0" applyFont="1" applyFill="1"/>
    <xf numFmtId="0" fontId="0" fillId="3" borderId="0" xfId="0" applyFill="1"/>
    <xf numFmtId="0" fontId="0" fillId="0" borderId="0" xfId="0" applyNumberFormat="1"/>
    <xf numFmtId="0" fontId="0" fillId="0" borderId="0" xfId="0" applyNumberFormat="1" applyAlignment="1">
      <alignment horizontal="right"/>
    </xf>
  </cellXfs>
  <cellStyles count="1">
    <cellStyle name="Normal" xfId="0" builtinId="0"/>
  </cellStyles>
  <dxfs count="20">
    <dxf>
      <alignment horizontal="right"/>
    </dxf>
    <dxf>
      <alignment horizontal="right"/>
    </dxf>
    <dxf>
      <numFmt numFmtId="2" formatCode="0.00"/>
    </dxf>
    <dxf>
      <numFmt numFmtId="2" formatCode="0.00"/>
    </dxf>
    <dxf>
      <alignment horizontal="right"/>
    </dxf>
    <dxf>
      <alignment horizontal="right"/>
    </dxf>
    <dxf>
      <alignment horizontal="right"/>
    </dxf>
    <dxf>
      <alignment horizontal="righ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sz val="20"/>
        <name val="Agency FB"/>
        <family val="2"/>
        <scheme val="none"/>
      </font>
      <fill>
        <patternFill>
          <bgColor rgb="FFFFFF00"/>
        </patternFill>
      </fill>
      <border>
        <left style="thin">
          <color rgb="FF0070C0"/>
        </left>
        <right style="thin">
          <color rgb="FF0070C0"/>
        </right>
        <top style="thin">
          <color rgb="FF0070C0"/>
        </top>
        <bottom style="thin">
          <color rgb="FF0070C0"/>
        </bottom>
      </border>
    </dxf>
    <dxf>
      <font>
        <sz val="20"/>
        <name val="Agency FB"/>
        <family val="2"/>
        <scheme val="none"/>
      </font>
      <fill>
        <patternFill patternType="solid">
          <fgColor auto="1"/>
          <bgColor rgb="FF0070C0"/>
        </patternFill>
      </fill>
      <border diagonalUp="0" diagonalDown="0">
        <left/>
        <right/>
        <top/>
        <bottom/>
        <vertical/>
        <horizontal/>
      </border>
    </dxf>
  </dxfs>
  <tableStyles count="2" defaultTableStyle="TableStyleMedium2" defaultPivotStyle="PivotStyleLight16">
    <tableStyle name="Slicer Style 1" pivot="0" table="0" count="1" xr9:uid="{B5178548-7FDD-4F49-A2B9-038A25C38E9F}">
      <tableStyleElement type="wholeTable" dxfId="19"/>
    </tableStyle>
    <tableStyle name="Slicer Style 2" pivot="0" table="0" count="1" xr9:uid="{AF14F19E-F788-44BA-8A85-82179FF1CFB0}">
      <tableStyleElement type="wholeTable" dxfId="18"/>
    </tableStyle>
  </tableStyles>
  <colors>
    <mruColors>
      <color rgb="FFFFFF7D"/>
      <color rgb="FFFF0909"/>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bar"/>
        <c:grouping val="clustered"/>
        <c:varyColors val="0"/>
        <c:ser>
          <c:idx val="0"/>
          <c:order val="0"/>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name>1</c:name>
            <c:spPr>
              <a:ln w="19050" cap="rnd">
                <a:solidFill>
                  <a:schemeClr val="accent5"/>
                </a:solidFill>
                <a:prstDash val="sysDot"/>
              </a:ln>
              <a:effectLst/>
            </c:spPr>
            <c:trendlineType val="movingAvg"/>
            <c:period val="2"/>
            <c:dispRSqr val="0"/>
            <c:dispEq val="0"/>
          </c:trendline>
          <c:cat>
            <c:numRef>
              <c:f>KPI!$D$4:$D$18</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KPI!$E$4:$E$18</c:f>
              <c:numCache>
                <c:formatCode>General</c:formatCode>
                <c:ptCount val="15"/>
                <c:pt idx="0">
                  <c:v>414</c:v>
                </c:pt>
                <c:pt idx="1">
                  <c:v>332</c:v>
                </c:pt>
                <c:pt idx="2">
                  <c:v>287</c:v>
                </c:pt>
                <c:pt idx="3">
                  <c:v>392</c:v>
                </c:pt>
                <c:pt idx="4">
                  <c:v>358</c:v>
                </c:pt>
                <c:pt idx="5">
                  <c:v>461</c:v>
                </c:pt>
                <c:pt idx="6">
                  <c:v>371</c:v>
                </c:pt>
                <c:pt idx="7">
                  <c:v>372</c:v>
                </c:pt>
                <c:pt idx="8">
                  <c:v>284</c:v>
                </c:pt>
                <c:pt idx="9">
                  <c:v>290</c:v>
                </c:pt>
                <c:pt idx="10">
                  <c:v>455</c:v>
                </c:pt>
                <c:pt idx="11">
                  <c:v>416</c:v>
                </c:pt>
                <c:pt idx="12">
                  <c:v>200</c:v>
                </c:pt>
                <c:pt idx="13">
                  <c:v>114</c:v>
                </c:pt>
                <c:pt idx="14">
                  <c:v>232</c:v>
                </c:pt>
              </c:numCache>
            </c:numRef>
          </c:val>
          <c:extLst>
            <c:ext xmlns:c16="http://schemas.microsoft.com/office/drawing/2014/chart" uri="{C3380CC4-5D6E-409C-BE32-E72D297353CC}">
              <c16:uniqueId val="{00000000-D7D0-4AD3-B243-78D535556190}"/>
            </c:ext>
          </c:extLst>
        </c:ser>
        <c:dLbls>
          <c:dLblPos val="outEnd"/>
          <c:showLegendKey val="0"/>
          <c:showVal val="1"/>
          <c:showCatName val="0"/>
          <c:showSerName val="0"/>
          <c:showPercent val="0"/>
          <c:showBubbleSize val="0"/>
        </c:dLbls>
        <c:gapWidth val="182"/>
        <c:axId val="1731314336"/>
        <c:axId val="1727433744"/>
      </c:barChart>
      <c:catAx>
        <c:axId val="173131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433744"/>
        <c:crosses val="autoZero"/>
        <c:auto val="1"/>
        <c:lblAlgn val="ctr"/>
        <c:lblOffset val="100"/>
        <c:noMultiLvlLbl val="0"/>
      </c:catAx>
      <c:valAx>
        <c:axId val="1727433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314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KPI!$T$3:$T$17</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KPI!$U$3:$U$17</c:f>
              <c:numCache>
                <c:formatCode>General</c:formatCode>
                <c:ptCount val="15"/>
                <c:pt idx="0">
                  <c:v>65</c:v>
                </c:pt>
                <c:pt idx="1">
                  <c:v>58</c:v>
                </c:pt>
                <c:pt idx="2">
                  <c:v>66</c:v>
                </c:pt>
                <c:pt idx="3">
                  <c:v>70</c:v>
                </c:pt>
                <c:pt idx="4">
                  <c:v>51</c:v>
                </c:pt>
                <c:pt idx="5">
                  <c:v>67</c:v>
                </c:pt>
                <c:pt idx="6">
                  <c:v>57</c:v>
                </c:pt>
                <c:pt idx="7">
                  <c:v>53</c:v>
                </c:pt>
                <c:pt idx="8">
                  <c:v>64</c:v>
                </c:pt>
                <c:pt idx="9">
                  <c:v>61</c:v>
                </c:pt>
                <c:pt idx="10">
                  <c:v>79</c:v>
                </c:pt>
                <c:pt idx="11">
                  <c:v>84</c:v>
                </c:pt>
                <c:pt idx="12">
                  <c:v>47</c:v>
                </c:pt>
                <c:pt idx="13">
                  <c:v>18</c:v>
                </c:pt>
                <c:pt idx="14">
                  <c:v>50</c:v>
                </c:pt>
              </c:numCache>
            </c:numRef>
          </c:val>
          <c:smooth val="0"/>
          <c:extLst>
            <c:ext xmlns:c16="http://schemas.microsoft.com/office/drawing/2014/chart" uri="{C3380CC4-5D6E-409C-BE32-E72D297353CC}">
              <c16:uniqueId val="{00000000-F598-4CD7-89EB-EE7F49C2CEB1}"/>
            </c:ext>
          </c:extLst>
        </c:ser>
        <c:ser>
          <c:idx val="1"/>
          <c:order val="1"/>
          <c:spPr>
            <a:ln w="28575" cap="rnd">
              <a:solidFill>
                <a:schemeClr val="accent2"/>
              </a:solidFill>
              <a:round/>
            </a:ln>
            <a:effectLst/>
          </c:spPr>
          <c:marker>
            <c:symbol val="none"/>
          </c:marker>
          <c:cat>
            <c:numRef>
              <c:f>KPI!$T$3:$T$17</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KPI!$V$3:$V$17</c:f>
              <c:numCache>
                <c:formatCode>General</c:formatCode>
                <c:ptCount val="15"/>
                <c:pt idx="0">
                  <c:v>41.4</c:v>
                </c:pt>
                <c:pt idx="1">
                  <c:v>41.5</c:v>
                </c:pt>
                <c:pt idx="2">
                  <c:v>31.88</c:v>
                </c:pt>
                <c:pt idx="3">
                  <c:v>43.55</c:v>
                </c:pt>
                <c:pt idx="4">
                  <c:v>29.83</c:v>
                </c:pt>
                <c:pt idx="5">
                  <c:v>41.9</c:v>
                </c:pt>
                <c:pt idx="6">
                  <c:v>74.2</c:v>
                </c:pt>
                <c:pt idx="7">
                  <c:v>31</c:v>
                </c:pt>
                <c:pt idx="8">
                  <c:v>40.57</c:v>
                </c:pt>
                <c:pt idx="9">
                  <c:v>26.36</c:v>
                </c:pt>
                <c:pt idx="10">
                  <c:v>75.83</c:v>
                </c:pt>
                <c:pt idx="11">
                  <c:v>83.2</c:v>
                </c:pt>
                <c:pt idx="12">
                  <c:v>25</c:v>
                </c:pt>
                <c:pt idx="13">
                  <c:v>16.28</c:v>
                </c:pt>
                <c:pt idx="14">
                  <c:v>33.14</c:v>
                </c:pt>
              </c:numCache>
            </c:numRef>
          </c:val>
          <c:smooth val="0"/>
          <c:extLst>
            <c:ext xmlns:c16="http://schemas.microsoft.com/office/drawing/2014/chart" uri="{C3380CC4-5D6E-409C-BE32-E72D297353CC}">
              <c16:uniqueId val="{00000001-F598-4CD7-89EB-EE7F49C2CEB1}"/>
            </c:ext>
          </c:extLst>
        </c:ser>
        <c:dLbls>
          <c:showLegendKey val="0"/>
          <c:showVal val="0"/>
          <c:showCatName val="0"/>
          <c:showSerName val="0"/>
          <c:showPercent val="0"/>
          <c:showBubbleSize val="0"/>
        </c:dLbls>
        <c:smooth val="0"/>
        <c:axId val="1252497360"/>
        <c:axId val="1248818080"/>
      </c:lineChart>
      <c:catAx>
        <c:axId val="125249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818080"/>
        <c:crosses val="autoZero"/>
        <c:auto val="1"/>
        <c:lblAlgn val="ctr"/>
        <c:lblOffset val="100"/>
        <c:noMultiLvlLbl val="0"/>
      </c:catAx>
      <c:valAx>
        <c:axId val="124881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497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3600" b="0" i="0" u="none" strike="noStrike" kern="1200" spc="0" baseline="0">
                <a:solidFill>
                  <a:srgbClr val="0070C0"/>
                </a:solidFill>
                <a:latin typeface="Eras Bold ITC" panose="020B0907030504020204" pitchFamily="34" charset="0"/>
                <a:ea typeface="+mn-ea"/>
                <a:cs typeface="+mn-cs"/>
              </a:defRPr>
            </a:pPr>
            <a:r>
              <a:rPr lang="en-IN" sz="3600">
                <a:solidFill>
                  <a:sysClr val="windowText" lastClr="000000"/>
                </a:solidFill>
                <a:latin typeface="Eras Bold ITC" panose="020B0907030504020204" pitchFamily="34" charset="0"/>
              </a:rPr>
              <a:t>Runs</a:t>
            </a:r>
            <a:r>
              <a:rPr lang="en-IN" sz="3600" baseline="0">
                <a:solidFill>
                  <a:sysClr val="windowText" lastClr="000000"/>
                </a:solidFill>
                <a:latin typeface="Eras Bold ITC" panose="020B0907030504020204" pitchFamily="34" charset="0"/>
              </a:rPr>
              <a:t> Scored</a:t>
            </a:r>
            <a:endParaRPr lang="en-IN" sz="3600">
              <a:solidFill>
                <a:sysClr val="windowText" lastClr="000000"/>
              </a:solidFill>
              <a:latin typeface="Eras Bold ITC" panose="020B0907030504020204" pitchFamily="34" charset="0"/>
            </a:endParaRPr>
          </a:p>
        </c:rich>
      </c:tx>
      <c:layout>
        <c:manualLayout>
          <c:xMode val="edge"/>
          <c:yMode val="edge"/>
          <c:x val="1.3432899969232217E-2"/>
          <c:y val="2.1234042712169193E-2"/>
        </c:manualLayout>
      </c:layout>
      <c:overlay val="0"/>
      <c:spPr>
        <a:noFill/>
        <a:ln>
          <a:noFill/>
        </a:ln>
        <a:effectLst/>
      </c:spPr>
      <c:txPr>
        <a:bodyPr rot="0" spcFirstLastPara="1" vertOverflow="ellipsis" vert="horz" wrap="square" anchor="ctr" anchorCtr="1"/>
        <a:lstStyle/>
        <a:p>
          <a:pPr>
            <a:defRPr sz="3600" b="0" i="0" u="none" strike="noStrike" kern="1200" spc="0" baseline="0">
              <a:solidFill>
                <a:srgbClr val="0070C0"/>
              </a:solidFill>
              <a:latin typeface="Eras Bold ITC" panose="020B0907030504020204" pitchFamily="34" charset="0"/>
              <a:ea typeface="+mn-ea"/>
              <a:cs typeface="+mn-cs"/>
            </a:defRPr>
          </a:pPr>
          <a:endParaRPr lang="en-US"/>
        </a:p>
      </c:txPr>
    </c:title>
    <c:autoTitleDeleted val="0"/>
    <c:plotArea>
      <c:layout/>
      <c:barChart>
        <c:barDir val="bar"/>
        <c:grouping val="clustered"/>
        <c:varyColors val="0"/>
        <c:ser>
          <c:idx val="0"/>
          <c:order val="0"/>
          <c:spPr>
            <a:gradFill flip="none" rotWithShape="1">
              <a:gsLst>
                <a:gs pos="35000">
                  <a:srgbClr val="0070C0">
                    <a:lumMod val="78000"/>
                    <a:lumOff val="22000"/>
                    <a:alpha val="77000"/>
                  </a:srgbClr>
                </a:gs>
                <a:gs pos="71000">
                  <a:schemeClr val="accent1">
                    <a:alpha val="88000"/>
                    <a:lumMod val="3000"/>
                    <a:lumOff val="97000"/>
                  </a:scheme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KPI!$D$4:$D$18</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KPI!$E$4:$E$18</c:f>
              <c:numCache>
                <c:formatCode>General</c:formatCode>
                <c:ptCount val="15"/>
                <c:pt idx="0">
                  <c:v>414</c:v>
                </c:pt>
                <c:pt idx="1">
                  <c:v>332</c:v>
                </c:pt>
                <c:pt idx="2">
                  <c:v>287</c:v>
                </c:pt>
                <c:pt idx="3">
                  <c:v>392</c:v>
                </c:pt>
                <c:pt idx="4">
                  <c:v>358</c:v>
                </c:pt>
                <c:pt idx="5">
                  <c:v>461</c:v>
                </c:pt>
                <c:pt idx="6">
                  <c:v>371</c:v>
                </c:pt>
                <c:pt idx="7">
                  <c:v>372</c:v>
                </c:pt>
                <c:pt idx="8">
                  <c:v>284</c:v>
                </c:pt>
                <c:pt idx="9">
                  <c:v>290</c:v>
                </c:pt>
                <c:pt idx="10">
                  <c:v>455</c:v>
                </c:pt>
                <c:pt idx="11">
                  <c:v>416</c:v>
                </c:pt>
                <c:pt idx="12">
                  <c:v>200</c:v>
                </c:pt>
                <c:pt idx="13">
                  <c:v>114</c:v>
                </c:pt>
                <c:pt idx="14">
                  <c:v>232</c:v>
                </c:pt>
              </c:numCache>
            </c:numRef>
          </c:val>
          <c:extLst>
            <c:ext xmlns:c16="http://schemas.microsoft.com/office/drawing/2014/chart" uri="{C3380CC4-5D6E-409C-BE32-E72D297353CC}">
              <c16:uniqueId val="{00000001-1396-4249-AA5B-1490C849B9DC}"/>
            </c:ext>
          </c:extLst>
        </c:ser>
        <c:dLbls>
          <c:dLblPos val="outEnd"/>
          <c:showLegendKey val="0"/>
          <c:showVal val="1"/>
          <c:showCatName val="0"/>
          <c:showSerName val="0"/>
          <c:showPercent val="0"/>
          <c:showBubbleSize val="0"/>
        </c:dLbls>
        <c:gapWidth val="36"/>
        <c:overlap val="-100"/>
        <c:axId val="1731314336"/>
        <c:axId val="1727433744"/>
      </c:barChart>
      <c:catAx>
        <c:axId val="17313143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Agency FB" panose="020B0503020202020204" pitchFamily="34" charset="0"/>
                <a:ea typeface="+mn-ea"/>
                <a:cs typeface="+mn-cs"/>
              </a:defRPr>
            </a:pPr>
            <a:endParaRPr lang="en-US"/>
          </a:p>
        </c:txPr>
        <c:crossAx val="1727433744"/>
        <c:crosses val="autoZero"/>
        <c:auto val="1"/>
        <c:lblAlgn val="ctr"/>
        <c:lblOffset val="100"/>
        <c:noMultiLvlLbl val="0"/>
      </c:catAx>
      <c:valAx>
        <c:axId val="1727433744"/>
        <c:scaling>
          <c:orientation val="minMax"/>
        </c:scaling>
        <c:delete val="1"/>
        <c:axPos val="b"/>
        <c:numFmt formatCode="General" sourceLinked="1"/>
        <c:majorTickMark val="out"/>
        <c:minorTickMark val="none"/>
        <c:tickLblPos val="nextTo"/>
        <c:crossAx val="17313143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76200" cap="rnd">
              <a:solidFill>
                <a:schemeClr val="accent5">
                  <a:lumMod val="50000"/>
                </a:schemeClr>
              </a:solidFill>
              <a:round/>
              <a:tailEnd w="lg" len="lg"/>
            </a:ln>
            <a:effectLst/>
          </c:spPr>
          <c:marker>
            <c:symbol val="none"/>
          </c:marker>
          <c:dLbls>
            <c:delete val="1"/>
          </c:dLbls>
          <c:cat>
            <c:numRef>
              <c:f>KPI!$T$3:$T$17</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KPI!$U$3:$U$17</c:f>
              <c:numCache>
                <c:formatCode>General</c:formatCode>
                <c:ptCount val="15"/>
                <c:pt idx="0">
                  <c:v>65</c:v>
                </c:pt>
                <c:pt idx="1">
                  <c:v>58</c:v>
                </c:pt>
                <c:pt idx="2">
                  <c:v>66</c:v>
                </c:pt>
                <c:pt idx="3">
                  <c:v>70</c:v>
                </c:pt>
                <c:pt idx="4">
                  <c:v>51</c:v>
                </c:pt>
                <c:pt idx="5">
                  <c:v>67</c:v>
                </c:pt>
                <c:pt idx="6">
                  <c:v>57</c:v>
                </c:pt>
                <c:pt idx="7">
                  <c:v>53</c:v>
                </c:pt>
                <c:pt idx="8">
                  <c:v>64</c:v>
                </c:pt>
                <c:pt idx="9">
                  <c:v>61</c:v>
                </c:pt>
                <c:pt idx="10">
                  <c:v>79</c:v>
                </c:pt>
                <c:pt idx="11">
                  <c:v>84</c:v>
                </c:pt>
                <c:pt idx="12">
                  <c:v>47</c:v>
                </c:pt>
                <c:pt idx="13">
                  <c:v>18</c:v>
                </c:pt>
                <c:pt idx="14">
                  <c:v>50</c:v>
                </c:pt>
              </c:numCache>
            </c:numRef>
          </c:val>
          <c:smooth val="0"/>
          <c:extLst>
            <c:ext xmlns:c16="http://schemas.microsoft.com/office/drawing/2014/chart" uri="{C3380CC4-5D6E-409C-BE32-E72D297353CC}">
              <c16:uniqueId val="{00000000-F742-46B1-893D-1E71961A3FAF}"/>
            </c:ext>
          </c:extLst>
        </c:ser>
        <c:ser>
          <c:idx val="1"/>
          <c:order val="1"/>
          <c:spPr>
            <a:ln w="76200" cap="rnd">
              <a:solidFill>
                <a:srgbClr val="FFFF00"/>
              </a:solidFill>
              <a:round/>
            </a:ln>
            <a:effectLst/>
          </c:spPr>
          <c:marker>
            <c:symbol val="none"/>
          </c:marker>
          <c:dPt>
            <c:idx val="10"/>
            <c:marker>
              <c:symbol val="none"/>
            </c:marker>
            <c:bubble3D val="0"/>
            <c:extLst>
              <c:ext xmlns:c16="http://schemas.microsoft.com/office/drawing/2014/chart" uri="{C3380CC4-5D6E-409C-BE32-E72D297353CC}">
                <c16:uniqueId val="{00000000-373F-4201-B446-4D0073F8E840}"/>
              </c:ext>
            </c:extLst>
          </c:dPt>
          <c:dLbls>
            <c:delete val="1"/>
          </c:dLbls>
          <c:cat>
            <c:numRef>
              <c:f>KPI!$T$3:$T$17</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KPI!$V$3:$V$17</c:f>
              <c:numCache>
                <c:formatCode>General</c:formatCode>
                <c:ptCount val="15"/>
                <c:pt idx="0">
                  <c:v>41.4</c:v>
                </c:pt>
                <c:pt idx="1">
                  <c:v>41.5</c:v>
                </c:pt>
                <c:pt idx="2">
                  <c:v>31.88</c:v>
                </c:pt>
                <c:pt idx="3">
                  <c:v>43.55</c:v>
                </c:pt>
                <c:pt idx="4">
                  <c:v>29.83</c:v>
                </c:pt>
                <c:pt idx="5">
                  <c:v>41.9</c:v>
                </c:pt>
                <c:pt idx="6">
                  <c:v>74.2</c:v>
                </c:pt>
                <c:pt idx="7">
                  <c:v>31</c:v>
                </c:pt>
                <c:pt idx="8">
                  <c:v>40.57</c:v>
                </c:pt>
                <c:pt idx="9">
                  <c:v>26.36</c:v>
                </c:pt>
                <c:pt idx="10">
                  <c:v>75.83</c:v>
                </c:pt>
                <c:pt idx="11">
                  <c:v>83.2</c:v>
                </c:pt>
                <c:pt idx="12">
                  <c:v>25</c:v>
                </c:pt>
                <c:pt idx="13">
                  <c:v>16.28</c:v>
                </c:pt>
                <c:pt idx="14">
                  <c:v>33.14</c:v>
                </c:pt>
              </c:numCache>
            </c:numRef>
          </c:val>
          <c:smooth val="0"/>
          <c:extLst>
            <c:ext xmlns:c16="http://schemas.microsoft.com/office/drawing/2014/chart" uri="{C3380CC4-5D6E-409C-BE32-E72D297353CC}">
              <c16:uniqueId val="{00000001-F742-46B1-893D-1E71961A3FAF}"/>
            </c:ext>
          </c:extLst>
        </c:ser>
        <c:dLbls>
          <c:dLblPos val="t"/>
          <c:showLegendKey val="0"/>
          <c:showVal val="1"/>
          <c:showCatName val="0"/>
          <c:showSerName val="0"/>
          <c:showPercent val="0"/>
          <c:showBubbleSize val="0"/>
        </c:dLbls>
        <c:smooth val="0"/>
        <c:axId val="1252497360"/>
        <c:axId val="1248818080"/>
      </c:lineChart>
      <c:catAx>
        <c:axId val="1252497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ysClr val="windowText" lastClr="000000"/>
                </a:solidFill>
                <a:latin typeface="Agency FB" panose="020B0503020202020204" pitchFamily="34" charset="0"/>
                <a:ea typeface="+mn-ea"/>
                <a:cs typeface="+mn-cs"/>
              </a:defRPr>
            </a:pPr>
            <a:endParaRPr lang="en-US"/>
          </a:p>
        </c:txPr>
        <c:crossAx val="1248818080"/>
        <c:crosses val="autoZero"/>
        <c:auto val="1"/>
        <c:lblAlgn val="ctr"/>
        <c:lblOffset val="100"/>
        <c:noMultiLvlLbl val="0"/>
      </c:catAx>
      <c:valAx>
        <c:axId val="12488180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Agency FB" panose="020B0503020202020204" pitchFamily="34" charset="0"/>
                <a:ea typeface="+mn-ea"/>
                <a:cs typeface="+mn-cs"/>
              </a:defRPr>
            </a:pPr>
            <a:endParaRPr lang="en-US"/>
          </a:p>
        </c:txPr>
        <c:crossAx val="12524973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320040</xdr:colOff>
      <xdr:row>2</xdr:row>
      <xdr:rowOff>0</xdr:rowOff>
    </xdr:from>
    <xdr:to>
      <xdr:col>13</xdr:col>
      <xdr:colOff>15240</xdr:colOff>
      <xdr:row>18</xdr:row>
      <xdr:rowOff>121920</xdr:rowOff>
    </xdr:to>
    <xdr:graphicFrame macro="">
      <xdr:nvGraphicFramePr>
        <xdr:cNvPr id="2" name="Chart 1">
          <a:extLst>
            <a:ext uri="{FF2B5EF4-FFF2-40B4-BE49-F238E27FC236}">
              <a16:creationId xmlns:a16="http://schemas.microsoft.com/office/drawing/2014/main" id="{53377D91-4770-D7EC-D176-0F969E6BA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130629</xdr:colOff>
      <xdr:row>5</xdr:row>
      <xdr:rowOff>-1</xdr:rowOff>
    </xdr:from>
    <xdr:to>
      <xdr:col>30</xdr:col>
      <xdr:colOff>435429</xdr:colOff>
      <xdr:row>19</xdr:row>
      <xdr:rowOff>152399</xdr:rowOff>
    </xdr:to>
    <xdr:graphicFrame macro="">
      <xdr:nvGraphicFramePr>
        <xdr:cNvPr id="7" name="Chart 6">
          <a:extLst>
            <a:ext uri="{FF2B5EF4-FFF2-40B4-BE49-F238E27FC236}">
              <a16:creationId xmlns:a16="http://schemas.microsoft.com/office/drawing/2014/main" id="{03180EB1-0310-50E4-BE93-28C3CAC17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381000</xdr:colOff>
      <xdr:row>15</xdr:row>
      <xdr:rowOff>19050</xdr:rowOff>
    </xdr:from>
    <xdr:to>
      <xdr:col>28</xdr:col>
      <xdr:colOff>171450</xdr:colOff>
      <xdr:row>43</xdr:row>
      <xdr:rowOff>114300</xdr:rowOff>
    </xdr:to>
    <xdr:sp macro="" textlink="">
      <xdr:nvSpPr>
        <xdr:cNvPr id="83" name="Rectangle 82">
          <a:extLst>
            <a:ext uri="{FF2B5EF4-FFF2-40B4-BE49-F238E27FC236}">
              <a16:creationId xmlns:a16="http://schemas.microsoft.com/office/drawing/2014/main" id="{B7468B5E-74EA-E865-1B25-EC05E34B41B6}"/>
            </a:ext>
          </a:extLst>
        </xdr:cNvPr>
        <xdr:cNvSpPr/>
      </xdr:nvSpPr>
      <xdr:spPr>
        <a:xfrm>
          <a:off x="13182600" y="2876550"/>
          <a:ext cx="4057650" cy="5429250"/>
        </a:xfrm>
        <a:prstGeom prst="rect">
          <a:avLst/>
        </a:prstGeom>
        <a:solidFill>
          <a:srgbClr val="0070C0">
            <a:alpha val="31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28</xdr:col>
      <xdr:colOff>38097</xdr:colOff>
      <xdr:row>7</xdr:row>
      <xdr:rowOff>1</xdr:rowOff>
    </xdr:from>
    <xdr:to>
      <xdr:col>37</xdr:col>
      <xdr:colOff>352422</xdr:colOff>
      <xdr:row>68</xdr:row>
      <xdr:rowOff>38101</xdr:rowOff>
    </xdr:to>
    <xdr:pic>
      <xdr:nvPicPr>
        <xdr:cNvPr id="81" name="Picture 80">
          <a:extLst>
            <a:ext uri="{FF2B5EF4-FFF2-40B4-BE49-F238E27FC236}">
              <a16:creationId xmlns:a16="http://schemas.microsoft.com/office/drawing/2014/main" id="{020A57F0-7D7F-8DE8-0A49-C863FC78BDC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6431" r="19124" b="2043"/>
        <a:stretch/>
      </xdr:blipFill>
      <xdr:spPr>
        <a:xfrm>
          <a:off x="17106897" y="1333501"/>
          <a:ext cx="5800725" cy="11658600"/>
        </a:xfrm>
        <a:prstGeom prst="rect">
          <a:avLst/>
        </a:prstGeom>
      </xdr:spPr>
    </xdr:pic>
    <xdr:clientData/>
  </xdr:twoCellAnchor>
  <xdr:oneCellAnchor>
    <xdr:from>
      <xdr:col>0</xdr:col>
      <xdr:colOff>58874</xdr:colOff>
      <xdr:row>0</xdr:row>
      <xdr:rowOff>121920</xdr:rowOff>
    </xdr:from>
    <xdr:ext cx="11166583" cy="894027"/>
    <xdr:sp macro="" textlink="">
      <xdr:nvSpPr>
        <xdr:cNvPr id="2" name="Rectangle 1">
          <a:extLst>
            <a:ext uri="{FF2B5EF4-FFF2-40B4-BE49-F238E27FC236}">
              <a16:creationId xmlns:a16="http://schemas.microsoft.com/office/drawing/2014/main" id="{250B2963-B6FB-ECF1-DD4C-75DD5FB33CAE}"/>
            </a:ext>
          </a:extLst>
        </xdr:cNvPr>
        <xdr:cNvSpPr/>
      </xdr:nvSpPr>
      <xdr:spPr>
        <a:xfrm>
          <a:off x="58874" y="121920"/>
          <a:ext cx="11166583" cy="894027"/>
        </a:xfrm>
        <a:prstGeom prst="rect">
          <a:avLst/>
        </a:prstGeom>
        <a:gradFill flip="none" rotWithShape="1">
          <a:gsLst>
            <a:gs pos="22000">
              <a:srgbClr val="0070C0"/>
            </a:gs>
            <a:gs pos="88000">
              <a:schemeClr val="accent5">
                <a:lumMod val="20000"/>
                <a:lumOff val="80000"/>
                <a:alpha val="47000"/>
              </a:schemeClr>
            </a:gs>
          </a:gsLst>
          <a:lin ang="0" scaled="1"/>
          <a:tileRect/>
        </a:gradFill>
      </xdr:spPr>
      <xdr:txBody>
        <a:bodyPr wrap="none" lIns="91440" tIns="45720" rIns="91440" bIns="45720">
          <a:spAutoFit/>
        </a:bodyPr>
        <a:lstStyle/>
        <a:p>
          <a:pPr algn="ctr"/>
          <a:r>
            <a:rPr lang="en-US" sz="5400" b="1" cap="none" spc="0" baseline="0">
              <a:ln w="12700">
                <a:solidFill>
                  <a:schemeClr val="accent5"/>
                </a:solidFill>
                <a:prstDash val="solid"/>
              </a:ln>
              <a:solidFill>
                <a:schemeClr val="bg1"/>
              </a:solidFill>
              <a:effectLst/>
              <a:latin typeface="Eras Bold ITC" panose="020B0907030504020204" pitchFamily="34" charset="0"/>
            </a:rPr>
            <a:t>IPL Performance: Thala Edition </a:t>
          </a:r>
          <a:endParaRPr lang="en-US" sz="5400" b="1" cap="none" spc="0">
            <a:ln w="12700">
              <a:solidFill>
                <a:schemeClr val="accent5"/>
              </a:solidFill>
              <a:prstDash val="solid"/>
            </a:ln>
            <a:solidFill>
              <a:schemeClr val="bg1"/>
            </a:solidFill>
            <a:effectLst/>
            <a:latin typeface="Eras Bold ITC" panose="020B0907030504020204" pitchFamily="34" charset="0"/>
          </a:endParaRPr>
        </a:p>
      </xdr:txBody>
    </xdr:sp>
    <xdr:clientData/>
  </xdr:oneCellAnchor>
  <xdr:twoCellAnchor>
    <xdr:from>
      <xdr:col>0</xdr:col>
      <xdr:colOff>129539</xdr:colOff>
      <xdr:row>6</xdr:row>
      <xdr:rowOff>15239</xdr:rowOff>
    </xdr:from>
    <xdr:to>
      <xdr:col>14</xdr:col>
      <xdr:colOff>96982</xdr:colOff>
      <xdr:row>37</xdr:row>
      <xdr:rowOff>41564</xdr:rowOff>
    </xdr:to>
    <xdr:graphicFrame macro="">
      <xdr:nvGraphicFramePr>
        <xdr:cNvPr id="3" name="Chart 2">
          <a:extLst>
            <a:ext uri="{FF2B5EF4-FFF2-40B4-BE49-F238E27FC236}">
              <a16:creationId xmlns:a16="http://schemas.microsoft.com/office/drawing/2014/main" id="{66C1530E-FAE8-4F0B-B93E-AA9629EDF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17</xdr:col>
      <xdr:colOff>293909</xdr:colOff>
      <xdr:row>10</xdr:row>
      <xdr:rowOff>134184</xdr:rowOff>
    </xdr:from>
    <xdr:ext cx="1730829" cy="396006"/>
    <xdr:sp macro="" textlink="KPI!J26">
      <xdr:nvSpPr>
        <xdr:cNvPr id="15" name="TextBox 14">
          <a:extLst>
            <a:ext uri="{FF2B5EF4-FFF2-40B4-BE49-F238E27FC236}">
              <a16:creationId xmlns:a16="http://schemas.microsoft.com/office/drawing/2014/main" id="{BA9AC451-D5D0-A796-175C-8B8A09DE7E50}"/>
            </a:ext>
          </a:extLst>
        </xdr:cNvPr>
        <xdr:cNvSpPr txBox="1"/>
      </xdr:nvSpPr>
      <xdr:spPr>
        <a:xfrm>
          <a:off x="10657109" y="1935275"/>
          <a:ext cx="1730829" cy="3960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fld id="{DBCDF4D9-2C38-4544-887B-CAFA186D93AB}" type="TxLink">
            <a:rPr lang="en-US" sz="2000" b="1" i="0" u="none" strike="noStrike">
              <a:solidFill>
                <a:srgbClr val="000000"/>
              </a:solidFill>
              <a:latin typeface="Agency FB" panose="020B0503020202020204" pitchFamily="34" charset="0"/>
              <a:ea typeface="Calibri"/>
              <a:cs typeface="Calibri"/>
            </a:rPr>
            <a:pPr marL="0" marR="0" lvl="0" indent="0" algn="l" defTabSz="914400" rtl="0" eaLnBrk="1" fontAlgn="auto" latinLnBrk="0" hangingPunct="1">
              <a:lnSpc>
                <a:spcPct val="100000"/>
              </a:lnSpc>
              <a:spcBef>
                <a:spcPts val="0"/>
              </a:spcBef>
              <a:spcAft>
                <a:spcPts val="0"/>
              </a:spcAft>
              <a:buClrTx/>
              <a:buSzTx/>
              <a:buFontTx/>
              <a:buNone/>
              <a:tabLst/>
              <a:defRPr/>
            </a:pPr>
            <a:t> </a:t>
          </a:fld>
          <a:endParaRPr lang="en-IN" sz="2000" b="1">
            <a:latin typeface="Agency FB" panose="020B0503020202020204" pitchFamily="34" charset="0"/>
          </a:endParaRPr>
        </a:p>
      </xdr:txBody>
    </xdr:sp>
    <xdr:clientData/>
  </xdr:oneCellAnchor>
  <xdr:oneCellAnchor>
    <xdr:from>
      <xdr:col>17</xdr:col>
      <xdr:colOff>293909</xdr:colOff>
      <xdr:row>14</xdr:row>
      <xdr:rowOff>9316</xdr:rowOff>
    </xdr:from>
    <xdr:ext cx="1730829" cy="396006"/>
    <xdr:sp macro="" textlink="KPI!J27">
      <xdr:nvSpPr>
        <xdr:cNvPr id="16" name="TextBox 15">
          <a:extLst>
            <a:ext uri="{FF2B5EF4-FFF2-40B4-BE49-F238E27FC236}">
              <a16:creationId xmlns:a16="http://schemas.microsoft.com/office/drawing/2014/main" id="{77959E40-FB0F-0B2B-1E18-7B6B8F2368B8}"/>
            </a:ext>
          </a:extLst>
        </xdr:cNvPr>
        <xdr:cNvSpPr txBox="1"/>
      </xdr:nvSpPr>
      <xdr:spPr>
        <a:xfrm>
          <a:off x="10657109" y="2530843"/>
          <a:ext cx="1730829" cy="3960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fld id="{777F09BD-6E84-4F0A-AAF3-8D6D14F8FA13}" type="TxLink">
            <a:rPr lang="en-US" sz="2000" b="1" i="0" u="none" strike="noStrike" baseline="0">
              <a:solidFill>
                <a:srgbClr val="000000"/>
              </a:solidFill>
              <a:effectLst/>
              <a:latin typeface="Agency FB" panose="020B0503020202020204" pitchFamily="34" charset="0"/>
              <a:ea typeface="Calibri"/>
              <a:cs typeface="Calibri"/>
            </a:rPr>
            <a:pPr marL="0" marR="0" lvl="0" indent="0" algn="l" defTabSz="914400" rtl="0" eaLnBrk="1" fontAlgn="auto" latinLnBrk="0" hangingPunct="1">
              <a:lnSpc>
                <a:spcPct val="100000"/>
              </a:lnSpc>
              <a:spcBef>
                <a:spcPts val="0"/>
              </a:spcBef>
              <a:spcAft>
                <a:spcPts val="0"/>
              </a:spcAft>
              <a:buClrTx/>
              <a:buSzTx/>
              <a:buFontTx/>
              <a:buNone/>
              <a:tabLst/>
              <a:defRPr/>
            </a:pPr>
            <a:t> </a:t>
          </a:fld>
          <a:endParaRPr lang="en-IN" sz="2000" b="1">
            <a:latin typeface="Agency FB" panose="020B0503020202020204" pitchFamily="34" charset="0"/>
          </a:endParaRPr>
        </a:p>
      </xdr:txBody>
    </xdr:sp>
    <xdr:clientData/>
  </xdr:oneCellAnchor>
  <xdr:oneCellAnchor>
    <xdr:from>
      <xdr:col>17</xdr:col>
      <xdr:colOff>293909</xdr:colOff>
      <xdr:row>17</xdr:row>
      <xdr:rowOff>62082</xdr:rowOff>
    </xdr:from>
    <xdr:ext cx="1730829" cy="396006"/>
    <xdr:sp macro="" textlink="KPI!J30">
      <xdr:nvSpPr>
        <xdr:cNvPr id="17" name="TextBox 16">
          <a:extLst>
            <a:ext uri="{FF2B5EF4-FFF2-40B4-BE49-F238E27FC236}">
              <a16:creationId xmlns:a16="http://schemas.microsoft.com/office/drawing/2014/main" id="{00A31D5C-55B0-D2EA-826A-0338177AABCF}"/>
            </a:ext>
          </a:extLst>
        </xdr:cNvPr>
        <xdr:cNvSpPr txBox="1"/>
      </xdr:nvSpPr>
      <xdr:spPr>
        <a:xfrm>
          <a:off x="10657109" y="3123937"/>
          <a:ext cx="1730829" cy="3960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fld id="{B2267FC3-298E-48A1-ACB7-4577E91B0FCF}" type="TxLink">
            <a:rPr lang="en-US" sz="2000" b="1" i="0" u="none" strike="noStrike" baseline="0">
              <a:solidFill>
                <a:srgbClr val="000000"/>
              </a:solidFill>
              <a:effectLst/>
              <a:latin typeface="Agency FB" panose="020B0503020202020204" pitchFamily="34" charset="0"/>
              <a:ea typeface="Calibri"/>
              <a:cs typeface="Calibri"/>
            </a:rPr>
            <a:pPr marL="0" marR="0" lvl="0" indent="0" algn="l" defTabSz="914400" rtl="0" eaLnBrk="1" fontAlgn="auto" latinLnBrk="0" hangingPunct="1">
              <a:lnSpc>
                <a:spcPct val="100000"/>
              </a:lnSpc>
              <a:spcBef>
                <a:spcPts val="0"/>
              </a:spcBef>
              <a:spcAft>
                <a:spcPts val="0"/>
              </a:spcAft>
              <a:buClrTx/>
              <a:buSzTx/>
              <a:buFontTx/>
              <a:buNone/>
              <a:tabLst/>
              <a:defRPr/>
            </a:pPr>
            <a:t> </a:t>
          </a:fld>
          <a:endParaRPr lang="en-IN" sz="2000" b="1">
            <a:latin typeface="Agency FB" panose="020B0503020202020204" pitchFamily="34" charset="0"/>
          </a:endParaRPr>
        </a:p>
      </xdr:txBody>
    </xdr:sp>
    <xdr:clientData/>
  </xdr:oneCellAnchor>
  <xdr:oneCellAnchor>
    <xdr:from>
      <xdr:col>17</xdr:col>
      <xdr:colOff>293909</xdr:colOff>
      <xdr:row>23</xdr:row>
      <xdr:rowOff>165992</xdr:rowOff>
    </xdr:from>
    <xdr:ext cx="1730829" cy="396006"/>
    <xdr:sp macro="" textlink="KPI!J28">
      <xdr:nvSpPr>
        <xdr:cNvPr id="19" name="TextBox 18">
          <a:extLst>
            <a:ext uri="{FF2B5EF4-FFF2-40B4-BE49-F238E27FC236}">
              <a16:creationId xmlns:a16="http://schemas.microsoft.com/office/drawing/2014/main" id="{FAEB6AB3-E1DD-4B07-3D81-70C0E1F8AF49}"/>
            </a:ext>
          </a:extLst>
        </xdr:cNvPr>
        <xdr:cNvSpPr txBox="1"/>
      </xdr:nvSpPr>
      <xdr:spPr>
        <a:xfrm>
          <a:off x="10657109" y="4308501"/>
          <a:ext cx="1730829" cy="3960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fld id="{D8693C71-8031-437A-ADE3-8732A4711A29}" type="TxLink">
            <a:rPr lang="en-US" sz="2000" b="1" i="0" u="none" strike="noStrike" baseline="0">
              <a:solidFill>
                <a:srgbClr val="000000"/>
              </a:solidFill>
              <a:effectLst/>
              <a:latin typeface="Agency FB" panose="020B0503020202020204" pitchFamily="34" charset="0"/>
              <a:ea typeface="Calibri"/>
              <a:cs typeface="Calibri"/>
            </a:rPr>
            <a:pPr marL="0" marR="0" lvl="0" indent="0" algn="l" defTabSz="914400" rtl="0" eaLnBrk="1" fontAlgn="auto" latinLnBrk="0" hangingPunct="1">
              <a:lnSpc>
                <a:spcPct val="100000"/>
              </a:lnSpc>
              <a:spcBef>
                <a:spcPts val="0"/>
              </a:spcBef>
              <a:spcAft>
                <a:spcPts val="0"/>
              </a:spcAft>
              <a:buClrTx/>
              <a:buSzTx/>
              <a:buFontTx/>
              <a:buNone/>
              <a:tabLst/>
              <a:defRPr/>
            </a:pPr>
            <a:t> </a:t>
          </a:fld>
          <a:endParaRPr lang="en-IN" sz="2000" b="1">
            <a:latin typeface="Agency FB" panose="020B0503020202020204" pitchFamily="34" charset="0"/>
          </a:endParaRPr>
        </a:p>
      </xdr:txBody>
    </xdr:sp>
    <xdr:clientData/>
  </xdr:oneCellAnchor>
  <xdr:oneCellAnchor>
    <xdr:from>
      <xdr:col>17</xdr:col>
      <xdr:colOff>293909</xdr:colOff>
      <xdr:row>27</xdr:row>
      <xdr:rowOff>34551</xdr:rowOff>
    </xdr:from>
    <xdr:ext cx="1730829" cy="396006"/>
    <xdr:sp macro="" textlink="KPI!J31">
      <xdr:nvSpPr>
        <xdr:cNvPr id="20" name="TextBox 19">
          <a:extLst>
            <a:ext uri="{FF2B5EF4-FFF2-40B4-BE49-F238E27FC236}">
              <a16:creationId xmlns:a16="http://schemas.microsoft.com/office/drawing/2014/main" id="{0B7F9352-46CA-261D-7096-7852CFF2446A}"/>
            </a:ext>
          </a:extLst>
        </xdr:cNvPr>
        <xdr:cNvSpPr txBox="1"/>
      </xdr:nvSpPr>
      <xdr:spPr>
        <a:xfrm>
          <a:off x="10657109" y="4897496"/>
          <a:ext cx="1730829" cy="3960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fld id="{D88A39B4-7EA1-4C3E-85DA-A34119103321}" type="TxLink">
            <a:rPr lang="en-US" sz="2000" b="1" i="0" u="none" strike="noStrike" baseline="0">
              <a:solidFill>
                <a:srgbClr val="000000"/>
              </a:solidFill>
              <a:effectLst/>
              <a:latin typeface="Agency FB" panose="020B0503020202020204" pitchFamily="34" charset="0"/>
              <a:ea typeface="Calibri"/>
              <a:cs typeface="Calibri"/>
            </a:rPr>
            <a:pPr marL="0" marR="0" lvl="0" indent="0" algn="l" defTabSz="914400" rtl="0" eaLnBrk="1" fontAlgn="auto" latinLnBrk="0" hangingPunct="1">
              <a:lnSpc>
                <a:spcPct val="100000"/>
              </a:lnSpc>
              <a:spcBef>
                <a:spcPts val="0"/>
              </a:spcBef>
              <a:spcAft>
                <a:spcPts val="0"/>
              </a:spcAft>
              <a:buClrTx/>
              <a:buSzTx/>
              <a:buFontTx/>
              <a:buNone/>
              <a:tabLst/>
              <a:defRPr/>
            </a:pPr>
            <a:t> </a:t>
          </a:fld>
          <a:endParaRPr lang="en-IN" sz="2000" b="1">
            <a:latin typeface="Agency FB" panose="020B0503020202020204" pitchFamily="34" charset="0"/>
          </a:endParaRPr>
        </a:p>
      </xdr:txBody>
    </xdr:sp>
    <xdr:clientData/>
  </xdr:oneCellAnchor>
  <xdr:oneCellAnchor>
    <xdr:from>
      <xdr:col>17</xdr:col>
      <xdr:colOff>293909</xdr:colOff>
      <xdr:row>30</xdr:row>
      <xdr:rowOff>86669</xdr:rowOff>
    </xdr:from>
    <xdr:ext cx="1730829" cy="396006"/>
    <xdr:sp macro="" textlink="KPI!J32">
      <xdr:nvSpPr>
        <xdr:cNvPr id="21" name="TextBox 20">
          <a:extLst>
            <a:ext uri="{FF2B5EF4-FFF2-40B4-BE49-F238E27FC236}">
              <a16:creationId xmlns:a16="http://schemas.microsoft.com/office/drawing/2014/main" id="{F7B75F3D-94E2-ED42-7DE3-4EA2D84B1F59}"/>
            </a:ext>
          </a:extLst>
        </xdr:cNvPr>
        <xdr:cNvSpPr txBox="1"/>
      </xdr:nvSpPr>
      <xdr:spPr>
        <a:xfrm>
          <a:off x="10657109" y="5489942"/>
          <a:ext cx="1730829" cy="3960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fld id="{2DAAEF24-F9D0-49AB-B8F2-AF6747F52488}" type="TxLink">
            <a:rPr lang="en-US" sz="2000" b="1" i="0" u="none" strike="noStrike" baseline="0">
              <a:solidFill>
                <a:srgbClr val="000000"/>
              </a:solidFill>
              <a:effectLst/>
              <a:latin typeface="Agency FB" panose="020B0503020202020204" pitchFamily="34" charset="0"/>
              <a:ea typeface="Calibri"/>
              <a:cs typeface="Calibri"/>
            </a:rPr>
            <a:pPr marL="0" marR="0" lvl="0" indent="0" algn="l" defTabSz="914400" rtl="0" eaLnBrk="1" fontAlgn="auto" latinLnBrk="0" hangingPunct="1">
              <a:lnSpc>
                <a:spcPct val="100000"/>
              </a:lnSpc>
              <a:spcBef>
                <a:spcPts val="0"/>
              </a:spcBef>
              <a:spcAft>
                <a:spcPts val="0"/>
              </a:spcAft>
              <a:buClrTx/>
              <a:buSzTx/>
              <a:buFontTx/>
              <a:buNone/>
              <a:tabLst/>
              <a:defRPr/>
            </a:pPr>
            <a:t> </a:t>
          </a:fld>
          <a:endParaRPr lang="en-IN" sz="2000" b="1">
            <a:latin typeface="Agency FB" panose="020B0503020202020204" pitchFamily="34" charset="0"/>
          </a:endParaRPr>
        </a:p>
      </xdr:txBody>
    </xdr:sp>
    <xdr:clientData/>
  </xdr:oneCellAnchor>
  <xdr:twoCellAnchor editAs="oneCell">
    <xdr:from>
      <xdr:col>15</xdr:col>
      <xdr:colOff>8955</xdr:colOff>
      <xdr:row>9</xdr:row>
      <xdr:rowOff>112221</xdr:rowOff>
    </xdr:from>
    <xdr:to>
      <xdr:col>20</xdr:col>
      <xdr:colOff>520485</xdr:colOff>
      <xdr:row>35</xdr:row>
      <xdr:rowOff>15239</xdr:rowOff>
    </xdr:to>
    <mc:AlternateContent xmlns:mc="http://schemas.openxmlformats.org/markup-compatibility/2006" xmlns:a14="http://schemas.microsoft.com/office/drawing/2010/main">
      <mc:Choice Requires="a14">
        <xdr:graphicFrame macro="">
          <xdr:nvGraphicFramePr>
            <xdr:cNvPr id="22" name="Year">
              <a:extLst>
                <a:ext uri="{FF2B5EF4-FFF2-40B4-BE49-F238E27FC236}">
                  <a16:creationId xmlns:a16="http://schemas.microsoft.com/office/drawing/2014/main" id="{7F98186C-8AA8-4E62-AA44-D6AD8745983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152955" y="1826721"/>
              <a:ext cx="3559530" cy="48560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43</xdr:col>
      <xdr:colOff>318200</xdr:colOff>
      <xdr:row>22</xdr:row>
      <xdr:rowOff>135636</xdr:rowOff>
    </xdr:from>
    <xdr:to>
      <xdr:col>47</xdr:col>
      <xdr:colOff>464313</xdr:colOff>
      <xdr:row>30</xdr:row>
      <xdr:rowOff>116016</xdr:rowOff>
    </xdr:to>
    <xdr:sp macro="" textlink="KPI!B28">
      <xdr:nvSpPr>
        <xdr:cNvPr id="27" name="TextBox 26">
          <a:extLst>
            <a:ext uri="{FF2B5EF4-FFF2-40B4-BE49-F238E27FC236}">
              <a16:creationId xmlns:a16="http://schemas.microsoft.com/office/drawing/2014/main" id="{B66F68E7-7D1C-10F1-E2B0-48E36D8E72E1}"/>
            </a:ext>
          </a:extLst>
        </xdr:cNvPr>
        <xdr:cNvSpPr txBox="1"/>
      </xdr:nvSpPr>
      <xdr:spPr>
        <a:xfrm>
          <a:off x="26531000" y="4326636"/>
          <a:ext cx="2584513" cy="1504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fld id="{BD127E4B-92A6-4492-8252-11AC814FD03A}" type="TxLink">
            <a:rPr lang="en-US" sz="6600" b="1" i="0" u="none" strike="noStrike" baseline="0">
              <a:solidFill>
                <a:srgbClr val="000000"/>
              </a:solidFill>
              <a:effectLst/>
              <a:latin typeface="Agency FB" panose="020B0503020202020204" pitchFamily="34" charset="0"/>
              <a:ea typeface="Calibri"/>
              <a:cs typeface="Calibri"/>
            </a:rPr>
            <a:pPr marL="0" marR="0" lvl="0" indent="0" algn="l" defTabSz="914400" rtl="0" eaLnBrk="1" fontAlgn="auto" latinLnBrk="0" hangingPunct="1">
              <a:lnSpc>
                <a:spcPct val="100000"/>
              </a:lnSpc>
              <a:spcBef>
                <a:spcPts val="0"/>
              </a:spcBef>
              <a:spcAft>
                <a:spcPts val="0"/>
              </a:spcAft>
              <a:buClrTx/>
              <a:buSzTx/>
              <a:buFontTx/>
              <a:buNone/>
              <a:tabLst/>
              <a:defRPr/>
            </a:pPr>
            <a:t>25</a:t>
          </a:fld>
          <a:endParaRPr lang="en-IN" sz="6600" b="1">
            <a:latin typeface="Agency FB" panose="020B0503020202020204" pitchFamily="34" charset="0"/>
          </a:endParaRPr>
        </a:p>
      </xdr:txBody>
    </xdr:sp>
    <xdr:clientData/>
  </xdr:twoCellAnchor>
  <xdr:twoCellAnchor>
    <xdr:from>
      <xdr:col>22</xdr:col>
      <xdr:colOff>357249</xdr:colOff>
      <xdr:row>13</xdr:row>
      <xdr:rowOff>152401</xdr:rowOff>
    </xdr:from>
    <xdr:to>
      <xdr:col>28</xdr:col>
      <xdr:colOff>400050</xdr:colOff>
      <xdr:row>21</xdr:row>
      <xdr:rowOff>157407</xdr:rowOff>
    </xdr:to>
    <xdr:sp macro="" textlink="">
      <xdr:nvSpPr>
        <xdr:cNvPr id="5" name="TextBox 4">
          <a:extLst>
            <a:ext uri="{FF2B5EF4-FFF2-40B4-BE49-F238E27FC236}">
              <a16:creationId xmlns:a16="http://schemas.microsoft.com/office/drawing/2014/main" id="{D183F3A2-AD38-74AE-4F8D-0B51C05434C1}"/>
            </a:ext>
          </a:extLst>
        </xdr:cNvPr>
        <xdr:cNvSpPr txBox="1"/>
      </xdr:nvSpPr>
      <xdr:spPr>
        <a:xfrm>
          <a:off x="13768449" y="2628901"/>
          <a:ext cx="3700401" cy="15290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6000" b="0" i="0" baseline="0">
              <a:solidFill>
                <a:schemeClr val="tx1"/>
              </a:solidFill>
              <a:effectLst/>
              <a:latin typeface="Eras Bold ITC" panose="020B0907030504020204" pitchFamily="34" charset="0"/>
              <a:ea typeface="+mn-ea"/>
              <a:cs typeface="+mn-cs"/>
            </a:rPr>
            <a:t>Stats  </a:t>
          </a:r>
          <a:endParaRPr lang="en-IN" sz="3200"/>
        </a:p>
      </xdr:txBody>
    </xdr:sp>
    <xdr:clientData/>
  </xdr:twoCellAnchor>
  <xdr:twoCellAnchor>
    <xdr:from>
      <xdr:col>39</xdr:col>
      <xdr:colOff>15090</xdr:colOff>
      <xdr:row>7</xdr:row>
      <xdr:rowOff>152401</xdr:rowOff>
    </xdr:from>
    <xdr:to>
      <xdr:col>42</xdr:col>
      <xdr:colOff>304800</xdr:colOff>
      <xdr:row>14</xdr:row>
      <xdr:rowOff>68165</xdr:rowOff>
    </xdr:to>
    <xdr:sp macro="" textlink="">
      <xdr:nvSpPr>
        <xdr:cNvPr id="8" name="TextBox 7">
          <a:extLst>
            <a:ext uri="{FF2B5EF4-FFF2-40B4-BE49-F238E27FC236}">
              <a16:creationId xmlns:a16="http://schemas.microsoft.com/office/drawing/2014/main" id="{A1817B9B-ADAF-8A21-A815-12C6BB1073B3}"/>
            </a:ext>
          </a:extLst>
        </xdr:cNvPr>
        <xdr:cNvSpPr txBox="1"/>
      </xdr:nvSpPr>
      <xdr:spPr>
        <a:xfrm>
          <a:off x="23789490" y="1485901"/>
          <a:ext cx="2118510" cy="1249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6600" b="0" i="0" baseline="0">
              <a:solidFill>
                <a:schemeClr val="tx1"/>
              </a:solidFill>
              <a:effectLst/>
              <a:latin typeface="Agency FB" panose="020B0503020202020204" pitchFamily="34" charset="0"/>
              <a:ea typeface="+mn-ea"/>
              <a:cs typeface="+mn-cs"/>
            </a:rPr>
            <a:t>Sixes</a:t>
          </a:r>
          <a:endParaRPr lang="en-IN" sz="2800" b="0" i="0" baseline="0">
            <a:solidFill>
              <a:schemeClr val="tx1"/>
            </a:solidFill>
            <a:effectLst/>
            <a:latin typeface="Agency FB" panose="020B0503020202020204" pitchFamily="34" charset="0"/>
            <a:ea typeface="+mn-ea"/>
            <a:cs typeface="+mn-cs"/>
          </a:endParaRPr>
        </a:p>
      </xdr:txBody>
    </xdr:sp>
    <xdr:clientData/>
  </xdr:twoCellAnchor>
  <xdr:twoCellAnchor>
    <xdr:from>
      <xdr:col>43</xdr:col>
      <xdr:colOff>247650</xdr:colOff>
      <xdr:row>16</xdr:row>
      <xdr:rowOff>57150</xdr:rowOff>
    </xdr:from>
    <xdr:to>
      <xdr:col>47</xdr:col>
      <xdr:colOff>38100</xdr:colOff>
      <xdr:row>26</xdr:row>
      <xdr:rowOff>82717</xdr:rowOff>
    </xdr:to>
    <xdr:sp macro="" textlink="">
      <xdr:nvSpPr>
        <xdr:cNvPr id="9" name="TextBox 8">
          <a:extLst>
            <a:ext uri="{FF2B5EF4-FFF2-40B4-BE49-F238E27FC236}">
              <a16:creationId xmlns:a16="http://schemas.microsoft.com/office/drawing/2014/main" id="{03687119-8671-2259-24DC-2E272ABAD07B}"/>
            </a:ext>
          </a:extLst>
        </xdr:cNvPr>
        <xdr:cNvSpPr txBox="1"/>
      </xdr:nvSpPr>
      <xdr:spPr>
        <a:xfrm>
          <a:off x="26460450" y="3105150"/>
          <a:ext cx="2228850" cy="19305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8000" b="0" i="0" baseline="0">
              <a:solidFill>
                <a:schemeClr val="tx1"/>
              </a:solidFill>
              <a:effectLst/>
              <a:latin typeface="Agency FB" panose="020B0503020202020204" pitchFamily="34" charset="0"/>
              <a:ea typeface="+mn-ea"/>
              <a:cs typeface="+mn-cs"/>
            </a:rPr>
            <a:t>Fours</a:t>
          </a:r>
          <a:endParaRPr lang="en-IN" sz="4400">
            <a:latin typeface="Agency FB" panose="020B0503020202020204" pitchFamily="34" charset="0"/>
          </a:endParaRPr>
        </a:p>
      </xdr:txBody>
    </xdr:sp>
    <xdr:clientData/>
  </xdr:twoCellAnchor>
  <xdr:twoCellAnchor>
    <xdr:from>
      <xdr:col>22</xdr:col>
      <xdr:colOff>335476</xdr:colOff>
      <xdr:row>22</xdr:row>
      <xdr:rowOff>126177</xdr:rowOff>
    </xdr:from>
    <xdr:to>
      <xdr:col>24</xdr:col>
      <xdr:colOff>368135</xdr:colOff>
      <xdr:row>25</xdr:row>
      <xdr:rowOff>102042</xdr:rowOff>
    </xdr:to>
    <xdr:sp macro="" textlink="">
      <xdr:nvSpPr>
        <xdr:cNvPr id="10" name="TextBox 9">
          <a:extLst>
            <a:ext uri="{FF2B5EF4-FFF2-40B4-BE49-F238E27FC236}">
              <a16:creationId xmlns:a16="http://schemas.microsoft.com/office/drawing/2014/main" id="{31A00822-7B63-4C64-C2BA-74609F750D73}"/>
            </a:ext>
          </a:extLst>
        </xdr:cNvPr>
        <xdr:cNvSpPr txBox="1"/>
      </xdr:nvSpPr>
      <xdr:spPr>
        <a:xfrm>
          <a:off x="13746676" y="4317177"/>
          <a:ext cx="1251859" cy="547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2800" b="0" i="0" baseline="0">
              <a:solidFill>
                <a:schemeClr val="tx1"/>
              </a:solidFill>
              <a:effectLst/>
              <a:latin typeface="Agency FB" panose="020B0503020202020204" pitchFamily="34" charset="0"/>
              <a:ea typeface="+mn-ea"/>
              <a:cs typeface="+mn-cs"/>
            </a:rPr>
            <a:t>Stumping</a:t>
          </a:r>
          <a:endParaRPr lang="en-IN" sz="1200">
            <a:latin typeface="Agency FB" panose="020B0503020202020204" pitchFamily="34" charset="0"/>
          </a:endParaRPr>
        </a:p>
      </xdr:txBody>
    </xdr:sp>
    <xdr:clientData/>
  </xdr:twoCellAnchor>
  <xdr:twoCellAnchor>
    <xdr:from>
      <xdr:col>22</xdr:col>
      <xdr:colOff>335476</xdr:colOff>
      <xdr:row>25</xdr:row>
      <xdr:rowOff>137631</xdr:rowOff>
    </xdr:from>
    <xdr:to>
      <xdr:col>23</xdr:col>
      <xdr:colOff>455222</xdr:colOff>
      <xdr:row>28</xdr:row>
      <xdr:rowOff>113496</xdr:rowOff>
    </xdr:to>
    <xdr:sp macro="" textlink="">
      <xdr:nvSpPr>
        <xdr:cNvPr id="11" name="TextBox 10">
          <a:extLst>
            <a:ext uri="{FF2B5EF4-FFF2-40B4-BE49-F238E27FC236}">
              <a16:creationId xmlns:a16="http://schemas.microsoft.com/office/drawing/2014/main" id="{CE7118A3-E6DD-CFAA-C878-311C75F705C7}"/>
            </a:ext>
          </a:extLst>
        </xdr:cNvPr>
        <xdr:cNvSpPr txBox="1"/>
      </xdr:nvSpPr>
      <xdr:spPr>
        <a:xfrm>
          <a:off x="13746676" y="4900131"/>
          <a:ext cx="729346" cy="547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2800" b="0" i="0" baseline="0">
              <a:solidFill>
                <a:schemeClr val="tx1"/>
              </a:solidFill>
              <a:effectLst/>
              <a:latin typeface="Agency FB" panose="020B0503020202020204" pitchFamily="34" charset="0"/>
              <a:ea typeface="+mn-ea"/>
              <a:cs typeface="+mn-cs"/>
            </a:rPr>
            <a:t>50s</a:t>
          </a:r>
          <a:endParaRPr lang="en-IN" sz="1200">
            <a:latin typeface="Agency FB" panose="020B0503020202020204" pitchFamily="34" charset="0"/>
          </a:endParaRPr>
        </a:p>
      </xdr:txBody>
    </xdr:sp>
    <xdr:clientData/>
  </xdr:twoCellAnchor>
  <xdr:twoCellAnchor>
    <xdr:from>
      <xdr:col>22</xdr:col>
      <xdr:colOff>293912</xdr:colOff>
      <xdr:row>28</xdr:row>
      <xdr:rowOff>157860</xdr:rowOff>
    </xdr:from>
    <xdr:to>
      <xdr:col>24</xdr:col>
      <xdr:colOff>283028</xdr:colOff>
      <xdr:row>31</xdr:row>
      <xdr:rowOff>133725</xdr:rowOff>
    </xdr:to>
    <xdr:sp macro="" textlink="">
      <xdr:nvSpPr>
        <xdr:cNvPr id="12" name="TextBox 11">
          <a:extLst>
            <a:ext uri="{FF2B5EF4-FFF2-40B4-BE49-F238E27FC236}">
              <a16:creationId xmlns:a16="http://schemas.microsoft.com/office/drawing/2014/main" id="{A6906764-09A6-F31F-9A46-FE4A8482F161}"/>
            </a:ext>
          </a:extLst>
        </xdr:cNvPr>
        <xdr:cNvSpPr txBox="1"/>
      </xdr:nvSpPr>
      <xdr:spPr>
        <a:xfrm>
          <a:off x="13705112" y="5491860"/>
          <a:ext cx="1208316" cy="547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2800" b="0" i="0" baseline="0">
              <a:solidFill>
                <a:schemeClr val="tx1"/>
              </a:solidFill>
              <a:effectLst/>
              <a:latin typeface="Agency FB" panose="020B0503020202020204" pitchFamily="34" charset="0"/>
              <a:ea typeface="+mn-ea"/>
              <a:cs typeface="+mn-cs"/>
            </a:rPr>
            <a:t>Not Out</a:t>
          </a:r>
          <a:endParaRPr lang="en-IN" sz="1200">
            <a:latin typeface="Agency FB" panose="020B0503020202020204" pitchFamily="34" charset="0"/>
          </a:endParaRPr>
        </a:p>
      </xdr:txBody>
    </xdr:sp>
    <xdr:clientData/>
  </xdr:twoCellAnchor>
  <xdr:twoCellAnchor>
    <xdr:from>
      <xdr:col>34</xdr:col>
      <xdr:colOff>415140</xdr:colOff>
      <xdr:row>19</xdr:row>
      <xdr:rowOff>180724</xdr:rowOff>
    </xdr:from>
    <xdr:to>
      <xdr:col>37</xdr:col>
      <xdr:colOff>126423</xdr:colOff>
      <xdr:row>28</xdr:row>
      <xdr:rowOff>38100</xdr:rowOff>
    </xdr:to>
    <xdr:grpSp>
      <xdr:nvGrpSpPr>
        <xdr:cNvPr id="14" name="Group 13">
          <a:extLst>
            <a:ext uri="{FF2B5EF4-FFF2-40B4-BE49-F238E27FC236}">
              <a16:creationId xmlns:a16="http://schemas.microsoft.com/office/drawing/2014/main" id="{2FF22C20-3A05-C80C-82A6-9696F821428B}"/>
            </a:ext>
          </a:extLst>
        </xdr:cNvPr>
        <xdr:cNvGrpSpPr/>
      </xdr:nvGrpSpPr>
      <xdr:grpSpPr>
        <a:xfrm>
          <a:off x="21141540" y="3800224"/>
          <a:ext cx="1540083" cy="1571876"/>
          <a:chOff x="21141540" y="3800224"/>
          <a:chExt cx="1540083" cy="1571876"/>
        </a:xfrm>
      </xdr:grpSpPr>
      <xdr:sp macro="" textlink="">
        <xdr:nvSpPr>
          <xdr:cNvPr id="6" name="TextBox 5">
            <a:extLst>
              <a:ext uri="{FF2B5EF4-FFF2-40B4-BE49-F238E27FC236}">
                <a16:creationId xmlns:a16="http://schemas.microsoft.com/office/drawing/2014/main" id="{9FF99F43-765D-3B79-A65D-B3DC86CC3908}"/>
              </a:ext>
            </a:extLst>
          </xdr:cNvPr>
          <xdr:cNvSpPr txBox="1"/>
        </xdr:nvSpPr>
        <xdr:spPr>
          <a:xfrm>
            <a:off x="21141540" y="3800224"/>
            <a:ext cx="1186544" cy="568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4400" b="1" i="0" baseline="0">
                <a:solidFill>
                  <a:schemeClr val="tx1"/>
                </a:solidFill>
                <a:effectLst/>
                <a:latin typeface="Agency FB" panose="020B0503020202020204" pitchFamily="34" charset="0"/>
                <a:ea typeface="+mn-ea"/>
                <a:cs typeface="+mn-cs"/>
              </a:rPr>
              <a:t>Runs</a:t>
            </a:r>
            <a:endParaRPr lang="en-IN" sz="2000" b="1">
              <a:latin typeface="Agency FB" panose="020B0503020202020204" pitchFamily="34" charset="0"/>
            </a:endParaRPr>
          </a:p>
        </xdr:txBody>
      </xdr:sp>
      <xdr:sp macro="" textlink="KPI!B25">
        <xdr:nvSpPr>
          <xdr:cNvPr id="24" name="TextBox 23">
            <a:extLst>
              <a:ext uri="{FF2B5EF4-FFF2-40B4-BE49-F238E27FC236}">
                <a16:creationId xmlns:a16="http://schemas.microsoft.com/office/drawing/2014/main" id="{BEB0EAA6-08DE-5DE9-6FB4-8CB765780914}"/>
              </a:ext>
            </a:extLst>
          </xdr:cNvPr>
          <xdr:cNvSpPr txBox="1"/>
        </xdr:nvSpPr>
        <xdr:spPr>
          <a:xfrm>
            <a:off x="21141540" y="4507704"/>
            <a:ext cx="1540083" cy="8643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fld id="{9C5AD7BB-7023-483C-AF3D-B6F2C1759337}" type="TxLink">
              <a:rPr lang="en-US" sz="7200" b="1" i="0" u="none" strike="noStrike" baseline="0">
                <a:solidFill>
                  <a:srgbClr val="000000"/>
                </a:solidFill>
                <a:effectLst/>
                <a:latin typeface="Agency FB" panose="020B0503020202020204" pitchFamily="34" charset="0"/>
                <a:ea typeface="Calibri"/>
                <a:cs typeface="Calibri"/>
              </a:rPr>
              <a:pPr marL="0" marR="0" lvl="0" indent="0" algn="l" defTabSz="914400" rtl="0" eaLnBrk="1" fontAlgn="auto" latinLnBrk="0" hangingPunct="1">
                <a:lnSpc>
                  <a:spcPct val="100000"/>
                </a:lnSpc>
                <a:spcBef>
                  <a:spcPts val="0"/>
                </a:spcBef>
                <a:spcAft>
                  <a:spcPts val="0"/>
                </a:spcAft>
                <a:buClrTx/>
                <a:buSzTx/>
                <a:buFontTx/>
                <a:buNone/>
                <a:tabLst/>
                <a:defRPr/>
              </a:pPr>
              <a:t>392</a:t>
            </a:fld>
            <a:endParaRPr lang="en-IN" sz="7200" b="1">
              <a:latin typeface="Agency FB" panose="020B0503020202020204" pitchFamily="34" charset="0"/>
            </a:endParaRPr>
          </a:p>
        </xdr:txBody>
      </xdr:sp>
    </xdr:grpSp>
    <xdr:clientData/>
  </xdr:twoCellAnchor>
  <xdr:twoCellAnchor>
    <xdr:from>
      <xdr:col>37</xdr:col>
      <xdr:colOff>278326</xdr:colOff>
      <xdr:row>30</xdr:row>
      <xdr:rowOff>114975</xdr:rowOff>
    </xdr:from>
    <xdr:to>
      <xdr:col>42</xdr:col>
      <xdr:colOff>133350</xdr:colOff>
      <xdr:row>39</xdr:row>
      <xdr:rowOff>171450</xdr:rowOff>
    </xdr:to>
    <xdr:grpSp>
      <xdr:nvGrpSpPr>
        <xdr:cNvPr id="18" name="Group 17">
          <a:extLst>
            <a:ext uri="{FF2B5EF4-FFF2-40B4-BE49-F238E27FC236}">
              <a16:creationId xmlns:a16="http://schemas.microsoft.com/office/drawing/2014/main" id="{DF8F948C-D453-FB55-F732-402BE061549A}"/>
            </a:ext>
          </a:extLst>
        </xdr:cNvPr>
        <xdr:cNvGrpSpPr/>
      </xdr:nvGrpSpPr>
      <xdr:grpSpPr>
        <a:xfrm>
          <a:off x="22833526" y="5829975"/>
          <a:ext cx="2903024" cy="1770975"/>
          <a:chOff x="22833526" y="5829975"/>
          <a:chExt cx="2903024" cy="1770975"/>
        </a:xfrm>
      </xdr:grpSpPr>
      <xdr:sp macro="" textlink="">
        <xdr:nvSpPr>
          <xdr:cNvPr id="7" name="TextBox 6">
            <a:extLst>
              <a:ext uri="{FF2B5EF4-FFF2-40B4-BE49-F238E27FC236}">
                <a16:creationId xmlns:a16="http://schemas.microsoft.com/office/drawing/2014/main" id="{06F80726-5C44-B6B1-7E69-378EEE9E28A4}"/>
              </a:ext>
            </a:extLst>
          </xdr:cNvPr>
          <xdr:cNvSpPr txBox="1"/>
        </xdr:nvSpPr>
        <xdr:spPr>
          <a:xfrm>
            <a:off x="22833526" y="5829975"/>
            <a:ext cx="2903024" cy="932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7200" b="0" i="0" baseline="0">
                <a:solidFill>
                  <a:schemeClr val="tx1"/>
                </a:solidFill>
                <a:effectLst/>
                <a:latin typeface="Agency FB" panose="020B0503020202020204" pitchFamily="34" charset="0"/>
                <a:ea typeface="+mn-ea"/>
                <a:cs typeface="+mn-cs"/>
              </a:rPr>
              <a:t>Catches</a:t>
            </a:r>
            <a:endParaRPr lang="en-IN" sz="7200">
              <a:latin typeface="Agency FB" panose="020B0503020202020204" pitchFamily="34" charset="0"/>
            </a:endParaRPr>
          </a:p>
        </xdr:txBody>
      </xdr:sp>
      <xdr:sp macro="" textlink="KPI!B26">
        <xdr:nvSpPr>
          <xdr:cNvPr id="25" name="TextBox 24">
            <a:extLst>
              <a:ext uri="{FF2B5EF4-FFF2-40B4-BE49-F238E27FC236}">
                <a16:creationId xmlns:a16="http://schemas.microsoft.com/office/drawing/2014/main" id="{32638C66-4962-11A0-7B0D-B96C4D2D0F85}"/>
              </a:ext>
            </a:extLst>
          </xdr:cNvPr>
          <xdr:cNvSpPr txBox="1"/>
        </xdr:nvSpPr>
        <xdr:spPr>
          <a:xfrm>
            <a:off x="22833526" y="6739384"/>
            <a:ext cx="1787733" cy="8615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fld id="{96A9A89B-0174-476E-BB20-D73AB311F72E}" type="TxLink">
              <a:rPr lang="en-US" sz="7200" b="1" i="0" u="none" strike="noStrike" baseline="0">
                <a:solidFill>
                  <a:srgbClr val="000000"/>
                </a:solidFill>
                <a:effectLst/>
                <a:latin typeface="Agency FB" panose="020B0503020202020204" pitchFamily="34" charset="0"/>
                <a:ea typeface="Calibri"/>
                <a:cs typeface="Calibri"/>
              </a:rPr>
              <a:pPr marL="0" marR="0" lvl="0" indent="0" algn="l" defTabSz="914400" rtl="0" eaLnBrk="1" fontAlgn="auto" latinLnBrk="0" hangingPunct="1">
                <a:lnSpc>
                  <a:spcPct val="100000"/>
                </a:lnSpc>
                <a:spcBef>
                  <a:spcPts val="0"/>
                </a:spcBef>
                <a:spcAft>
                  <a:spcPts val="0"/>
                </a:spcAft>
                <a:buClrTx/>
                <a:buSzTx/>
                <a:buFontTx/>
                <a:buNone/>
                <a:tabLst/>
                <a:defRPr/>
              </a:pPr>
              <a:t>5</a:t>
            </a:fld>
            <a:endParaRPr lang="en-IN" sz="7200" b="1">
              <a:latin typeface="Agency FB" panose="020B0503020202020204" pitchFamily="34" charset="0"/>
            </a:endParaRPr>
          </a:p>
        </xdr:txBody>
      </xdr:sp>
    </xdr:grpSp>
    <xdr:clientData/>
  </xdr:twoCellAnchor>
  <xdr:twoCellAnchor>
    <xdr:from>
      <xdr:col>39</xdr:col>
      <xdr:colOff>98216</xdr:colOff>
      <xdr:row>14</xdr:row>
      <xdr:rowOff>84836</xdr:rowOff>
    </xdr:from>
    <xdr:to>
      <xdr:col>43</xdr:col>
      <xdr:colOff>38099</xdr:colOff>
      <xdr:row>21</xdr:row>
      <xdr:rowOff>-1</xdr:rowOff>
    </xdr:to>
    <xdr:sp macro="" textlink="KPI!B29">
      <xdr:nvSpPr>
        <xdr:cNvPr id="26" name="TextBox 25">
          <a:extLst>
            <a:ext uri="{FF2B5EF4-FFF2-40B4-BE49-F238E27FC236}">
              <a16:creationId xmlns:a16="http://schemas.microsoft.com/office/drawing/2014/main" id="{2CA5B22D-512C-A724-9CA4-B8087DDB8565}"/>
            </a:ext>
          </a:extLst>
        </xdr:cNvPr>
        <xdr:cNvSpPr txBox="1"/>
      </xdr:nvSpPr>
      <xdr:spPr>
        <a:xfrm>
          <a:off x="23872616" y="2751836"/>
          <a:ext cx="2378283" cy="12486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fld id="{BD621E6E-0D87-4228-9A22-D86F270696C6}" type="TxLink">
            <a:rPr lang="en-US" sz="8000" b="1" i="0" u="none" strike="noStrike" baseline="0">
              <a:solidFill>
                <a:srgbClr val="000000"/>
              </a:solidFill>
              <a:effectLst/>
              <a:latin typeface="Agency FB" panose="020B0503020202020204" pitchFamily="34" charset="0"/>
              <a:ea typeface="Calibri"/>
              <a:cs typeface="Calibri"/>
            </a:rPr>
            <a:pPr marL="0" marR="0" lvl="0" indent="0" algn="l" defTabSz="914400" rtl="0" eaLnBrk="1" fontAlgn="auto" latinLnBrk="0" hangingPunct="1">
              <a:lnSpc>
                <a:spcPct val="100000"/>
              </a:lnSpc>
              <a:spcBef>
                <a:spcPts val="0"/>
              </a:spcBef>
              <a:spcAft>
                <a:spcPts val="0"/>
              </a:spcAft>
              <a:buClrTx/>
              <a:buSzTx/>
              <a:buFontTx/>
              <a:buNone/>
              <a:tabLst/>
              <a:defRPr/>
            </a:pPr>
            <a:t>23</a:t>
          </a:fld>
          <a:endParaRPr lang="en-IN" sz="8000" b="1">
            <a:latin typeface="Agency FB" panose="020B0503020202020204" pitchFamily="34" charset="0"/>
          </a:endParaRPr>
        </a:p>
      </xdr:txBody>
    </xdr:sp>
    <xdr:clientData/>
  </xdr:twoCellAnchor>
  <xdr:twoCellAnchor>
    <xdr:from>
      <xdr:col>26</xdr:col>
      <xdr:colOff>2967</xdr:colOff>
      <xdr:row>22</xdr:row>
      <xdr:rowOff>190435</xdr:rowOff>
    </xdr:from>
    <xdr:to>
      <xdr:col>27</xdr:col>
      <xdr:colOff>579911</xdr:colOff>
      <xdr:row>25</xdr:row>
      <xdr:rowOff>37783</xdr:rowOff>
    </xdr:to>
    <xdr:sp macro="" textlink="KPI!B27">
      <xdr:nvSpPr>
        <xdr:cNvPr id="28" name="TextBox 27">
          <a:extLst>
            <a:ext uri="{FF2B5EF4-FFF2-40B4-BE49-F238E27FC236}">
              <a16:creationId xmlns:a16="http://schemas.microsoft.com/office/drawing/2014/main" id="{2F64C314-8165-7C5E-0B47-6F3FCE9E1B14}"/>
            </a:ext>
          </a:extLst>
        </xdr:cNvPr>
        <xdr:cNvSpPr txBox="1"/>
      </xdr:nvSpPr>
      <xdr:spPr>
        <a:xfrm>
          <a:off x="15852567" y="4381435"/>
          <a:ext cx="1186544" cy="418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fld id="{10287176-AA36-47AD-BB11-7949CAF8C281}" type="TxLink">
            <a:rPr lang="en-US" sz="2000" b="1" i="0" u="none" strike="noStrike" baseline="0">
              <a:solidFill>
                <a:srgbClr val="000000"/>
              </a:solidFill>
              <a:effectLst/>
              <a:latin typeface="Agency FB" panose="020B0503020202020204" pitchFamily="34" charset="0"/>
              <a:ea typeface="Calibri"/>
              <a:cs typeface="Calibri"/>
            </a:rPr>
            <a:pPr marL="0" marR="0" lvl="0" indent="0" algn="l" defTabSz="914400" rtl="0" eaLnBrk="1" fontAlgn="auto" latinLnBrk="0" hangingPunct="1">
              <a:lnSpc>
                <a:spcPct val="100000"/>
              </a:lnSpc>
              <a:spcBef>
                <a:spcPts val="0"/>
              </a:spcBef>
              <a:spcAft>
                <a:spcPts val="0"/>
              </a:spcAft>
              <a:buClrTx/>
              <a:buSzTx/>
              <a:buFontTx/>
              <a:buNone/>
              <a:tabLst/>
              <a:defRPr/>
            </a:pPr>
            <a:t>5</a:t>
          </a:fld>
          <a:endParaRPr lang="en-IN" sz="2000" b="1">
            <a:latin typeface="Agency FB" panose="020B0503020202020204" pitchFamily="34" charset="0"/>
          </a:endParaRPr>
        </a:p>
      </xdr:txBody>
    </xdr:sp>
    <xdr:clientData/>
  </xdr:twoCellAnchor>
  <xdr:twoCellAnchor>
    <xdr:from>
      <xdr:col>26</xdr:col>
      <xdr:colOff>2967</xdr:colOff>
      <xdr:row>26</xdr:row>
      <xdr:rowOff>11389</xdr:rowOff>
    </xdr:from>
    <xdr:to>
      <xdr:col>27</xdr:col>
      <xdr:colOff>579911</xdr:colOff>
      <xdr:row>28</xdr:row>
      <xdr:rowOff>49237</xdr:rowOff>
    </xdr:to>
    <xdr:sp macro="" textlink="KPI!B30">
      <xdr:nvSpPr>
        <xdr:cNvPr id="29" name="TextBox 28">
          <a:extLst>
            <a:ext uri="{FF2B5EF4-FFF2-40B4-BE49-F238E27FC236}">
              <a16:creationId xmlns:a16="http://schemas.microsoft.com/office/drawing/2014/main" id="{0D37133B-F6B4-1A28-94CB-98A9393685A1}"/>
            </a:ext>
          </a:extLst>
        </xdr:cNvPr>
        <xdr:cNvSpPr txBox="1"/>
      </xdr:nvSpPr>
      <xdr:spPr>
        <a:xfrm>
          <a:off x="15852567" y="4964389"/>
          <a:ext cx="1186544" cy="418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fld id="{458E3D21-4438-4840-B53A-B57722231205}" type="TxLink">
            <a:rPr lang="en-US" sz="2000" b="1" i="0" u="none" strike="noStrike">
              <a:solidFill>
                <a:srgbClr val="000000"/>
              </a:solidFill>
              <a:latin typeface="Agency FB" panose="020B0503020202020204" pitchFamily="34" charset="0"/>
              <a:ea typeface="Calibri"/>
              <a:cs typeface="Calibri"/>
            </a:rPr>
            <a:pPr marL="0" marR="0" lvl="0" indent="0" algn="l" defTabSz="914400" rtl="0" eaLnBrk="1" fontAlgn="auto" latinLnBrk="0" hangingPunct="1">
              <a:lnSpc>
                <a:spcPct val="100000"/>
              </a:lnSpc>
              <a:spcBef>
                <a:spcPts val="0"/>
              </a:spcBef>
              <a:spcAft>
                <a:spcPts val="0"/>
              </a:spcAft>
              <a:buClrTx/>
              <a:buSzTx/>
              <a:buFontTx/>
              <a:buNone/>
              <a:tabLst/>
              <a:defRPr/>
            </a:pPr>
            <a:t>2</a:t>
          </a:fld>
          <a:endParaRPr lang="en-IN" sz="2000" b="1">
            <a:latin typeface="Agency FB" panose="020B0503020202020204" pitchFamily="34" charset="0"/>
          </a:endParaRPr>
        </a:p>
      </xdr:txBody>
    </xdr:sp>
    <xdr:clientData/>
  </xdr:twoCellAnchor>
  <xdr:twoCellAnchor>
    <xdr:from>
      <xdr:col>26</xdr:col>
      <xdr:colOff>2967</xdr:colOff>
      <xdr:row>29</xdr:row>
      <xdr:rowOff>31618</xdr:rowOff>
    </xdr:from>
    <xdr:to>
      <xdr:col>27</xdr:col>
      <xdr:colOff>579911</xdr:colOff>
      <xdr:row>31</xdr:row>
      <xdr:rowOff>69466</xdr:rowOff>
    </xdr:to>
    <xdr:sp macro="" textlink="KPI!B31">
      <xdr:nvSpPr>
        <xdr:cNvPr id="30" name="TextBox 29">
          <a:extLst>
            <a:ext uri="{FF2B5EF4-FFF2-40B4-BE49-F238E27FC236}">
              <a16:creationId xmlns:a16="http://schemas.microsoft.com/office/drawing/2014/main" id="{134289CB-DA20-BD40-E22D-0F3AF1E0358E}"/>
            </a:ext>
          </a:extLst>
        </xdr:cNvPr>
        <xdr:cNvSpPr txBox="1"/>
      </xdr:nvSpPr>
      <xdr:spPr>
        <a:xfrm>
          <a:off x="15852567" y="5556118"/>
          <a:ext cx="1186544" cy="418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fld id="{C4B82386-8ABA-4C51-8ABD-18542C87EC43}" type="TxLink">
            <a:rPr lang="en-US" sz="2000" b="1" i="0" u="none" strike="noStrike" baseline="0">
              <a:solidFill>
                <a:srgbClr val="000000"/>
              </a:solidFill>
              <a:effectLst/>
              <a:latin typeface="Agency FB" panose="020B0503020202020204" pitchFamily="34" charset="0"/>
              <a:ea typeface="Calibri"/>
              <a:cs typeface="Calibri"/>
            </a:rPr>
            <a:pPr marL="0" marR="0" lvl="0" indent="0" algn="l" defTabSz="914400" rtl="0" eaLnBrk="1" fontAlgn="auto" latinLnBrk="0" hangingPunct="1">
              <a:lnSpc>
                <a:spcPct val="100000"/>
              </a:lnSpc>
              <a:spcBef>
                <a:spcPts val="0"/>
              </a:spcBef>
              <a:spcAft>
                <a:spcPts val="0"/>
              </a:spcAft>
              <a:buClrTx/>
              <a:buSzTx/>
              <a:buFontTx/>
              <a:buNone/>
              <a:tabLst/>
              <a:defRPr/>
            </a:pPr>
            <a:t>4</a:t>
          </a:fld>
          <a:endParaRPr lang="en-IN" sz="2000" b="1">
            <a:latin typeface="Agency FB" panose="020B0503020202020204" pitchFamily="34" charset="0"/>
          </a:endParaRPr>
        </a:p>
      </xdr:txBody>
    </xdr:sp>
    <xdr:clientData/>
  </xdr:twoCellAnchor>
  <xdr:twoCellAnchor>
    <xdr:from>
      <xdr:col>22</xdr:col>
      <xdr:colOff>293912</xdr:colOff>
      <xdr:row>31</xdr:row>
      <xdr:rowOff>128548</xdr:rowOff>
    </xdr:from>
    <xdr:to>
      <xdr:col>24</xdr:col>
      <xdr:colOff>283028</xdr:colOff>
      <xdr:row>34</xdr:row>
      <xdr:rowOff>104413</xdr:rowOff>
    </xdr:to>
    <xdr:sp macro="" textlink="">
      <xdr:nvSpPr>
        <xdr:cNvPr id="31" name="TextBox 30">
          <a:extLst>
            <a:ext uri="{FF2B5EF4-FFF2-40B4-BE49-F238E27FC236}">
              <a16:creationId xmlns:a16="http://schemas.microsoft.com/office/drawing/2014/main" id="{C466F638-F542-ED9D-1E81-99F69D99E270}"/>
            </a:ext>
          </a:extLst>
        </xdr:cNvPr>
        <xdr:cNvSpPr txBox="1"/>
      </xdr:nvSpPr>
      <xdr:spPr>
        <a:xfrm>
          <a:off x="13705112" y="6034048"/>
          <a:ext cx="1208316" cy="547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2800" b="0" i="0" baseline="0">
              <a:solidFill>
                <a:schemeClr val="tx1"/>
              </a:solidFill>
              <a:effectLst/>
              <a:latin typeface="Agency FB" panose="020B0503020202020204" pitchFamily="34" charset="0"/>
              <a:ea typeface="+mn-ea"/>
              <a:cs typeface="+mn-cs"/>
            </a:rPr>
            <a:t>S. rate</a:t>
          </a:r>
          <a:endParaRPr lang="en-IN" sz="1200">
            <a:latin typeface="Agency FB" panose="020B0503020202020204" pitchFamily="34" charset="0"/>
          </a:endParaRPr>
        </a:p>
      </xdr:txBody>
    </xdr:sp>
    <xdr:clientData/>
  </xdr:twoCellAnchor>
  <xdr:twoCellAnchor>
    <xdr:from>
      <xdr:col>26</xdr:col>
      <xdr:colOff>2967</xdr:colOff>
      <xdr:row>32</xdr:row>
      <xdr:rowOff>2306</xdr:rowOff>
    </xdr:from>
    <xdr:to>
      <xdr:col>27</xdr:col>
      <xdr:colOff>579911</xdr:colOff>
      <xdr:row>34</xdr:row>
      <xdr:rowOff>40154</xdr:rowOff>
    </xdr:to>
    <xdr:sp macro="" textlink="KPI!B32">
      <xdr:nvSpPr>
        <xdr:cNvPr id="32" name="TextBox 31">
          <a:extLst>
            <a:ext uri="{FF2B5EF4-FFF2-40B4-BE49-F238E27FC236}">
              <a16:creationId xmlns:a16="http://schemas.microsoft.com/office/drawing/2014/main" id="{D612D545-9BA0-C462-DF67-EF38F7B77AA7}"/>
            </a:ext>
          </a:extLst>
        </xdr:cNvPr>
        <xdr:cNvSpPr txBox="1"/>
      </xdr:nvSpPr>
      <xdr:spPr>
        <a:xfrm>
          <a:off x="15852567" y="6098306"/>
          <a:ext cx="1186544" cy="418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fld id="{7914A19B-9BC3-4EC2-BBE2-7D17C7A34E19}" type="TxLink">
            <a:rPr lang="en-US" sz="2000" b="1" i="0" u="none" strike="noStrike" baseline="0">
              <a:solidFill>
                <a:srgbClr val="000000"/>
              </a:solidFill>
              <a:effectLst/>
              <a:latin typeface="Agency FB" panose="020B0503020202020204" pitchFamily="34" charset="0"/>
              <a:ea typeface="Calibri"/>
              <a:cs typeface="Calibri"/>
            </a:rPr>
            <a:pPr marL="0" marR="0" lvl="0" indent="0" algn="l" defTabSz="914400" rtl="0" eaLnBrk="1" fontAlgn="auto" latinLnBrk="0" hangingPunct="1">
              <a:lnSpc>
                <a:spcPct val="100000"/>
              </a:lnSpc>
              <a:spcBef>
                <a:spcPts val="0"/>
              </a:spcBef>
              <a:spcAft>
                <a:spcPts val="0"/>
              </a:spcAft>
              <a:buClrTx/>
              <a:buSzTx/>
              <a:buFontTx/>
              <a:buNone/>
              <a:tabLst/>
              <a:defRPr/>
            </a:pPr>
            <a:t>158.70</a:t>
          </a:fld>
          <a:endParaRPr lang="en-IN" sz="2000" b="1">
            <a:latin typeface="Agency FB" panose="020B0503020202020204" pitchFamily="34" charset="0"/>
          </a:endParaRPr>
        </a:p>
      </xdr:txBody>
    </xdr:sp>
    <xdr:clientData/>
  </xdr:twoCellAnchor>
  <xdr:twoCellAnchor>
    <xdr:from>
      <xdr:col>22</xdr:col>
      <xdr:colOff>293912</xdr:colOff>
      <xdr:row>34</xdr:row>
      <xdr:rowOff>99236</xdr:rowOff>
    </xdr:from>
    <xdr:to>
      <xdr:col>24</xdr:col>
      <xdr:colOff>283028</xdr:colOff>
      <xdr:row>37</xdr:row>
      <xdr:rowOff>75101</xdr:rowOff>
    </xdr:to>
    <xdr:sp macro="" textlink="">
      <xdr:nvSpPr>
        <xdr:cNvPr id="33" name="TextBox 32">
          <a:extLst>
            <a:ext uri="{FF2B5EF4-FFF2-40B4-BE49-F238E27FC236}">
              <a16:creationId xmlns:a16="http://schemas.microsoft.com/office/drawing/2014/main" id="{A1928CE3-43B2-EE56-B2F0-B6980C6A6EED}"/>
            </a:ext>
          </a:extLst>
        </xdr:cNvPr>
        <xdr:cNvSpPr txBox="1"/>
      </xdr:nvSpPr>
      <xdr:spPr>
        <a:xfrm>
          <a:off x="13705112" y="6576236"/>
          <a:ext cx="1208316" cy="547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2800" b="0" i="0" baseline="0">
              <a:solidFill>
                <a:schemeClr val="tx1"/>
              </a:solidFill>
              <a:effectLst/>
              <a:latin typeface="Agency FB" panose="020B0503020202020204" pitchFamily="34" charset="0"/>
              <a:ea typeface="+mn-ea"/>
              <a:cs typeface="+mn-cs"/>
            </a:rPr>
            <a:t>Highest</a:t>
          </a:r>
          <a:endParaRPr lang="en-IN" sz="1200">
            <a:latin typeface="Agency FB" panose="020B0503020202020204" pitchFamily="34" charset="0"/>
          </a:endParaRPr>
        </a:p>
      </xdr:txBody>
    </xdr:sp>
    <xdr:clientData/>
  </xdr:twoCellAnchor>
  <xdr:twoCellAnchor>
    <xdr:from>
      <xdr:col>26</xdr:col>
      <xdr:colOff>2967</xdr:colOff>
      <xdr:row>34</xdr:row>
      <xdr:rowOff>163494</xdr:rowOff>
    </xdr:from>
    <xdr:to>
      <xdr:col>27</xdr:col>
      <xdr:colOff>579911</xdr:colOff>
      <xdr:row>37</xdr:row>
      <xdr:rowOff>10842</xdr:rowOff>
    </xdr:to>
    <xdr:sp macro="" textlink="KPI!B35">
      <xdr:nvSpPr>
        <xdr:cNvPr id="34" name="TextBox 33">
          <a:extLst>
            <a:ext uri="{FF2B5EF4-FFF2-40B4-BE49-F238E27FC236}">
              <a16:creationId xmlns:a16="http://schemas.microsoft.com/office/drawing/2014/main" id="{F189E7A0-521C-5A05-3639-33401A737224}"/>
            </a:ext>
          </a:extLst>
        </xdr:cNvPr>
        <xdr:cNvSpPr txBox="1"/>
      </xdr:nvSpPr>
      <xdr:spPr>
        <a:xfrm>
          <a:off x="15852567" y="6640494"/>
          <a:ext cx="1186544" cy="418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fld id="{90F7B9DC-C29C-445E-B0C2-9BBC5316E0B2}" type="TxLink">
            <a:rPr lang="en-US" sz="2000" b="1" i="0" u="none" strike="noStrike" baseline="0">
              <a:solidFill>
                <a:srgbClr val="000000"/>
              </a:solidFill>
              <a:effectLst/>
              <a:latin typeface="Agency FB" panose="020B0503020202020204" pitchFamily="34" charset="0"/>
              <a:ea typeface="Calibri"/>
              <a:cs typeface="Calibri"/>
            </a:rPr>
            <a:pPr marL="0" marR="0" lvl="0" indent="0" algn="l" defTabSz="914400" rtl="0" eaLnBrk="1" fontAlgn="auto" latinLnBrk="0" hangingPunct="1">
              <a:lnSpc>
                <a:spcPct val="100000"/>
              </a:lnSpc>
              <a:spcBef>
                <a:spcPts val="0"/>
              </a:spcBef>
              <a:spcAft>
                <a:spcPts val="0"/>
              </a:spcAft>
              <a:buClrTx/>
              <a:buSzTx/>
              <a:buFontTx/>
              <a:buNone/>
              <a:tabLst/>
              <a:defRPr/>
            </a:pPr>
            <a:t>70</a:t>
          </a:fld>
          <a:endParaRPr lang="en-IN" sz="2000" b="1">
            <a:latin typeface="Agency FB" panose="020B0503020202020204" pitchFamily="34" charset="0"/>
          </a:endParaRPr>
        </a:p>
      </xdr:txBody>
    </xdr:sp>
    <xdr:clientData/>
  </xdr:twoCellAnchor>
  <xdr:twoCellAnchor>
    <xdr:from>
      <xdr:col>22</xdr:col>
      <xdr:colOff>293912</xdr:colOff>
      <xdr:row>37</xdr:row>
      <xdr:rowOff>69923</xdr:rowOff>
    </xdr:from>
    <xdr:to>
      <xdr:col>24</xdr:col>
      <xdr:colOff>283028</xdr:colOff>
      <xdr:row>40</xdr:row>
      <xdr:rowOff>45788</xdr:rowOff>
    </xdr:to>
    <xdr:sp macro="" textlink="">
      <xdr:nvSpPr>
        <xdr:cNvPr id="35" name="TextBox 34">
          <a:extLst>
            <a:ext uri="{FF2B5EF4-FFF2-40B4-BE49-F238E27FC236}">
              <a16:creationId xmlns:a16="http://schemas.microsoft.com/office/drawing/2014/main" id="{572D2AB7-E4D1-BF75-8C8D-D0DF175F30E6}"/>
            </a:ext>
          </a:extLst>
        </xdr:cNvPr>
        <xdr:cNvSpPr txBox="1"/>
      </xdr:nvSpPr>
      <xdr:spPr>
        <a:xfrm>
          <a:off x="13705112" y="7118423"/>
          <a:ext cx="1208316" cy="547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2800" b="0" i="0" baseline="0">
              <a:solidFill>
                <a:schemeClr val="tx1"/>
              </a:solidFill>
              <a:effectLst/>
              <a:latin typeface="Agency FB" panose="020B0503020202020204" pitchFamily="34" charset="0"/>
              <a:ea typeface="+mn-ea"/>
              <a:cs typeface="+mn-cs"/>
            </a:rPr>
            <a:t>Matches</a:t>
          </a:r>
          <a:endParaRPr lang="en-IN" sz="1200">
            <a:latin typeface="Agency FB" panose="020B0503020202020204" pitchFamily="34" charset="0"/>
          </a:endParaRPr>
        </a:p>
      </xdr:txBody>
    </xdr:sp>
    <xdr:clientData/>
  </xdr:twoCellAnchor>
  <xdr:twoCellAnchor>
    <xdr:from>
      <xdr:col>26</xdr:col>
      <xdr:colOff>2967</xdr:colOff>
      <xdr:row>37</xdr:row>
      <xdr:rowOff>134182</xdr:rowOff>
    </xdr:from>
    <xdr:to>
      <xdr:col>27</xdr:col>
      <xdr:colOff>579911</xdr:colOff>
      <xdr:row>39</xdr:row>
      <xdr:rowOff>172030</xdr:rowOff>
    </xdr:to>
    <xdr:sp macro="" textlink="KPI!B34">
      <xdr:nvSpPr>
        <xdr:cNvPr id="36" name="TextBox 35">
          <a:extLst>
            <a:ext uri="{FF2B5EF4-FFF2-40B4-BE49-F238E27FC236}">
              <a16:creationId xmlns:a16="http://schemas.microsoft.com/office/drawing/2014/main" id="{33D5CDDF-A5EA-6303-6CA1-D0F0B3E00C86}"/>
            </a:ext>
          </a:extLst>
        </xdr:cNvPr>
        <xdr:cNvSpPr txBox="1"/>
      </xdr:nvSpPr>
      <xdr:spPr>
        <a:xfrm>
          <a:off x="15852567" y="7182682"/>
          <a:ext cx="1186544" cy="418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fld id="{C7F2A2BE-92B9-4830-B0A0-19800860BF9D}" type="TxLink">
            <a:rPr lang="en-US" sz="2000" b="1" i="0" u="none" strike="noStrike" baseline="0">
              <a:solidFill>
                <a:srgbClr val="000000"/>
              </a:solidFill>
              <a:effectLst/>
              <a:latin typeface="Agency FB" panose="020B0503020202020204" pitchFamily="34" charset="0"/>
              <a:ea typeface="Calibri"/>
              <a:cs typeface="Calibri"/>
            </a:rPr>
            <a:pPr marL="0" marR="0" lvl="0" indent="0" algn="l" defTabSz="914400" rtl="0" eaLnBrk="1" fontAlgn="auto" latinLnBrk="0" hangingPunct="1">
              <a:lnSpc>
                <a:spcPct val="100000"/>
              </a:lnSpc>
              <a:spcBef>
                <a:spcPts val="0"/>
              </a:spcBef>
              <a:spcAft>
                <a:spcPts val="0"/>
              </a:spcAft>
              <a:buClrTx/>
              <a:buSzTx/>
              <a:buFontTx/>
              <a:buNone/>
              <a:tabLst/>
              <a:defRPr/>
            </a:pPr>
            <a:t>16</a:t>
          </a:fld>
          <a:endParaRPr lang="en-IN" sz="2000" b="1">
            <a:latin typeface="Agency FB" panose="020B0503020202020204" pitchFamily="34" charset="0"/>
          </a:endParaRPr>
        </a:p>
      </xdr:txBody>
    </xdr:sp>
    <xdr:clientData/>
  </xdr:twoCellAnchor>
  <xdr:twoCellAnchor>
    <xdr:from>
      <xdr:col>22</xdr:col>
      <xdr:colOff>293912</xdr:colOff>
      <xdr:row>40</xdr:row>
      <xdr:rowOff>40611</xdr:rowOff>
    </xdr:from>
    <xdr:to>
      <xdr:col>25</xdr:col>
      <xdr:colOff>221676</xdr:colOff>
      <xdr:row>43</xdr:row>
      <xdr:rowOff>16476</xdr:rowOff>
    </xdr:to>
    <xdr:sp macro="" textlink="">
      <xdr:nvSpPr>
        <xdr:cNvPr id="37" name="TextBox 36">
          <a:extLst>
            <a:ext uri="{FF2B5EF4-FFF2-40B4-BE49-F238E27FC236}">
              <a16:creationId xmlns:a16="http://schemas.microsoft.com/office/drawing/2014/main" id="{4F12164F-8B0E-74CA-12B2-913307D6022F}"/>
            </a:ext>
          </a:extLst>
        </xdr:cNvPr>
        <xdr:cNvSpPr txBox="1"/>
      </xdr:nvSpPr>
      <xdr:spPr>
        <a:xfrm>
          <a:off x="13705112" y="7660611"/>
          <a:ext cx="1756564" cy="547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2800" b="0" i="0" baseline="0">
              <a:solidFill>
                <a:schemeClr val="tx1"/>
              </a:solidFill>
              <a:effectLst/>
              <a:latin typeface="Agency FB" panose="020B0503020202020204" pitchFamily="34" charset="0"/>
              <a:ea typeface="+mn-ea"/>
              <a:cs typeface="+mn-cs"/>
            </a:rPr>
            <a:t>Average Runs</a:t>
          </a:r>
          <a:endParaRPr lang="en-IN" sz="1200">
            <a:latin typeface="Agency FB" panose="020B0503020202020204" pitchFamily="34" charset="0"/>
          </a:endParaRPr>
        </a:p>
      </xdr:txBody>
    </xdr:sp>
    <xdr:clientData/>
  </xdr:twoCellAnchor>
  <xdr:twoCellAnchor>
    <xdr:from>
      <xdr:col>26</xdr:col>
      <xdr:colOff>2967</xdr:colOff>
      <xdr:row>40</xdr:row>
      <xdr:rowOff>104869</xdr:rowOff>
    </xdr:from>
    <xdr:to>
      <xdr:col>27</xdr:col>
      <xdr:colOff>579911</xdr:colOff>
      <xdr:row>42</xdr:row>
      <xdr:rowOff>142717</xdr:rowOff>
    </xdr:to>
    <xdr:sp macro="" textlink="KPI!B33">
      <xdr:nvSpPr>
        <xdr:cNvPr id="38" name="TextBox 37">
          <a:extLst>
            <a:ext uri="{FF2B5EF4-FFF2-40B4-BE49-F238E27FC236}">
              <a16:creationId xmlns:a16="http://schemas.microsoft.com/office/drawing/2014/main" id="{107BD5E6-5ACD-30B7-45D7-1B7B557AFEF6}"/>
            </a:ext>
          </a:extLst>
        </xdr:cNvPr>
        <xdr:cNvSpPr txBox="1"/>
      </xdr:nvSpPr>
      <xdr:spPr>
        <a:xfrm>
          <a:off x="15852567" y="7724869"/>
          <a:ext cx="1186544" cy="418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fld id="{E3FF2F73-D83F-4BFE-8374-3FBC46290D29}" type="TxLink">
            <a:rPr lang="en-US" sz="2000" b="1" i="0" u="none" strike="noStrike" baseline="0">
              <a:solidFill>
                <a:srgbClr val="000000"/>
              </a:solidFill>
              <a:effectLst/>
              <a:latin typeface="Agency FB" panose="020B0503020202020204" pitchFamily="34" charset="0"/>
              <a:ea typeface="Calibri"/>
              <a:cs typeface="Calibri"/>
            </a:rPr>
            <a:pPr marL="0" marR="0" lvl="0" indent="0" algn="l" defTabSz="914400" rtl="0" eaLnBrk="1" fontAlgn="auto" latinLnBrk="0" hangingPunct="1">
              <a:lnSpc>
                <a:spcPct val="100000"/>
              </a:lnSpc>
              <a:spcBef>
                <a:spcPts val="0"/>
              </a:spcBef>
              <a:spcAft>
                <a:spcPts val="0"/>
              </a:spcAft>
              <a:buClrTx/>
              <a:buSzTx/>
              <a:buFontTx/>
              <a:buNone/>
              <a:tabLst/>
              <a:defRPr/>
            </a:pPr>
            <a:t>43.55</a:t>
          </a:fld>
          <a:endParaRPr lang="en-IN" sz="2000" b="1">
            <a:latin typeface="Agency FB" panose="020B0503020202020204" pitchFamily="34" charset="0"/>
          </a:endParaRPr>
        </a:p>
      </xdr:txBody>
    </xdr:sp>
    <xdr:clientData/>
  </xdr:twoCellAnchor>
  <xdr:twoCellAnchor>
    <xdr:from>
      <xdr:col>0</xdr:col>
      <xdr:colOff>277089</xdr:colOff>
      <xdr:row>39</xdr:row>
      <xdr:rowOff>110836</xdr:rowOff>
    </xdr:from>
    <xdr:to>
      <xdr:col>20</xdr:col>
      <xdr:colOff>221672</xdr:colOff>
      <xdr:row>66</xdr:row>
      <xdr:rowOff>124691</xdr:rowOff>
    </xdr:to>
    <xdr:graphicFrame macro="">
      <xdr:nvGraphicFramePr>
        <xdr:cNvPr id="79" name="Chart 78">
          <a:extLst>
            <a:ext uri="{FF2B5EF4-FFF2-40B4-BE49-F238E27FC236}">
              <a16:creationId xmlns:a16="http://schemas.microsoft.com/office/drawing/2014/main" id="{6539584D-0645-495F-9A23-D9797BC09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18.505250810187" createdVersion="8" refreshedVersion="8" minRefreshableVersion="3" recordCount="16" xr:uid="{890C6E84-360E-43AA-AA2C-C8DA43715167}">
  <cacheSource type="worksheet">
    <worksheetSource ref="A1:N17" sheet="Data"/>
  </cacheSource>
  <cacheFields count="14">
    <cacheField name="Year" numFmtId="0">
      <sharedItems containsMixedTypes="1" containsNumber="1" containsInteger="1" minValue="2008" maxValue="2022" count="16">
        <n v="2022"/>
        <n v="2021"/>
        <n v="2020"/>
        <n v="2019"/>
        <n v="2018"/>
        <n v="2017"/>
        <n v="2016"/>
        <n v="2015"/>
        <n v="2014"/>
        <n v="2013"/>
        <n v="2012"/>
        <n v="2011"/>
        <n v="2010"/>
        <n v="2009"/>
        <n v="2008"/>
        <s v="Total"/>
      </sharedItems>
    </cacheField>
    <cacheField name="Matches" numFmtId="0">
      <sharedItems containsSemiMixedTypes="0" containsString="0" containsNumber="1" containsInteger="1" minValue="13" maxValue="234"/>
    </cacheField>
    <cacheField name="Innings" numFmtId="0">
      <sharedItems containsSemiMixedTypes="0" containsString="0" containsNumber="1" containsInteger="1" minValue="11" maxValue="206"/>
    </cacheField>
    <cacheField name="N.O." numFmtId="0">
      <sharedItems containsSemiMixedTypes="0" containsString="0" containsNumber="1" containsInteger="1" minValue="2" maxValue="79"/>
    </cacheField>
    <cacheField name="Runs" numFmtId="0">
      <sharedItems containsSemiMixedTypes="0" containsString="0" containsNumber="1" containsInteger="1" minValue="114" maxValue="4978"/>
    </cacheField>
    <cacheField name="Highest Score" numFmtId="0">
      <sharedItems containsSemiMixedTypes="0" containsString="0" containsNumber="1" containsInteger="1" minValue="18" maxValue="890"/>
    </cacheField>
    <cacheField name="Average" numFmtId="0">
      <sharedItems containsSemiMixedTypes="0" containsString="0" containsNumber="1" minValue="16.28" maxValue="635.63999999999987"/>
    </cacheField>
    <cacheField name="Strike Rate" numFmtId="0">
      <sharedItems containsSemiMixedTypes="0" containsString="0" containsNumber="1" minValue="106.54" maxValue="2000.8400000000004"/>
    </cacheField>
    <cacheField name="100" numFmtId="0">
      <sharedItems containsSemiMixedTypes="0" containsString="0" containsNumber="1" containsInteger="1" minValue="0" maxValue="0"/>
    </cacheField>
    <cacheField name="50" numFmtId="0">
      <sharedItems containsSemiMixedTypes="0" containsString="0" containsNumber="1" containsInteger="1" minValue="0" maxValue="24"/>
    </cacheField>
    <cacheField name="Fours" numFmtId="0">
      <sharedItems containsSemiMixedTypes="0" containsString="0" containsNumber="1" containsInteger="1" minValue="12" maxValue="346"/>
    </cacheField>
    <cacheField name="Sixes" numFmtId="0">
      <sharedItems containsSemiMixedTypes="0" containsString="0" containsNumber="1" containsInteger="1" minValue="3" maxValue="229"/>
    </cacheField>
    <cacheField name="Catches Taken" numFmtId="0">
      <sharedItems containsSemiMixedTypes="0" containsString="0" containsNumber="1" containsInteger="1" minValue="3" maxValue="135" count="12">
        <n v="9"/>
        <n v="13"/>
        <n v="15"/>
        <n v="11"/>
        <n v="10"/>
        <n v="8"/>
        <n v="3"/>
        <n v="12"/>
        <n v="5"/>
        <n v="4"/>
        <n v="6"/>
        <n v="135"/>
      </sharedItems>
    </cacheField>
    <cacheField name="Stumpings" numFmtId="0">
      <sharedItems containsSemiMixedTypes="0" containsString="0" containsNumber="1" containsInteger="1" minValue="0" maxValue="39"/>
    </cacheField>
  </cacheFields>
  <extLst>
    <ext xmlns:x14="http://schemas.microsoft.com/office/spreadsheetml/2009/9/main" uri="{725AE2AE-9491-48be-B2B4-4EB974FC3084}">
      <x14:pivotCacheDefinition pivotCacheId="18406462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18.811250694445" createdVersion="8" refreshedVersion="8" minRefreshableVersion="3" recordCount="15" xr:uid="{F56F098C-4A2D-4D6E-AF0B-877F019E27BB}">
  <cacheSource type="worksheet">
    <worksheetSource ref="A1:N16" sheet="Data"/>
  </cacheSource>
  <cacheFields count="14">
    <cacheField name="Year" numFmtId="0">
      <sharedItems containsSemiMixedTypes="0" containsString="0" containsNumber="1" containsInteger="1" minValue="2008" maxValue="2022" count="15">
        <n v="2022"/>
        <n v="2021"/>
        <n v="2020"/>
        <n v="2019"/>
        <n v="2018"/>
        <n v="2017"/>
        <n v="2016"/>
        <n v="2015"/>
        <n v="2014"/>
        <n v="2013"/>
        <n v="2012"/>
        <n v="2011"/>
        <n v="2010"/>
        <n v="2009"/>
        <n v="2008"/>
      </sharedItems>
    </cacheField>
    <cacheField name="Matches" numFmtId="0">
      <sharedItems containsSemiMixedTypes="0" containsString="0" containsNumber="1" containsInteger="1" minValue="13" maxValue="19"/>
    </cacheField>
    <cacheField name="Innings" numFmtId="0">
      <sharedItems containsSemiMixedTypes="0" containsString="0" containsNumber="1" containsInteger="1" minValue="11" maxValue="17"/>
    </cacheField>
    <cacheField name="N.O." numFmtId="0">
      <sharedItems containsSemiMixedTypes="0" containsString="0" containsNumber="1" containsInteger="1" minValue="2" maxValue="10"/>
    </cacheField>
    <cacheField name="Runs" numFmtId="0">
      <sharedItems containsSemiMixedTypes="0" containsString="0" containsNumber="1" containsInteger="1" minValue="114" maxValue="461"/>
    </cacheField>
    <cacheField name="Highest Score" numFmtId="0">
      <sharedItems containsSemiMixedTypes="0" containsString="0" containsNumber="1" containsInteger="1" minValue="18" maxValue="84"/>
    </cacheField>
    <cacheField name="Average" numFmtId="0">
      <sharedItems containsSemiMixedTypes="0" containsString="0" containsNumber="1" minValue="16.28" maxValue="83.2"/>
    </cacheField>
    <cacheField name="Strike Rate" numFmtId="0">
      <sharedItems containsSemiMixedTypes="0" containsString="0" containsNumber="1" minValue="106.54" maxValue="162.88999999999999"/>
    </cacheField>
    <cacheField name="100" numFmtId="0">
      <sharedItems containsSemiMixedTypes="0" containsString="0" containsNumber="1" containsInteger="1" minValue="0" maxValue="0"/>
    </cacheField>
    <cacheField name="50" numFmtId="0">
      <sharedItems containsSemiMixedTypes="0" containsString="0" containsNumber="1" containsInteger="1" minValue="0" maxValue="4"/>
    </cacheField>
    <cacheField name="Fours" numFmtId="0">
      <sharedItems containsSemiMixedTypes="0" containsString="0" containsNumber="1" containsInteger="1" minValue="12" maxValue="38"/>
    </cacheField>
    <cacheField name="Sixes" numFmtId="0">
      <sharedItems containsSemiMixedTypes="0" containsString="0" containsNumber="1" containsInteger="1" minValue="3" maxValue="30"/>
    </cacheField>
    <cacheField name="Catches Taken" numFmtId="0">
      <sharedItems containsSemiMixedTypes="0" containsString="0" containsNumber="1" containsInteger="1" minValue="3" maxValue="15"/>
    </cacheField>
    <cacheField name="Stumpings" numFmtId="0">
      <sharedItems containsSemiMixedTypes="0" containsString="0" containsNumber="1" containsInteger="1" minValue="0" maxValue="6"/>
    </cacheField>
  </cacheFields>
  <extLst>
    <ext xmlns:x14="http://schemas.microsoft.com/office/spreadsheetml/2009/9/main" uri="{725AE2AE-9491-48be-B2B4-4EB974FC3084}">
      <x14:pivotCacheDefinition pivotCacheId="779464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14"/>
    <n v="13"/>
    <n v="6"/>
    <n v="232"/>
    <n v="50"/>
    <n v="33.14"/>
    <n v="123.4"/>
    <n v="0"/>
    <n v="1"/>
    <n v="21"/>
    <n v="10"/>
    <x v="0"/>
    <n v="0"/>
  </r>
  <r>
    <x v="1"/>
    <n v="16"/>
    <n v="11"/>
    <n v="4"/>
    <n v="114"/>
    <n v="18"/>
    <n v="16.28"/>
    <n v="106.54"/>
    <n v="0"/>
    <n v="0"/>
    <n v="12"/>
    <n v="3"/>
    <x v="1"/>
    <n v="0"/>
  </r>
  <r>
    <x v="2"/>
    <n v="14"/>
    <n v="12"/>
    <n v="4"/>
    <n v="200"/>
    <n v="47"/>
    <n v="25"/>
    <n v="116.27"/>
    <n v="0"/>
    <n v="0"/>
    <n v="16"/>
    <n v="7"/>
    <x v="2"/>
    <n v="1"/>
  </r>
  <r>
    <x v="3"/>
    <n v="15"/>
    <n v="12"/>
    <n v="7"/>
    <n v="416"/>
    <n v="84"/>
    <n v="83.2"/>
    <n v="134.62"/>
    <n v="0"/>
    <n v="3"/>
    <n v="22"/>
    <n v="23"/>
    <x v="3"/>
    <n v="5"/>
  </r>
  <r>
    <x v="4"/>
    <n v="16"/>
    <n v="15"/>
    <n v="9"/>
    <n v="455"/>
    <n v="79"/>
    <n v="75.83"/>
    <n v="150.66"/>
    <n v="0"/>
    <n v="3"/>
    <n v="24"/>
    <n v="30"/>
    <x v="3"/>
    <n v="3"/>
  </r>
  <r>
    <x v="5"/>
    <n v="16"/>
    <n v="15"/>
    <n v="4"/>
    <n v="290"/>
    <n v="61"/>
    <n v="26.36"/>
    <n v="116"/>
    <n v="0"/>
    <n v="1"/>
    <n v="15"/>
    <n v="16"/>
    <x v="4"/>
    <n v="3"/>
  </r>
  <r>
    <x v="6"/>
    <n v="14"/>
    <n v="12"/>
    <n v="5"/>
    <n v="284"/>
    <n v="64"/>
    <n v="40.57"/>
    <n v="135.22999999999999"/>
    <n v="0"/>
    <n v="1"/>
    <n v="18"/>
    <n v="14"/>
    <x v="5"/>
    <n v="4"/>
  </r>
  <r>
    <x v="7"/>
    <n v="17"/>
    <n v="17"/>
    <n v="5"/>
    <n v="372"/>
    <n v="53"/>
    <n v="31"/>
    <n v="121.96"/>
    <n v="0"/>
    <n v="1"/>
    <n v="27"/>
    <n v="17"/>
    <x v="5"/>
    <n v="3"/>
  </r>
  <r>
    <x v="8"/>
    <n v="16"/>
    <n v="15"/>
    <n v="10"/>
    <n v="371"/>
    <n v="57"/>
    <n v="74.2"/>
    <n v="148.4"/>
    <n v="0"/>
    <n v="1"/>
    <n v="22"/>
    <n v="20"/>
    <x v="6"/>
    <n v="1"/>
  </r>
  <r>
    <x v="9"/>
    <n v="18"/>
    <n v="16"/>
    <n v="5"/>
    <n v="461"/>
    <n v="67"/>
    <n v="41.9"/>
    <n v="162.88999999999999"/>
    <n v="0"/>
    <n v="4"/>
    <n v="32"/>
    <n v="25"/>
    <x v="2"/>
    <n v="2"/>
  </r>
  <r>
    <x v="10"/>
    <n v="19"/>
    <n v="17"/>
    <n v="5"/>
    <n v="358"/>
    <n v="51"/>
    <n v="29.83"/>
    <n v="128.77000000000001"/>
    <n v="0"/>
    <n v="1"/>
    <n v="26"/>
    <n v="9"/>
    <x v="7"/>
    <n v="2"/>
  </r>
  <r>
    <x v="11"/>
    <n v="16"/>
    <n v="13"/>
    <n v="4"/>
    <n v="392"/>
    <n v="70"/>
    <n v="43.55"/>
    <n v="158.69999999999999"/>
    <n v="0"/>
    <n v="2"/>
    <n v="25"/>
    <n v="23"/>
    <x v="8"/>
    <n v="5"/>
  </r>
  <r>
    <x v="12"/>
    <n v="13"/>
    <n v="11"/>
    <n v="2"/>
    <n v="287"/>
    <n v="66"/>
    <n v="31.88"/>
    <n v="136.66"/>
    <n v="0"/>
    <n v="2"/>
    <n v="26"/>
    <n v="8"/>
    <x v="8"/>
    <n v="6"/>
  </r>
  <r>
    <x v="13"/>
    <n v="14"/>
    <n v="13"/>
    <n v="5"/>
    <n v="332"/>
    <n v="58"/>
    <n v="41.5"/>
    <n v="127.2"/>
    <n v="0"/>
    <n v="2"/>
    <n v="22"/>
    <n v="9"/>
    <x v="9"/>
    <n v="4"/>
  </r>
  <r>
    <x v="14"/>
    <n v="16"/>
    <n v="14"/>
    <n v="4"/>
    <n v="414"/>
    <n v="65"/>
    <n v="41.4"/>
    <n v="133.54"/>
    <n v="0"/>
    <n v="2"/>
    <n v="38"/>
    <n v="15"/>
    <x v="10"/>
    <n v="0"/>
  </r>
  <r>
    <x v="15"/>
    <n v="234"/>
    <n v="206"/>
    <n v="79"/>
    <n v="4978"/>
    <n v="890"/>
    <n v="635.63999999999987"/>
    <n v="2000.8400000000004"/>
    <n v="0"/>
    <n v="24"/>
    <n v="346"/>
    <n v="229"/>
    <x v="11"/>
    <n v="3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14"/>
    <n v="13"/>
    <n v="6"/>
    <n v="232"/>
    <n v="50"/>
    <n v="33.14"/>
    <n v="123.4"/>
    <n v="0"/>
    <n v="1"/>
    <n v="21"/>
    <n v="10"/>
    <n v="9"/>
    <n v="0"/>
  </r>
  <r>
    <x v="1"/>
    <n v="16"/>
    <n v="11"/>
    <n v="4"/>
    <n v="114"/>
    <n v="18"/>
    <n v="16.28"/>
    <n v="106.54"/>
    <n v="0"/>
    <n v="0"/>
    <n v="12"/>
    <n v="3"/>
    <n v="13"/>
    <n v="0"/>
  </r>
  <r>
    <x v="2"/>
    <n v="14"/>
    <n v="12"/>
    <n v="4"/>
    <n v="200"/>
    <n v="47"/>
    <n v="25"/>
    <n v="116.27"/>
    <n v="0"/>
    <n v="0"/>
    <n v="16"/>
    <n v="7"/>
    <n v="15"/>
    <n v="1"/>
  </r>
  <r>
    <x v="3"/>
    <n v="15"/>
    <n v="12"/>
    <n v="7"/>
    <n v="416"/>
    <n v="84"/>
    <n v="83.2"/>
    <n v="134.62"/>
    <n v="0"/>
    <n v="3"/>
    <n v="22"/>
    <n v="23"/>
    <n v="11"/>
    <n v="5"/>
  </r>
  <r>
    <x v="4"/>
    <n v="16"/>
    <n v="15"/>
    <n v="9"/>
    <n v="455"/>
    <n v="79"/>
    <n v="75.83"/>
    <n v="150.66"/>
    <n v="0"/>
    <n v="3"/>
    <n v="24"/>
    <n v="30"/>
    <n v="11"/>
    <n v="3"/>
  </r>
  <r>
    <x v="5"/>
    <n v="16"/>
    <n v="15"/>
    <n v="4"/>
    <n v="290"/>
    <n v="61"/>
    <n v="26.36"/>
    <n v="116"/>
    <n v="0"/>
    <n v="1"/>
    <n v="15"/>
    <n v="16"/>
    <n v="10"/>
    <n v="3"/>
  </r>
  <r>
    <x v="6"/>
    <n v="14"/>
    <n v="12"/>
    <n v="5"/>
    <n v="284"/>
    <n v="64"/>
    <n v="40.57"/>
    <n v="135.22999999999999"/>
    <n v="0"/>
    <n v="1"/>
    <n v="18"/>
    <n v="14"/>
    <n v="8"/>
    <n v="4"/>
  </r>
  <r>
    <x v="7"/>
    <n v="17"/>
    <n v="17"/>
    <n v="5"/>
    <n v="372"/>
    <n v="53"/>
    <n v="31"/>
    <n v="121.96"/>
    <n v="0"/>
    <n v="1"/>
    <n v="27"/>
    <n v="17"/>
    <n v="8"/>
    <n v="3"/>
  </r>
  <r>
    <x v="8"/>
    <n v="16"/>
    <n v="15"/>
    <n v="10"/>
    <n v="371"/>
    <n v="57"/>
    <n v="74.2"/>
    <n v="148.4"/>
    <n v="0"/>
    <n v="1"/>
    <n v="22"/>
    <n v="20"/>
    <n v="3"/>
    <n v="1"/>
  </r>
  <r>
    <x v="9"/>
    <n v="18"/>
    <n v="16"/>
    <n v="5"/>
    <n v="461"/>
    <n v="67"/>
    <n v="41.9"/>
    <n v="162.88999999999999"/>
    <n v="0"/>
    <n v="4"/>
    <n v="32"/>
    <n v="25"/>
    <n v="15"/>
    <n v="2"/>
  </r>
  <r>
    <x v="10"/>
    <n v="19"/>
    <n v="17"/>
    <n v="5"/>
    <n v="358"/>
    <n v="51"/>
    <n v="29.83"/>
    <n v="128.77000000000001"/>
    <n v="0"/>
    <n v="1"/>
    <n v="26"/>
    <n v="9"/>
    <n v="12"/>
    <n v="2"/>
  </r>
  <r>
    <x v="11"/>
    <n v="16"/>
    <n v="13"/>
    <n v="4"/>
    <n v="392"/>
    <n v="70"/>
    <n v="43.55"/>
    <n v="158.69999999999999"/>
    <n v="0"/>
    <n v="2"/>
    <n v="25"/>
    <n v="23"/>
    <n v="5"/>
    <n v="5"/>
  </r>
  <r>
    <x v="12"/>
    <n v="13"/>
    <n v="11"/>
    <n v="2"/>
    <n v="287"/>
    <n v="66"/>
    <n v="31.88"/>
    <n v="136.66"/>
    <n v="0"/>
    <n v="2"/>
    <n v="26"/>
    <n v="8"/>
    <n v="5"/>
    <n v="6"/>
  </r>
  <r>
    <x v="13"/>
    <n v="14"/>
    <n v="13"/>
    <n v="5"/>
    <n v="332"/>
    <n v="58"/>
    <n v="41.5"/>
    <n v="127.2"/>
    <n v="0"/>
    <n v="2"/>
    <n v="22"/>
    <n v="9"/>
    <n v="4"/>
    <n v="4"/>
  </r>
  <r>
    <x v="14"/>
    <n v="16"/>
    <n v="14"/>
    <n v="4"/>
    <n v="414"/>
    <n v="65"/>
    <n v="41.4"/>
    <n v="133.54"/>
    <n v="0"/>
    <n v="2"/>
    <n v="38"/>
    <n v="15"/>
    <n v="6"/>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97326A-3641-45E6-B4B9-09C69E27BB0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2:R18" firstHeaderRow="0" firstDataRow="1" firstDataCol="1"/>
  <pivotFields count="14">
    <pivotField axis="axisRow" showAll="0">
      <items count="16">
        <item x="14"/>
        <item x="13"/>
        <item x="12"/>
        <item x="11"/>
        <item x="10"/>
        <item x="9"/>
        <item x="8"/>
        <item x="7"/>
        <item x="6"/>
        <item x="5"/>
        <item x="4"/>
        <item x="3"/>
        <item x="2"/>
        <item x="1"/>
        <item x="0"/>
        <item t="default"/>
      </items>
    </pivotField>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s>
  <rowFields count="1">
    <field x="0"/>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Max of Highest Score" fld="5" subtotal="max" baseField="0" baseItem="0"/>
    <dataField name="Average of Strike Rate" fld="7" subtotal="average" baseField="0" baseItem="0"/>
    <dataField name="Average of Average" fld="6" subtotal="average" baseField="0" baseItem="0"/>
  </dataFields>
  <formats count="2">
    <format dxfId="3">
      <pivotArea field="0" grandRow="1" outline="0" collapsedLevelsAreSubtotals="1" axis="axisRow" fieldPosition="0">
        <references count="1">
          <reference field="4294967294" count="1" selected="0">
            <x v="2"/>
          </reference>
        </references>
      </pivotArea>
    </format>
    <format dxfId="2">
      <pivotArea field="0"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B841CB-64C3-4A8C-A557-693BD861B7E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5:V27" firstHeaderRow="0" firstDataRow="1" firstDataCol="1"/>
  <pivotFields count="14">
    <pivotField axis="axisRow" showAll="0">
      <items count="16">
        <item h="1" x="14"/>
        <item h="1" x="13"/>
        <item h="1" x="12"/>
        <item x="11"/>
        <item h="1" x="10"/>
        <item h="1" x="9"/>
        <item h="1" x="8"/>
        <item h="1" x="7"/>
        <item h="1" x="6"/>
        <item h="1" x="5"/>
        <item h="1" x="4"/>
        <item h="1" x="3"/>
        <item h="1" x="2"/>
        <item h="1" x="1"/>
        <item h="1" x="0"/>
        <item t="default"/>
      </items>
    </pivotField>
    <pivotField dataField="1" showAll="0"/>
    <pivotField showAll="0"/>
    <pivotField dataField="1" showAll="0"/>
    <pivotField dataField="1" showAll="0"/>
    <pivotField dataField="1" showAll="0"/>
    <pivotField dataField="1" showAll="0"/>
    <pivotField dataField="1" showAll="0"/>
    <pivotField showAll="0"/>
    <pivotField dataField="1" showAll="0"/>
    <pivotField dataField="1" showAll="0"/>
    <pivotField dataField="1" showAll="0"/>
    <pivotField dataField="1" showAll="0"/>
    <pivotField dataField="1" showAll="0"/>
  </pivotFields>
  <rowFields count="1">
    <field x="0"/>
  </rowFields>
  <rowItems count="2">
    <i>
      <x v="3"/>
    </i>
    <i t="grand">
      <x/>
    </i>
  </rowItems>
  <colFields count="1">
    <field x="-2"/>
  </colFields>
  <colItems count="11">
    <i>
      <x/>
    </i>
    <i i="1">
      <x v="1"/>
    </i>
    <i i="2">
      <x v="2"/>
    </i>
    <i i="3">
      <x v="3"/>
    </i>
    <i i="4">
      <x v="4"/>
    </i>
    <i i="5">
      <x v="5"/>
    </i>
    <i i="6">
      <x v="6"/>
    </i>
    <i i="7">
      <x v="7"/>
    </i>
    <i i="8">
      <x v="8"/>
    </i>
    <i i="9">
      <x v="9"/>
    </i>
    <i i="10">
      <x v="10"/>
    </i>
  </colItems>
  <dataFields count="11">
    <dataField name="Sum of Runs" fld="4" baseField="0" baseItem="0"/>
    <dataField name="Sum of Stumpings" fld="13" baseField="0" baseItem="0"/>
    <dataField name="Sum of Catches Taken" fld="12" baseField="0" baseItem="0"/>
    <dataField name="Sum of Sixes" fld="11" baseField="0" baseItem="0"/>
    <dataField name="Sum of 50" fld="9" baseField="0" baseItem="0"/>
    <dataField name="Sum of N.O." fld="3" baseField="0" baseItem="0"/>
    <dataField name="Sum of Matches" fld="1" baseField="0" baseItem="0"/>
    <dataField name="Max of Highest Score" fld="5" subtotal="max" baseField="0" baseItem="0"/>
    <dataField name="Average of Strike Rate" fld="7" subtotal="average" baseField="0" baseItem="0"/>
    <dataField name="Sum of Fours" fld="10" baseField="0" baseItem="0"/>
    <dataField name="Average of Average" fld="6" subtotal="average" baseField="0" baseItem="0"/>
  </dataFields>
  <formats count="2">
    <format dxfId="5">
      <pivotArea outline="0" collapsedLevelsAreSubtotals="1" fieldPosition="0">
        <references count="1">
          <reference field="4294967294" count="3" selected="0">
            <x v="8"/>
            <x v="9"/>
            <x v="10"/>
          </reference>
        </references>
      </pivotArea>
    </format>
    <format dxfId="4">
      <pivotArea dataOnly="0" labelOnly="1" outline="0" fieldPosition="0">
        <references count="1">
          <reference field="4294967294" count="3">
            <x v="8"/>
            <x v="9"/>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242FD9-B76C-4FCB-9BE4-AE3F4E11F7F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14">
    <pivotField axis="axisRow" showAll="0">
      <items count="17">
        <item x="14"/>
        <item x="13"/>
        <item x="12"/>
        <item x="11"/>
        <item x="10"/>
        <item x="9"/>
        <item x="8"/>
        <item x="7"/>
        <item x="6"/>
        <item x="5"/>
        <item x="4"/>
        <item x="3"/>
        <item x="2"/>
        <item x="1"/>
        <item x="0"/>
        <item h="1" x="15"/>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Runs" fld="4" baseField="0" baseItem="0"/>
  </dataFields>
  <formats count="12">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field="0" type="button" dataOnly="0" labelOnly="1" outline="0" axis="axisRow" fieldPosition="0"/>
    </format>
    <format dxfId="9">
      <pivotArea dataOnly="0" labelOnly="1" fieldPosition="0">
        <references count="1">
          <reference field="0" count="0"/>
        </references>
      </pivotArea>
    </format>
    <format dxfId="8">
      <pivotArea dataOnly="0" labelOnly="1" grandRow="1" outline="0" fieldPosition="0"/>
    </format>
    <format dxfId="7">
      <pivotArea outline="0" collapsedLevelsAreSubtotals="1"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C09C8E6C-B9AA-4950-A779-17FE847BFC6B}" sourceName="Year">
  <pivotTables>
    <pivotTable tabId="3" name="PivotTable3"/>
  </pivotTables>
  <data>
    <tabular pivotCacheId="779464071">
      <items count="15">
        <i x="14"/>
        <i x="13"/>
        <i x="12"/>
        <i x="11" s="1"/>
        <i x="10"/>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38A8B4C-3E6D-4160-B48C-E78BF5C9F7A4}" cache="Slicer_Year1" caption="Year" style="Slicer Style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
  <sheetViews>
    <sheetView workbookViewId="0">
      <selection activeCell="E7" sqref="E7"/>
    </sheetView>
  </sheetViews>
  <sheetFormatPr defaultRowHeight="14.4" x14ac:dyDescent="0.3"/>
  <cols>
    <col min="3" max="3" width="11.21875" customWidth="1"/>
    <col min="4" max="4" width="10.21875" customWidth="1"/>
    <col min="6" max="6" width="16.21875" customWidth="1"/>
    <col min="8" max="8" width="13.44140625" customWidth="1"/>
    <col min="13" max="13" width="14.44140625" customWidth="1"/>
    <col min="14" max="14" width="10.77734375" customWidth="1"/>
  </cols>
  <sheetData>
    <row r="1" spans="1:14" x14ac:dyDescent="0.3">
      <c r="A1" s="1" t="s">
        <v>0</v>
      </c>
      <c r="B1" s="1" t="s">
        <v>1</v>
      </c>
      <c r="C1" s="1" t="s">
        <v>5</v>
      </c>
      <c r="D1" s="1" t="s">
        <v>2</v>
      </c>
      <c r="E1" s="1" t="s">
        <v>3</v>
      </c>
      <c r="F1" s="1" t="s">
        <v>4</v>
      </c>
      <c r="G1" s="1" t="s">
        <v>6</v>
      </c>
      <c r="H1" s="1" t="s">
        <v>7</v>
      </c>
      <c r="I1" s="1">
        <v>100</v>
      </c>
      <c r="J1" s="1">
        <v>50</v>
      </c>
      <c r="K1" s="1" t="s">
        <v>8</v>
      </c>
      <c r="L1" s="1" t="s">
        <v>9</v>
      </c>
      <c r="M1" s="1" t="s">
        <v>10</v>
      </c>
      <c r="N1" s="1" t="s">
        <v>11</v>
      </c>
    </row>
    <row r="2" spans="1:14" x14ac:dyDescent="0.3">
      <c r="A2" s="2">
        <v>2022</v>
      </c>
      <c r="B2" s="2">
        <v>14</v>
      </c>
      <c r="C2" s="2">
        <v>13</v>
      </c>
      <c r="D2" s="2">
        <v>6</v>
      </c>
      <c r="E2" s="2">
        <v>232</v>
      </c>
      <c r="F2" s="2">
        <v>50</v>
      </c>
      <c r="G2" s="2">
        <v>33.14</v>
      </c>
      <c r="H2" s="2">
        <v>123.4</v>
      </c>
      <c r="I2" s="2">
        <v>0</v>
      </c>
      <c r="J2" s="2">
        <v>1</v>
      </c>
      <c r="K2" s="2">
        <v>21</v>
      </c>
      <c r="L2" s="2">
        <v>10</v>
      </c>
      <c r="M2" s="2">
        <v>9</v>
      </c>
      <c r="N2" s="2">
        <v>0</v>
      </c>
    </row>
    <row r="3" spans="1:14" x14ac:dyDescent="0.3">
      <c r="A3" s="2">
        <v>2021</v>
      </c>
      <c r="B3" s="2">
        <v>16</v>
      </c>
      <c r="C3" s="2">
        <v>11</v>
      </c>
      <c r="D3" s="2">
        <v>4</v>
      </c>
      <c r="E3" s="2">
        <v>114</v>
      </c>
      <c r="F3" s="2">
        <v>18</v>
      </c>
      <c r="G3" s="2">
        <v>16.28</v>
      </c>
      <c r="H3" s="2">
        <v>106.54</v>
      </c>
      <c r="I3" s="2">
        <v>0</v>
      </c>
      <c r="J3" s="2">
        <v>0</v>
      </c>
      <c r="K3" s="2">
        <v>12</v>
      </c>
      <c r="L3" s="2">
        <v>3</v>
      </c>
      <c r="M3" s="2">
        <v>13</v>
      </c>
      <c r="N3" s="2">
        <v>0</v>
      </c>
    </row>
    <row r="4" spans="1:14" x14ac:dyDescent="0.3">
      <c r="A4" s="2">
        <v>2020</v>
      </c>
      <c r="B4" s="2">
        <v>14</v>
      </c>
      <c r="C4" s="2">
        <v>12</v>
      </c>
      <c r="D4" s="2">
        <v>4</v>
      </c>
      <c r="E4" s="2">
        <v>200</v>
      </c>
      <c r="F4" s="2">
        <v>47</v>
      </c>
      <c r="G4" s="2">
        <v>25</v>
      </c>
      <c r="H4" s="2">
        <v>116.27</v>
      </c>
      <c r="I4" s="2">
        <v>0</v>
      </c>
      <c r="J4" s="2">
        <v>0</v>
      </c>
      <c r="K4" s="2">
        <v>16</v>
      </c>
      <c r="L4" s="2">
        <v>7</v>
      </c>
      <c r="M4" s="2">
        <v>15</v>
      </c>
      <c r="N4" s="2">
        <v>1</v>
      </c>
    </row>
    <row r="5" spans="1:14" x14ac:dyDescent="0.3">
      <c r="A5" s="2">
        <v>2019</v>
      </c>
      <c r="B5" s="2">
        <v>15</v>
      </c>
      <c r="C5" s="2">
        <v>12</v>
      </c>
      <c r="D5" s="2">
        <v>7</v>
      </c>
      <c r="E5" s="2">
        <v>416</v>
      </c>
      <c r="F5" s="2">
        <v>84</v>
      </c>
      <c r="G5" s="2">
        <v>83.2</v>
      </c>
      <c r="H5" s="2">
        <v>134.62</v>
      </c>
      <c r="I5" s="2">
        <v>0</v>
      </c>
      <c r="J5" s="2">
        <v>3</v>
      </c>
      <c r="K5" s="2">
        <v>22</v>
      </c>
      <c r="L5" s="2">
        <v>23</v>
      </c>
      <c r="M5" s="2">
        <v>11</v>
      </c>
      <c r="N5" s="2">
        <v>5</v>
      </c>
    </row>
    <row r="6" spans="1:14" x14ac:dyDescent="0.3">
      <c r="A6" s="2">
        <v>2018</v>
      </c>
      <c r="B6" s="2">
        <v>16</v>
      </c>
      <c r="C6" s="2">
        <v>15</v>
      </c>
      <c r="D6" s="2">
        <v>9</v>
      </c>
      <c r="E6" s="2">
        <v>455</v>
      </c>
      <c r="F6" s="2">
        <v>79</v>
      </c>
      <c r="G6" s="2">
        <v>75.83</v>
      </c>
      <c r="H6" s="2">
        <v>150.66</v>
      </c>
      <c r="I6" s="2">
        <v>0</v>
      </c>
      <c r="J6" s="2">
        <v>3</v>
      </c>
      <c r="K6" s="2">
        <v>24</v>
      </c>
      <c r="L6" s="2">
        <v>30</v>
      </c>
      <c r="M6" s="2">
        <v>11</v>
      </c>
      <c r="N6" s="2">
        <v>3</v>
      </c>
    </row>
    <row r="7" spans="1:14" x14ac:dyDescent="0.3">
      <c r="A7" s="2">
        <v>2017</v>
      </c>
      <c r="B7" s="2">
        <v>16</v>
      </c>
      <c r="C7" s="2">
        <v>15</v>
      </c>
      <c r="D7" s="2">
        <v>4</v>
      </c>
      <c r="E7" s="2">
        <v>290</v>
      </c>
      <c r="F7" s="2">
        <v>61</v>
      </c>
      <c r="G7" s="2">
        <v>26.36</v>
      </c>
      <c r="H7" s="2">
        <v>116</v>
      </c>
      <c r="I7" s="2">
        <v>0</v>
      </c>
      <c r="J7" s="2">
        <v>1</v>
      </c>
      <c r="K7" s="2">
        <v>15</v>
      </c>
      <c r="L7" s="2">
        <v>16</v>
      </c>
      <c r="M7" s="2">
        <v>10</v>
      </c>
      <c r="N7" s="2">
        <v>3</v>
      </c>
    </row>
    <row r="8" spans="1:14" x14ac:dyDescent="0.3">
      <c r="A8" s="2">
        <v>2016</v>
      </c>
      <c r="B8" s="2">
        <v>14</v>
      </c>
      <c r="C8" s="2">
        <v>12</v>
      </c>
      <c r="D8" s="2">
        <v>5</v>
      </c>
      <c r="E8" s="2">
        <v>284</v>
      </c>
      <c r="F8" s="2">
        <v>64</v>
      </c>
      <c r="G8" s="2">
        <v>40.57</v>
      </c>
      <c r="H8" s="2">
        <v>135.22999999999999</v>
      </c>
      <c r="I8" s="2">
        <v>0</v>
      </c>
      <c r="J8" s="2">
        <v>1</v>
      </c>
      <c r="K8" s="2">
        <v>18</v>
      </c>
      <c r="L8" s="2">
        <v>14</v>
      </c>
      <c r="M8" s="2">
        <v>8</v>
      </c>
      <c r="N8" s="2">
        <v>4</v>
      </c>
    </row>
    <row r="9" spans="1:14" x14ac:dyDescent="0.3">
      <c r="A9" s="2">
        <v>2015</v>
      </c>
      <c r="B9" s="2">
        <v>17</v>
      </c>
      <c r="C9" s="2">
        <v>17</v>
      </c>
      <c r="D9" s="2">
        <v>5</v>
      </c>
      <c r="E9" s="2">
        <v>372</v>
      </c>
      <c r="F9" s="2">
        <v>53</v>
      </c>
      <c r="G9" s="2">
        <v>31</v>
      </c>
      <c r="H9" s="2">
        <v>121.96</v>
      </c>
      <c r="I9" s="2">
        <v>0</v>
      </c>
      <c r="J9" s="2">
        <v>1</v>
      </c>
      <c r="K9" s="2">
        <v>27</v>
      </c>
      <c r="L9" s="2">
        <v>17</v>
      </c>
      <c r="M9" s="2">
        <v>8</v>
      </c>
      <c r="N9" s="2">
        <v>3</v>
      </c>
    </row>
    <row r="10" spans="1:14" x14ac:dyDescent="0.3">
      <c r="A10" s="2">
        <v>2014</v>
      </c>
      <c r="B10" s="2">
        <v>16</v>
      </c>
      <c r="C10" s="2">
        <v>15</v>
      </c>
      <c r="D10" s="2">
        <v>10</v>
      </c>
      <c r="E10" s="2">
        <v>371</v>
      </c>
      <c r="F10" s="2">
        <v>57</v>
      </c>
      <c r="G10" s="2">
        <v>74.2</v>
      </c>
      <c r="H10" s="2">
        <v>148.4</v>
      </c>
      <c r="I10" s="2">
        <v>0</v>
      </c>
      <c r="J10" s="2">
        <v>1</v>
      </c>
      <c r="K10" s="2">
        <v>22</v>
      </c>
      <c r="L10" s="2">
        <v>20</v>
      </c>
      <c r="M10" s="2">
        <v>3</v>
      </c>
      <c r="N10" s="2">
        <v>1</v>
      </c>
    </row>
    <row r="11" spans="1:14" x14ac:dyDescent="0.3">
      <c r="A11" s="2">
        <v>2013</v>
      </c>
      <c r="B11" s="2">
        <v>18</v>
      </c>
      <c r="C11" s="2">
        <v>16</v>
      </c>
      <c r="D11" s="2">
        <v>5</v>
      </c>
      <c r="E11" s="2">
        <v>461</v>
      </c>
      <c r="F11" s="2">
        <v>67</v>
      </c>
      <c r="G11" s="2">
        <v>41.9</v>
      </c>
      <c r="H11" s="2">
        <v>162.88999999999999</v>
      </c>
      <c r="I11" s="2">
        <v>0</v>
      </c>
      <c r="J11" s="2">
        <v>4</v>
      </c>
      <c r="K11" s="2">
        <v>32</v>
      </c>
      <c r="L11" s="2">
        <v>25</v>
      </c>
      <c r="M11" s="2">
        <v>15</v>
      </c>
      <c r="N11" s="2">
        <v>2</v>
      </c>
    </row>
    <row r="12" spans="1:14" x14ac:dyDescent="0.3">
      <c r="A12" s="2">
        <v>2012</v>
      </c>
      <c r="B12" s="2">
        <v>19</v>
      </c>
      <c r="C12" s="2">
        <v>17</v>
      </c>
      <c r="D12" s="2">
        <v>5</v>
      </c>
      <c r="E12" s="2">
        <v>358</v>
      </c>
      <c r="F12" s="2">
        <v>51</v>
      </c>
      <c r="G12" s="2">
        <v>29.83</v>
      </c>
      <c r="H12" s="2">
        <v>128.77000000000001</v>
      </c>
      <c r="I12" s="2">
        <v>0</v>
      </c>
      <c r="J12" s="2">
        <v>1</v>
      </c>
      <c r="K12" s="2">
        <v>26</v>
      </c>
      <c r="L12" s="2">
        <v>9</v>
      </c>
      <c r="M12" s="2">
        <v>12</v>
      </c>
      <c r="N12" s="2">
        <v>2</v>
      </c>
    </row>
    <row r="13" spans="1:14" x14ac:dyDescent="0.3">
      <c r="A13" s="2">
        <v>2011</v>
      </c>
      <c r="B13" s="2">
        <v>16</v>
      </c>
      <c r="C13" s="2">
        <v>13</v>
      </c>
      <c r="D13" s="2">
        <v>4</v>
      </c>
      <c r="E13" s="2">
        <v>392</v>
      </c>
      <c r="F13" s="2">
        <v>70</v>
      </c>
      <c r="G13" s="2">
        <v>43.55</v>
      </c>
      <c r="H13" s="2">
        <v>158.69999999999999</v>
      </c>
      <c r="I13" s="2">
        <v>0</v>
      </c>
      <c r="J13" s="2">
        <v>2</v>
      </c>
      <c r="K13" s="2">
        <v>25</v>
      </c>
      <c r="L13" s="2">
        <v>23</v>
      </c>
      <c r="M13" s="2">
        <v>5</v>
      </c>
      <c r="N13" s="2">
        <v>5</v>
      </c>
    </row>
    <row r="14" spans="1:14" x14ac:dyDescent="0.3">
      <c r="A14" s="2">
        <v>2010</v>
      </c>
      <c r="B14" s="2">
        <v>13</v>
      </c>
      <c r="C14" s="2">
        <v>11</v>
      </c>
      <c r="D14" s="2">
        <v>2</v>
      </c>
      <c r="E14" s="2">
        <v>287</v>
      </c>
      <c r="F14" s="2">
        <v>66</v>
      </c>
      <c r="G14" s="2">
        <v>31.88</v>
      </c>
      <c r="H14" s="2">
        <v>136.66</v>
      </c>
      <c r="I14" s="2">
        <v>0</v>
      </c>
      <c r="J14" s="2">
        <v>2</v>
      </c>
      <c r="K14" s="2">
        <v>26</v>
      </c>
      <c r="L14" s="2">
        <v>8</v>
      </c>
      <c r="M14" s="2">
        <v>5</v>
      </c>
      <c r="N14" s="2">
        <v>6</v>
      </c>
    </row>
    <row r="15" spans="1:14" x14ac:dyDescent="0.3">
      <c r="A15" s="2">
        <v>2009</v>
      </c>
      <c r="B15" s="2">
        <v>14</v>
      </c>
      <c r="C15" s="2">
        <v>13</v>
      </c>
      <c r="D15" s="2">
        <v>5</v>
      </c>
      <c r="E15" s="2">
        <v>332</v>
      </c>
      <c r="F15" s="2">
        <v>58</v>
      </c>
      <c r="G15" s="2">
        <v>41.5</v>
      </c>
      <c r="H15" s="2">
        <v>127.2</v>
      </c>
      <c r="I15" s="2">
        <v>0</v>
      </c>
      <c r="J15" s="2">
        <v>2</v>
      </c>
      <c r="K15" s="2">
        <v>22</v>
      </c>
      <c r="L15" s="2">
        <v>9</v>
      </c>
      <c r="M15" s="2">
        <v>4</v>
      </c>
      <c r="N15" s="2">
        <v>4</v>
      </c>
    </row>
    <row r="16" spans="1:14" x14ac:dyDescent="0.3">
      <c r="A16" s="2">
        <v>2008</v>
      </c>
      <c r="B16" s="2">
        <v>16</v>
      </c>
      <c r="C16" s="2">
        <v>14</v>
      </c>
      <c r="D16" s="2">
        <v>4</v>
      </c>
      <c r="E16" s="2">
        <v>414</v>
      </c>
      <c r="F16" s="2">
        <v>65</v>
      </c>
      <c r="G16" s="2">
        <v>41.4</v>
      </c>
      <c r="H16" s="2">
        <v>133.54</v>
      </c>
      <c r="I16" s="2">
        <v>0</v>
      </c>
      <c r="J16" s="2">
        <v>2</v>
      </c>
      <c r="K16" s="2">
        <v>38</v>
      </c>
      <c r="L16" s="2">
        <v>15</v>
      </c>
      <c r="M16" s="2">
        <v>6</v>
      </c>
      <c r="N16" s="2">
        <v>0</v>
      </c>
    </row>
    <row r="17" spans="1:14" x14ac:dyDescent="0.3">
      <c r="A17" s="1"/>
      <c r="B17" s="1"/>
      <c r="C17" s="1"/>
      <c r="D17" s="1"/>
      <c r="E17" s="1"/>
      <c r="F17" s="1"/>
      <c r="G17" s="1"/>
      <c r="H17" s="1"/>
      <c r="I17" s="1"/>
      <c r="J17" s="1"/>
      <c r="K17" s="1"/>
      <c r="L17" s="1"/>
      <c r="M17" s="1"/>
      <c r="N17"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6A856-0E99-412A-9415-E4F3F3C720E0}">
  <dimension ref="A2:W41"/>
  <sheetViews>
    <sheetView topLeftCell="H1" zoomScale="70" zoomScaleNormal="70" workbookViewId="0">
      <selection activeCell="AB28" sqref="AB28"/>
    </sheetView>
  </sheetViews>
  <sheetFormatPr defaultRowHeight="14.4" x14ac:dyDescent="0.3"/>
  <cols>
    <col min="1" max="1" width="7.5546875" style="6" bestFit="1" customWidth="1"/>
    <col min="2" max="2" width="9.6640625" style="8" bestFit="1" customWidth="1"/>
    <col min="3" max="4" width="4" style="6" bestFit="1" customWidth="1"/>
    <col min="5" max="5" width="3.77734375" style="6" bestFit="1" customWidth="1"/>
    <col min="6" max="6" width="11.5546875" style="6" bestFit="1" customWidth="1"/>
    <col min="7" max="7" width="7.6640625" bestFit="1" customWidth="1"/>
    <col min="9" max="9" width="8.88671875" style="4"/>
    <col min="10" max="10" width="8.88671875" style="6"/>
    <col min="11" max="11" width="13.88671875" bestFit="1" customWidth="1"/>
    <col min="12" max="12" width="11.6640625" bestFit="1" customWidth="1"/>
    <col min="13" max="13" width="16.77734375" bestFit="1" customWidth="1"/>
    <col min="14" max="14" width="20.109375" bestFit="1" customWidth="1"/>
    <col min="15" max="15" width="11.88671875" bestFit="1" customWidth="1"/>
    <col min="16" max="16" width="9.77734375" bestFit="1" customWidth="1"/>
    <col min="17" max="17" width="11.33203125" bestFit="1" customWidth="1"/>
    <col min="18" max="18" width="15" bestFit="1" customWidth="1"/>
    <col min="19" max="19" width="19.44140625" bestFit="1" customWidth="1"/>
    <col min="20" max="20" width="20.77734375" style="2" bestFit="1" customWidth="1"/>
    <col min="21" max="21" width="12.33203125" style="2" bestFit="1" customWidth="1"/>
    <col min="22" max="22" width="18.21875" style="2" bestFit="1" customWidth="1"/>
    <col min="23" max="23" width="8.88671875" style="2"/>
  </cols>
  <sheetData>
    <row r="2" spans="1:22" x14ac:dyDescent="0.3">
      <c r="O2" s="3" t="s">
        <v>12</v>
      </c>
      <c r="P2" t="s">
        <v>34</v>
      </c>
      <c r="Q2" t="s">
        <v>28</v>
      </c>
      <c r="R2" t="s">
        <v>29</v>
      </c>
      <c r="T2" s="2" t="s">
        <v>35</v>
      </c>
      <c r="U2" s="2" t="s">
        <v>36</v>
      </c>
      <c r="V2" s="2" t="s">
        <v>31</v>
      </c>
    </row>
    <row r="3" spans="1:22" x14ac:dyDescent="0.3">
      <c r="A3" s="5" t="s">
        <v>12</v>
      </c>
      <c r="B3" s="8" t="s">
        <v>14</v>
      </c>
      <c r="D3" s="7" t="s">
        <v>0</v>
      </c>
      <c r="E3" s="7" t="s">
        <v>3</v>
      </c>
      <c r="O3" s="4">
        <v>2008</v>
      </c>
      <c r="P3">
        <v>65</v>
      </c>
      <c r="Q3">
        <v>133.54</v>
      </c>
      <c r="R3">
        <v>41.4</v>
      </c>
      <c r="T3" s="2">
        <v>2008</v>
      </c>
      <c r="U3" s="2">
        <f>GETPIVOTDATA("Max of Highest Score",$O$2,"Year",O3)</f>
        <v>65</v>
      </c>
      <c r="V3" s="2">
        <f t="shared" ref="V3:V17" si="0">GETPIVOTDATA("Average of Average",$O$2,"Year",O3)</f>
        <v>41.4</v>
      </c>
    </row>
    <row r="4" spans="1:22" x14ac:dyDescent="0.3">
      <c r="A4" s="6">
        <v>2008</v>
      </c>
      <c r="B4" s="8">
        <v>414</v>
      </c>
      <c r="D4" s="6">
        <v>2008</v>
      </c>
      <c r="E4" s="6">
        <f>GETPIVOTDATA("Runs",$A$3,"Year",A4)</f>
        <v>414</v>
      </c>
      <c r="O4" s="4">
        <v>2009</v>
      </c>
      <c r="P4">
        <v>58</v>
      </c>
      <c r="Q4">
        <v>127.2</v>
      </c>
      <c r="R4">
        <v>41.5</v>
      </c>
      <c r="T4" s="2">
        <v>2009</v>
      </c>
      <c r="U4" s="2">
        <f t="shared" ref="U4:U17" si="1">GETPIVOTDATA("Max of Highest Score",$O$2,"Year",O4)</f>
        <v>58</v>
      </c>
      <c r="V4" s="2">
        <f t="shared" si="0"/>
        <v>41.5</v>
      </c>
    </row>
    <row r="5" spans="1:22" x14ac:dyDescent="0.3">
      <c r="A5" s="6">
        <v>2009</v>
      </c>
      <c r="B5" s="8">
        <v>332</v>
      </c>
      <c r="D5" s="6">
        <v>2009</v>
      </c>
      <c r="E5" s="6">
        <f t="shared" ref="E5:E18" si="2">GETPIVOTDATA("Runs",$A$3,"Year",A5)</f>
        <v>332</v>
      </c>
      <c r="O5" s="4">
        <v>2010</v>
      </c>
      <c r="P5">
        <v>66</v>
      </c>
      <c r="Q5">
        <v>136.66</v>
      </c>
      <c r="R5">
        <v>31.88</v>
      </c>
      <c r="T5" s="2">
        <v>2010</v>
      </c>
      <c r="U5" s="2">
        <f t="shared" si="1"/>
        <v>66</v>
      </c>
      <c r="V5" s="2">
        <f t="shared" si="0"/>
        <v>31.88</v>
      </c>
    </row>
    <row r="6" spans="1:22" x14ac:dyDescent="0.3">
      <c r="A6" s="6">
        <v>2010</v>
      </c>
      <c r="B6" s="8">
        <v>287</v>
      </c>
      <c r="D6" s="6">
        <v>2010</v>
      </c>
      <c r="E6" s="6">
        <f t="shared" si="2"/>
        <v>287</v>
      </c>
      <c r="O6" s="4">
        <v>2011</v>
      </c>
      <c r="P6">
        <v>70</v>
      </c>
      <c r="Q6">
        <v>158.69999999999999</v>
      </c>
      <c r="R6">
        <v>43.55</v>
      </c>
      <c r="T6" s="2">
        <v>2011</v>
      </c>
      <c r="U6" s="2">
        <f t="shared" si="1"/>
        <v>70</v>
      </c>
      <c r="V6" s="2">
        <f t="shared" si="0"/>
        <v>43.55</v>
      </c>
    </row>
    <row r="7" spans="1:22" x14ac:dyDescent="0.3">
      <c r="A7" s="6">
        <v>2011</v>
      </c>
      <c r="B7" s="8">
        <v>392</v>
      </c>
      <c r="D7" s="6">
        <v>2011</v>
      </c>
      <c r="E7" s="6">
        <f t="shared" si="2"/>
        <v>392</v>
      </c>
      <c r="O7" s="4">
        <v>2012</v>
      </c>
      <c r="P7">
        <v>51</v>
      </c>
      <c r="Q7">
        <v>128.77000000000001</v>
      </c>
      <c r="R7">
        <v>29.83</v>
      </c>
      <c r="T7" s="2">
        <v>2012</v>
      </c>
      <c r="U7" s="2">
        <f t="shared" si="1"/>
        <v>51</v>
      </c>
      <c r="V7" s="2">
        <f t="shared" si="0"/>
        <v>29.83</v>
      </c>
    </row>
    <row r="8" spans="1:22" x14ac:dyDescent="0.3">
      <c r="A8" s="6">
        <v>2012</v>
      </c>
      <c r="B8" s="8">
        <v>358</v>
      </c>
      <c r="D8" s="6">
        <v>2012</v>
      </c>
      <c r="E8" s="6">
        <f t="shared" si="2"/>
        <v>358</v>
      </c>
      <c r="O8" s="4">
        <v>2013</v>
      </c>
      <c r="P8">
        <v>67</v>
      </c>
      <c r="Q8">
        <v>162.88999999999999</v>
      </c>
      <c r="R8">
        <v>41.9</v>
      </c>
      <c r="T8" s="2">
        <v>2013</v>
      </c>
      <c r="U8" s="2">
        <f t="shared" si="1"/>
        <v>67</v>
      </c>
      <c r="V8" s="2">
        <f t="shared" si="0"/>
        <v>41.9</v>
      </c>
    </row>
    <row r="9" spans="1:22" x14ac:dyDescent="0.3">
      <c r="A9" s="6">
        <v>2013</v>
      </c>
      <c r="B9" s="8">
        <v>461</v>
      </c>
      <c r="D9" s="6">
        <v>2013</v>
      </c>
      <c r="E9" s="6">
        <f t="shared" si="2"/>
        <v>461</v>
      </c>
      <c r="O9" s="4">
        <v>2014</v>
      </c>
      <c r="P9">
        <v>57</v>
      </c>
      <c r="Q9">
        <v>148.4</v>
      </c>
      <c r="R9">
        <v>74.2</v>
      </c>
      <c r="T9" s="2">
        <v>2014</v>
      </c>
      <c r="U9" s="2">
        <f t="shared" si="1"/>
        <v>57</v>
      </c>
      <c r="V9" s="2">
        <f t="shared" si="0"/>
        <v>74.2</v>
      </c>
    </row>
    <row r="10" spans="1:22" x14ac:dyDescent="0.3">
      <c r="A10" s="6">
        <v>2014</v>
      </c>
      <c r="B10" s="8">
        <v>371</v>
      </c>
      <c r="D10" s="6">
        <v>2014</v>
      </c>
      <c r="E10" s="6">
        <f t="shared" si="2"/>
        <v>371</v>
      </c>
      <c r="O10" s="4">
        <v>2015</v>
      </c>
      <c r="P10">
        <v>53</v>
      </c>
      <c r="Q10">
        <v>121.96</v>
      </c>
      <c r="R10">
        <v>31</v>
      </c>
      <c r="T10" s="2">
        <v>2015</v>
      </c>
      <c r="U10" s="2">
        <f t="shared" si="1"/>
        <v>53</v>
      </c>
      <c r="V10" s="2">
        <f t="shared" si="0"/>
        <v>31</v>
      </c>
    </row>
    <row r="11" spans="1:22" x14ac:dyDescent="0.3">
      <c r="A11" s="6">
        <v>2015</v>
      </c>
      <c r="B11" s="8">
        <v>372</v>
      </c>
      <c r="D11" s="6">
        <v>2015</v>
      </c>
      <c r="E11" s="6">
        <f t="shared" si="2"/>
        <v>372</v>
      </c>
      <c r="O11" s="4">
        <v>2016</v>
      </c>
      <c r="P11">
        <v>64</v>
      </c>
      <c r="Q11">
        <v>135.22999999999999</v>
      </c>
      <c r="R11">
        <v>40.57</v>
      </c>
      <c r="T11" s="2">
        <v>2016</v>
      </c>
      <c r="U11" s="2">
        <f t="shared" si="1"/>
        <v>64</v>
      </c>
      <c r="V11" s="2">
        <f t="shared" si="0"/>
        <v>40.57</v>
      </c>
    </row>
    <row r="12" spans="1:22" x14ac:dyDescent="0.3">
      <c r="A12" s="6">
        <v>2016</v>
      </c>
      <c r="B12" s="8">
        <v>284</v>
      </c>
      <c r="D12" s="6">
        <v>2016</v>
      </c>
      <c r="E12" s="6">
        <f t="shared" si="2"/>
        <v>284</v>
      </c>
      <c r="O12" s="4">
        <v>2017</v>
      </c>
      <c r="P12">
        <v>61</v>
      </c>
      <c r="Q12">
        <v>116</v>
      </c>
      <c r="R12">
        <v>26.36</v>
      </c>
      <c r="T12" s="2">
        <v>2017</v>
      </c>
      <c r="U12" s="2">
        <f t="shared" si="1"/>
        <v>61</v>
      </c>
      <c r="V12" s="2">
        <f t="shared" si="0"/>
        <v>26.36</v>
      </c>
    </row>
    <row r="13" spans="1:22" x14ac:dyDescent="0.3">
      <c r="A13" s="6">
        <v>2017</v>
      </c>
      <c r="B13" s="8">
        <v>290</v>
      </c>
      <c r="D13" s="6">
        <v>2017</v>
      </c>
      <c r="E13" s="6">
        <f t="shared" si="2"/>
        <v>290</v>
      </c>
      <c r="O13" s="4">
        <v>2018</v>
      </c>
      <c r="P13">
        <v>79</v>
      </c>
      <c r="Q13">
        <v>150.66</v>
      </c>
      <c r="R13">
        <v>75.83</v>
      </c>
      <c r="T13" s="2">
        <v>2018</v>
      </c>
      <c r="U13" s="2">
        <f t="shared" si="1"/>
        <v>79</v>
      </c>
      <c r="V13" s="2">
        <f t="shared" si="0"/>
        <v>75.83</v>
      </c>
    </row>
    <row r="14" spans="1:22" x14ac:dyDescent="0.3">
      <c r="A14" s="6">
        <v>2018</v>
      </c>
      <c r="B14" s="8">
        <v>455</v>
      </c>
      <c r="D14" s="6">
        <v>2018</v>
      </c>
      <c r="E14" s="6">
        <f t="shared" si="2"/>
        <v>455</v>
      </c>
      <c r="O14" s="4">
        <v>2019</v>
      </c>
      <c r="P14">
        <v>84</v>
      </c>
      <c r="Q14">
        <v>134.62</v>
      </c>
      <c r="R14">
        <v>83.2</v>
      </c>
      <c r="T14" s="2">
        <v>2019</v>
      </c>
      <c r="U14" s="2">
        <f t="shared" si="1"/>
        <v>84</v>
      </c>
      <c r="V14" s="2">
        <f t="shared" si="0"/>
        <v>83.2</v>
      </c>
    </row>
    <row r="15" spans="1:22" x14ac:dyDescent="0.3">
      <c r="A15" s="6">
        <v>2019</v>
      </c>
      <c r="B15" s="8">
        <v>416</v>
      </c>
      <c r="D15" s="6">
        <v>2019</v>
      </c>
      <c r="E15" s="6">
        <f t="shared" si="2"/>
        <v>416</v>
      </c>
      <c r="O15" s="4">
        <v>2020</v>
      </c>
      <c r="P15">
        <v>47</v>
      </c>
      <c r="Q15">
        <v>116.27</v>
      </c>
      <c r="R15">
        <v>25</v>
      </c>
      <c r="T15" s="2">
        <v>2020</v>
      </c>
      <c r="U15" s="2">
        <f t="shared" si="1"/>
        <v>47</v>
      </c>
      <c r="V15" s="2">
        <f t="shared" si="0"/>
        <v>25</v>
      </c>
    </row>
    <row r="16" spans="1:22" x14ac:dyDescent="0.3">
      <c r="A16" s="6">
        <v>2020</v>
      </c>
      <c r="B16" s="8">
        <v>200</v>
      </c>
      <c r="D16" s="6">
        <v>2020</v>
      </c>
      <c r="E16" s="6">
        <f t="shared" si="2"/>
        <v>200</v>
      </c>
      <c r="O16" s="4">
        <v>2021</v>
      </c>
      <c r="P16">
        <v>18</v>
      </c>
      <c r="Q16">
        <v>106.54</v>
      </c>
      <c r="R16">
        <v>16.28</v>
      </c>
      <c r="T16" s="2">
        <v>2021</v>
      </c>
      <c r="U16" s="2">
        <f t="shared" si="1"/>
        <v>18</v>
      </c>
      <c r="V16" s="2">
        <f t="shared" si="0"/>
        <v>16.28</v>
      </c>
    </row>
    <row r="17" spans="1:22" x14ac:dyDescent="0.3">
      <c r="A17" s="6">
        <v>2021</v>
      </c>
      <c r="B17" s="8">
        <v>114</v>
      </c>
      <c r="D17" s="6">
        <v>2021</v>
      </c>
      <c r="E17" s="6">
        <f t="shared" si="2"/>
        <v>114</v>
      </c>
      <c r="O17" s="4">
        <v>2022</v>
      </c>
      <c r="P17">
        <v>50</v>
      </c>
      <c r="Q17">
        <v>123.4</v>
      </c>
      <c r="R17">
        <v>33.14</v>
      </c>
      <c r="T17" s="2">
        <v>2022</v>
      </c>
      <c r="U17" s="2">
        <f t="shared" si="1"/>
        <v>50</v>
      </c>
      <c r="V17" s="2">
        <f t="shared" si="0"/>
        <v>33.14</v>
      </c>
    </row>
    <row r="18" spans="1:22" x14ac:dyDescent="0.3">
      <c r="A18" s="6">
        <v>2022</v>
      </c>
      <c r="B18" s="8">
        <v>232</v>
      </c>
      <c r="D18" s="6">
        <v>2022</v>
      </c>
      <c r="E18" s="6">
        <f t="shared" si="2"/>
        <v>232</v>
      </c>
      <c r="O18" s="4" t="s">
        <v>13</v>
      </c>
      <c r="P18">
        <v>84</v>
      </c>
      <c r="Q18" s="11">
        <v>133.38933333333335</v>
      </c>
      <c r="R18" s="11">
        <v>42.375999999999998</v>
      </c>
    </row>
    <row r="19" spans="1:22" x14ac:dyDescent="0.3">
      <c r="A19" s="6" t="s">
        <v>13</v>
      </c>
      <c r="B19" s="8">
        <v>4978</v>
      </c>
    </row>
    <row r="20" spans="1:22" x14ac:dyDescent="0.3">
      <c r="A20"/>
      <c r="B20" s="2"/>
    </row>
    <row r="25" spans="1:22" x14ac:dyDescent="0.3">
      <c r="A25" s="9" t="s">
        <v>3</v>
      </c>
      <c r="B25" s="8">
        <f>GETPIVOTDATA("Sum of Runs",$K$25)</f>
        <v>392</v>
      </c>
      <c r="K25" s="3" t="s">
        <v>12</v>
      </c>
      <c r="L25" t="s">
        <v>14</v>
      </c>
      <c r="M25" t="s">
        <v>20</v>
      </c>
      <c r="N25" t="s">
        <v>15</v>
      </c>
      <c r="O25" t="s">
        <v>17</v>
      </c>
      <c r="P25" t="s">
        <v>18</v>
      </c>
      <c r="Q25" t="s">
        <v>19</v>
      </c>
      <c r="R25" t="s">
        <v>27</v>
      </c>
      <c r="S25" t="s">
        <v>34</v>
      </c>
      <c r="T25" s="2" t="s">
        <v>28</v>
      </c>
      <c r="U25" s="2" t="s">
        <v>16</v>
      </c>
      <c r="V25" s="2" t="s">
        <v>29</v>
      </c>
    </row>
    <row r="26" spans="1:22" x14ac:dyDescent="0.3">
      <c r="A26" s="9" t="s">
        <v>24</v>
      </c>
      <c r="B26" s="2">
        <f>GETPIVOTDATA("Sum of Catches Taken",$K$25)</f>
        <v>5</v>
      </c>
      <c r="C26"/>
      <c r="D26"/>
      <c r="E26"/>
      <c r="F26"/>
      <c r="K26" s="4">
        <v>2011</v>
      </c>
      <c r="L26" s="14">
        <v>392</v>
      </c>
      <c r="M26" s="14">
        <v>5</v>
      </c>
      <c r="N26" s="14">
        <v>5</v>
      </c>
      <c r="O26" s="14">
        <v>23</v>
      </c>
      <c r="P26" s="14">
        <v>2</v>
      </c>
      <c r="Q26" s="14">
        <v>4</v>
      </c>
      <c r="R26" s="14">
        <v>16</v>
      </c>
      <c r="S26" s="14">
        <v>70</v>
      </c>
      <c r="T26" s="15">
        <v>158.69999999999999</v>
      </c>
      <c r="U26" s="15">
        <v>25</v>
      </c>
      <c r="V26" s="15">
        <v>43.55</v>
      </c>
    </row>
    <row r="27" spans="1:22" x14ac:dyDescent="0.3">
      <c r="A27" s="9" t="s">
        <v>25</v>
      </c>
      <c r="B27" s="2">
        <f>GETPIVOTDATA("Sum of Stumpings",$K$25)</f>
        <v>5</v>
      </c>
      <c r="C27"/>
      <c r="D27"/>
      <c r="E27"/>
      <c r="F27"/>
      <c r="K27" s="4" t="s">
        <v>13</v>
      </c>
      <c r="L27" s="14">
        <v>392</v>
      </c>
      <c r="M27" s="14">
        <v>5</v>
      </c>
      <c r="N27" s="14">
        <v>5</v>
      </c>
      <c r="O27" s="14">
        <v>23</v>
      </c>
      <c r="P27" s="14">
        <v>2</v>
      </c>
      <c r="Q27" s="14">
        <v>4</v>
      </c>
      <c r="R27" s="14">
        <v>16</v>
      </c>
      <c r="S27" s="14">
        <v>70</v>
      </c>
      <c r="T27" s="15">
        <v>158.69999999999999</v>
      </c>
      <c r="U27" s="15">
        <v>25</v>
      </c>
      <c r="V27" s="15">
        <v>43.55</v>
      </c>
    </row>
    <row r="28" spans="1:22" x14ac:dyDescent="0.3">
      <c r="A28" s="9" t="s">
        <v>21</v>
      </c>
      <c r="B28" s="8">
        <f>GETPIVOTDATA("Sum of Fours",$K$25)</f>
        <v>25</v>
      </c>
      <c r="T28"/>
      <c r="U28"/>
      <c r="V28"/>
    </row>
    <row r="29" spans="1:22" x14ac:dyDescent="0.3">
      <c r="A29" s="9" t="s">
        <v>22</v>
      </c>
      <c r="B29" s="8">
        <f>GETPIVOTDATA("Sum of Sixes",$K$25)</f>
        <v>23</v>
      </c>
      <c r="T29"/>
      <c r="U29"/>
      <c r="V29"/>
    </row>
    <row r="30" spans="1:22" x14ac:dyDescent="0.3">
      <c r="A30" s="9" t="s">
        <v>23</v>
      </c>
      <c r="B30" s="8">
        <f>GETPIVOTDATA("Sum of 50",$K$25)</f>
        <v>2</v>
      </c>
      <c r="T30"/>
      <c r="U30"/>
      <c r="V30"/>
    </row>
    <row r="31" spans="1:22" x14ac:dyDescent="0.3">
      <c r="A31" s="9" t="s">
        <v>26</v>
      </c>
      <c r="B31" s="8">
        <f>GETPIVOTDATA("Sum of N.O.",$K$25)</f>
        <v>4</v>
      </c>
      <c r="T31"/>
      <c r="U31"/>
      <c r="V31"/>
    </row>
    <row r="32" spans="1:22" x14ac:dyDescent="0.3">
      <c r="A32" s="9" t="s">
        <v>30</v>
      </c>
      <c r="B32" s="10">
        <f>GETPIVOTDATA("Average of Strike Rate",$K$25)</f>
        <v>158.69999999999999</v>
      </c>
      <c r="T32"/>
      <c r="U32"/>
      <c r="V32"/>
    </row>
    <row r="33" spans="1:22" x14ac:dyDescent="0.3">
      <c r="A33" s="9" t="s">
        <v>31</v>
      </c>
      <c r="B33" s="8">
        <f>GETPIVOTDATA("Average of Average",$K$25)</f>
        <v>43.55</v>
      </c>
      <c r="T33"/>
      <c r="U33"/>
      <c r="V33"/>
    </row>
    <row r="34" spans="1:22" x14ac:dyDescent="0.3">
      <c r="A34" s="9" t="s">
        <v>32</v>
      </c>
      <c r="B34" s="8">
        <f>GETPIVOTDATA("Sum of Matches",$K$25)</f>
        <v>16</v>
      </c>
      <c r="T34"/>
      <c r="U34"/>
      <c r="V34"/>
    </row>
    <row r="35" spans="1:22" x14ac:dyDescent="0.3">
      <c r="A35" s="9" t="s">
        <v>33</v>
      </c>
      <c r="B35" s="8">
        <f>GETPIVOTDATA("Max of Highest Score",$K$25)</f>
        <v>70</v>
      </c>
      <c r="T35"/>
      <c r="U35"/>
      <c r="V35"/>
    </row>
    <row r="36" spans="1:22" x14ac:dyDescent="0.3">
      <c r="T36"/>
      <c r="U36"/>
      <c r="V36"/>
    </row>
    <row r="37" spans="1:22" x14ac:dyDescent="0.3">
      <c r="T37"/>
      <c r="U37"/>
      <c r="V37"/>
    </row>
    <row r="38" spans="1:22" x14ac:dyDescent="0.3">
      <c r="T38"/>
      <c r="U38"/>
      <c r="V38"/>
    </row>
    <row r="39" spans="1:22" x14ac:dyDescent="0.3">
      <c r="T39"/>
      <c r="U39"/>
      <c r="V39"/>
    </row>
    <row r="40" spans="1:22" x14ac:dyDescent="0.3">
      <c r="T40"/>
      <c r="U40"/>
      <c r="V40"/>
    </row>
    <row r="41" spans="1:22" x14ac:dyDescent="0.3">
      <c r="T41"/>
      <c r="U41"/>
      <c r="V41"/>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1B024-BB02-4914-ACA1-1657E62FEF60}">
  <dimension ref="Q12"/>
  <sheetViews>
    <sheetView tabSelected="1" zoomScale="40" zoomScaleNormal="40" workbookViewId="0">
      <selection activeCell="V7" sqref="V7"/>
    </sheetView>
  </sheetViews>
  <sheetFormatPr defaultRowHeight="14.4" x14ac:dyDescent="0.3"/>
  <cols>
    <col min="1" max="16384" width="8.88671875" style="13"/>
  </cols>
  <sheetData>
    <row r="12" spans="17:17" x14ac:dyDescent="0.3">
      <c r="Q12"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Darshan Sedani</dc:creator>
  <cp:lastModifiedBy>Aryan Dhone</cp:lastModifiedBy>
  <dcterms:created xsi:type="dcterms:W3CDTF">2015-06-05T18:17:20Z</dcterms:created>
  <dcterms:modified xsi:type="dcterms:W3CDTF">2024-04-27T05:04:55Z</dcterms:modified>
</cp:coreProperties>
</file>