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ryan Mathur\"/>
    </mc:Choice>
  </mc:AlternateContent>
  <xr:revisionPtr revIDLastSave="0" documentId="13_ncr:1_{FC0A20DE-A676-44B8-AC04-DC6E16D1939C}" xr6:coauthVersionLast="47" xr6:coauthVersionMax="47" xr10:uidLastSave="{00000000-0000-0000-0000-000000000000}"/>
  <bookViews>
    <workbookView xWindow="-120" yWindow="-120" windowWidth="20730" windowHeight="11160" activeTab="5" xr2:uid="{284B2D45-E579-45EA-8C4F-7ACFEC4265C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6" l="1" a="1"/>
  <c r="A26" i="6" s="1"/>
  <c r="A25" i="6" a="1"/>
  <c r="A25" i="6" s="1"/>
  <c r="A21" i="6" a="1"/>
  <c r="A21" i="6" s="1"/>
  <c r="B24" i="6"/>
  <c r="E22" i="6"/>
  <c r="D22" i="6"/>
  <c r="C22" i="6"/>
  <c r="C19" i="6"/>
  <c r="B19" i="6"/>
  <c r="B17" i="6"/>
  <c r="E2" i="5"/>
  <c r="D2" i="5"/>
  <c r="C27" i="5"/>
  <c r="C26" i="5"/>
  <c r="B24" i="5"/>
  <c r="B23" i="5"/>
  <c r="B22" i="5"/>
  <c r="A21" i="5"/>
  <c r="I18" i="4"/>
  <c r="D24" i="4"/>
  <c r="C24" i="4"/>
  <c r="B21" i="4" a="1"/>
  <c r="B21" i="4" s="1"/>
  <c r="H15" i="4"/>
  <c r="F18" i="4"/>
  <c r="E18" i="4"/>
  <c r="F17" i="4"/>
  <c r="E17" i="4"/>
  <c r="F16" i="4"/>
  <c r="E16" i="4"/>
  <c r="J3" i="4"/>
  <c r="J4" i="4"/>
  <c r="J5" i="4"/>
  <c r="J6" i="4"/>
  <c r="J7" i="4"/>
  <c r="J8" i="4"/>
  <c r="J9" i="4"/>
  <c r="J10" i="4"/>
  <c r="J11" i="4"/>
  <c r="J12" i="4"/>
  <c r="J2" i="4"/>
  <c r="H3" i="4"/>
  <c r="H4" i="4"/>
  <c r="H5" i="4"/>
  <c r="H6" i="4"/>
  <c r="H7" i="4"/>
  <c r="H8" i="4"/>
  <c r="H9" i="4"/>
  <c r="H10" i="4"/>
  <c r="H11" i="4"/>
  <c r="H12" i="4"/>
  <c r="H2" i="4"/>
  <c r="C16" i="4"/>
  <c r="B16" i="4"/>
  <c r="A14" i="4"/>
  <c r="B21" i="3"/>
  <c r="B22" i="3"/>
  <c r="B20" i="3"/>
  <c r="B19" i="3"/>
  <c r="B18" i="3"/>
  <c r="B17" i="3"/>
  <c r="B16" i="3"/>
  <c r="B15" i="3"/>
  <c r="B14" i="3"/>
  <c r="H3" i="3"/>
  <c r="H4" i="3"/>
  <c r="H5" i="3"/>
  <c r="H6" i="3"/>
  <c r="H7" i="3"/>
  <c r="H8" i="3"/>
  <c r="H9" i="3"/>
  <c r="H10" i="3"/>
  <c r="H11" i="3"/>
  <c r="H2" i="3"/>
  <c r="G3" i="3"/>
  <c r="G4" i="3"/>
  <c r="G5" i="3"/>
  <c r="G6" i="3"/>
  <c r="G7" i="3"/>
  <c r="G8" i="3"/>
  <c r="G9" i="3"/>
  <c r="G10" i="3"/>
  <c r="G11" i="3"/>
  <c r="G2" i="3"/>
  <c r="F3" i="3"/>
  <c r="F4" i="3"/>
  <c r="F5" i="3"/>
  <c r="F6" i="3"/>
  <c r="F7" i="3"/>
  <c r="F8" i="3"/>
  <c r="F9" i="3"/>
  <c r="F10" i="3"/>
  <c r="F11" i="3"/>
  <c r="F2" i="3"/>
  <c r="E3" i="3"/>
  <c r="E4" i="3"/>
  <c r="E5" i="3"/>
  <c r="E6" i="3"/>
  <c r="E7" i="3"/>
  <c r="E8" i="3"/>
  <c r="E9" i="3"/>
  <c r="E10" i="3"/>
  <c r="E11" i="3"/>
  <c r="E2" i="3"/>
  <c r="F22" i="2"/>
  <c r="C22" i="2"/>
  <c r="D21" i="1"/>
  <c r="D20" i="1"/>
  <c r="D19" i="1"/>
  <c r="F3" i="1"/>
  <c r="F4" i="1"/>
  <c r="F5" i="1"/>
  <c r="F6" i="1"/>
  <c r="F7" i="1"/>
  <c r="F8" i="1"/>
  <c r="F9" i="1"/>
  <c r="F10" i="1"/>
  <c r="F11" i="1"/>
  <c r="F2" i="1"/>
  <c r="B15" i="1"/>
  <c r="B14" i="1"/>
  <c r="B12" i="1"/>
  <c r="E3" i="1"/>
  <c r="E4" i="1"/>
  <c r="E5" i="1"/>
  <c r="E6" i="1"/>
  <c r="E7" i="1"/>
  <c r="E8" i="1"/>
  <c r="E9" i="1"/>
  <c r="E10" i="1"/>
  <c r="E11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6" authorId="0" shapeId="0" xr:uid="{7EAEB1B6-A279-449F-971F-6141D6BBD03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<sst xmlns="http://schemas.openxmlformats.org/spreadsheetml/2006/main" count="231" uniqueCount="180">
  <si>
    <t>SRNO</t>
  </si>
  <si>
    <t>ITEMS</t>
  </si>
  <si>
    <t>QTY</t>
  </si>
  <si>
    <t>RATE</t>
  </si>
  <si>
    <t>AMOUNT</t>
  </si>
  <si>
    <t>GRADE</t>
  </si>
  <si>
    <t>AC</t>
  </si>
  <si>
    <t>FRIDGE</t>
  </si>
  <si>
    <t>COOLER</t>
  </si>
  <si>
    <t>TV</t>
  </si>
  <si>
    <t>FAN</t>
  </si>
  <si>
    <t>COMPUTER</t>
  </si>
  <si>
    <t>KEYBOARD</t>
  </si>
  <si>
    <t>MOUSE</t>
  </si>
  <si>
    <t>PRINTER</t>
  </si>
  <si>
    <t>Q3</t>
  </si>
  <si>
    <t>less than 20</t>
  </si>
  <si>
    <t>fgfjkh</t>
  </si>
  <si>
    <t>SCRAP VALUE</t>
  </si>
  <si>
    <t>ASSIGNMENT 1</t>
  </si>
  <si>
    <t>CONDITIONAL FORMATTING</t>
  </si>
  <si>
    <t>ASSETS LIST(2020-21)</t>
  </si>
  <si>
    <t>COMPANY DETAILS</t>
  </si>
  <si>
    <t>ASSETS NAME</t>
  </si>
  <si>
    <t>COST OF ASSETS</t>
  </si>
  <si>
    <t>USEFUL LIFE</t>
  </si>
  <si>
    <t>DEPRICIATION</t>
  </si>
  <si>
    <t>CODE OF ASSET</t>
  </si>
  <si>
    <t>TAN_001</t>
  </si>
  <si>
    <t>TAN_002</t>
  </si>
  <si>
    <t>TAN_003</t>
  </si>
  <si>
    <t>TAN_004</t>
  </si>
  <si>
    <t>TAN_005</t>
  </si>
  <si>
    <t>TAN_006</t>
  </si>
  <si>
    <t>INTAN_14001</t>
  </si>
  <si>
    <t>INTAN_14002</t>
  </si>
  <si>
    <t>INTAN_14003</t>
  </si>
  <si>
    <t>INTAN_14004</t>
  </si>
  <si>
    <t>INTAN_14005</t>
  </si>
  <si>
    <t>CONTIN_5201</t>
  </si>
  <si>
    <t>CONTIN_5202</t>
  </si>
  <si>
    <t>CONTIN_5203</t>
  </si>
  <si>
    <t>CONTIN_5204</t>
  </si>
  <si>
    <t>CONTIN_5205</t>
  </si>
  <si>
    <t>BUILDING</t>
  </si>
  <si>
    <t>FURNITURE</t>
  </si>
  <si>
    <t>FACTORY</t>
  </si>
  <si>
    <t>GOODWILL</t>
  </si>
  <si>
    <t>COPYRIGHTS</t>
  </si>
  <si>
    <t>PATENTS</t>
  </si>
  <si>
    <t>PRELIM EXP</t>
  </si>
  <si>
    <t>DISPUTE BUILDING</t>
  </si>
  <si>
    <t>Total</t>
  </si>
  <si>
    <t>Q1</t>
  </si>
  <si>
    <t>CODE</t>
  </si>
  <si>
    <t>NAME</t>
  </si>
  <si>
    <t>DEPARTMENT</t>
  </si>
  <si>
    <t>D.A.</t>
  </si>
  <si>
    <t>H.R.A.</t>
  </si>
  <si>
    <t>T.A</t>
  </si>
  <si>
    <t>GROSS SALARY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</si>
  <si>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</si>
  <si>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</si>
  <si>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</si>
  <si>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</si>
  <si>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</si>
  <si>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</si>
  <si>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</si>
  <si>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</si>
  <si>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</si>
  <si>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</si>
  <si>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Aryan</t>
  </si>
  <si>
    <t>Aksh</t>
  </si>
  <si>
    <t xml:space="preserve">Payal </t>
  </si>
  <si>
    <t>Anshika</t>
  </si>
  <si>
    <t>Manish</t>
  </si>
  <si>
    <t>Ravi</t>
  </si>
  <si>
    <t>Shashwat</t>
  </si>
  <si>
    <t>Disha</t>
  </si>
  <si>
    <t>Harshit</t>
  </si>
  <si>
    <t>Yuvraj</t>
  </si>
  <si>
    <t>Accounts</t>
  </si>
  <si>
    <t>Marketing</t>
  </si>
  <si>
    <t>Sales</t>
  </si>
  <si>
    <t>BASIC PAY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</si>
  <si>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</si>
  <si>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</si>
  <si>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</si>
  <si>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</si>
  <si>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</si>
  <si>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</si>
  <si>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</si>
  <si>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</si>
  <si>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</si>
  <si>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SALESMAN</t>
  </si>
  <si>
    <t>JAN</t>
  </si>
  <si>
    <t>FEB</t>
  </si>
  <si>
    <t>MAR</t>
  </si>
  <si>
    <t>APR</t>
  </si>
  <si>
    <t>MAY</t>
  </si>
  <si>
    <t>JUNE</t>
  </si>
  <si>
    <t>SALES</t>
  </si>
  <si>
    <t>TARGET</t>
  </si>
  <si>
    <t>RESULT</t>
  </si>
  <si>
    <t>RAMESH</t>
  </si>
  <si>
    <t>RAKESH</t>
  </si>
  <si>
    <t>RAHUL</t>
  </si>
  <si>
    <t>POOJA</t>
  </si>
  <si>
    <t>MANOJ</t>
  </si>
  <si>
    <t>ASHOK</t>
  </si>
  <si>
    <t>AJEET</t>
  </si>
  <si>
    <t>ALOK</t>
  </si>
  <si>
    <t>AMRIT</t>
  </si>
  <si>
    <t>SURENDRA</t>
  </si>
  <si>
    <t>SHASHI</t>
  </si>
  <si>
    <t>Items</t>
  </si>
  <si>
    <t>Date</t>
  </si>
  <si>
    <t>Cost</t>
  </si>
  <si>
    <t xml:space="preserve">BRAKES </t>
  </si>
  <si>
    <t>TYRES</t>
  </si>
  <si>
    <t>SERVICE</t>
  </si>
  <si>
    <t>WINDOW</t>
  </si>
  <si>
    <t>CLUTH</t>
  </si>
  <si>
    <t xml:space="preserve"> BRAKE</t>
  </si>
  <si>
    <t>Q3.</t>
  </si>
  <si>
    <t>Employee ID</t>
  </si>
  <si>
    <t>Full Name</t>
  </si>
  <si>
    <t>SSN</t>
  </si>
  <si>
    <t>Department</t>
  </si>
  <si>
    <t>Start Date</t>
  </si>
  <si>
    <t>Earnings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</si>
  <si>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</si>
  <si>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</si>
  <si>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</si>
  <si>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</si>
  <si>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</si>
  <si>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</si>
  <si>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</si>
  <si>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</si>
  <si>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</si>
  <si>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</si>
  <si>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</si>
  <si>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</si>
  <si>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</si>
  <si>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</si>
  <si>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Faith k. Macias</t>
  </si>
  <si>
    <t>845-04-3962</t>
  </si>
  <si>
    <t>Lucian Q. Franklin</t>
  </si>
  <si>
    <t>345-28-4935</t>
  </si>
  <si>
    <t>IT/IS</t>
  </si>
  <si>
    <t>Blaze V Bridges</t>
  </si>
  <si>
    <t>503-53-8350</t>
  </si>
  <si>
    <t>Finance</t>
  </si>
  <si>
    <t>Engineering</t>
  </si>
  <si>
    <t>Human Resources</t>
  </si>
  <si>
    <t>858-39-7967</t>
  </si>
  <si>
    <t>245-18-5890</t>
  </si>
  <si>
    <t>873-45-8675</t>
  </si>
  <si>
    <t>190-08-3679</t>
  </si>
  <si>
    <t>352-36-9553</t>
  </si>
  <si>
    <t>645-74-0451</t>
  </si>
  <si>
    <t>558-53-1475</t>
  </si>
  <si>
    <t>129-42-6148</t>
  </si>
  <si>
    <t>796-50-4767</t>
  </si>
  <si>
    <t>266-48-1339</t>
  </si>
  <si>
    <t>663-00-3285</t>
  </si>
  <si>
    <t>Zachery O Mann</t>
  </si>
  <si>
    <t>Callie I Forbes</t>
  </si>
  <si>
    <t>Kay G. Colon</t>
  </si>
  <si>
    <t>Brooke Y. Mccarty</t>
  </si>
  <si>
    <t>Yoshi J. England</t>
  </si>
  <si>
    <t>Justina O Jensen</t>
  </si>
  <si>
    <t>Melanie X Baker</t>
  </si>
  <si>
    <t>Kerry V. David</t>
  </si>
  <si>
    <t>Blossom K Fox</t>
  </si>
  <si>
    <t>Dentom Q. Dale</t>
  </si>
  <si>
    <t>finance</t>
  </si>
  <si>
    <t>maketing</t>
  </si>
  <si>
    <t>employee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</si>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</sst>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5"/>
      <color theme="3" tint="0.499984740745262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double">
        <color theme="4"/>
      </bottom>
      <diagonal/>
    </border>
    <border>
      <left/>
      <right/>
      <top style="medium">
        <color indexed="6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double">
        <color theme="4"/>
      </bottom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/>
      <right/>
      <top style="thin">
        <color theme="4"/>
      </top>
      <bottom style="medium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Font="0" applyBorder="0">
      <alignment horizontal="center"/>
    </xf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0" xfId="0" applyNumberFormat="1"/>
    <xf numFmtId="0" fontId="1" fillId="4" borderId="0" xfId="0" applyFont="1" applyFill="1"/>
    <xf numFmtId="0" fontId="1" fillId="5" borderId="0" xfId="0" applyFont="1" applyFill="1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Style 1" xfId="2" xr:uid="{657DB886-85CA-4F21-B6E9-2EAC6D63732A}"/>
    <cellStyle name="Total" xfId="1" builtinId="25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171450</xdr:colOff>
      <xdr:row>0</xdr:row>
      <xdr:rowOff>0</xdr:rowOff>
    </xdr:from>
    <xdr:to>
      <xdr:col>20</xdr:col>
      <xdr:colOff>296143</xdr:colOff>
      <xdr:row>28</xdr:row>
      <xdr:rowOff>67429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48B0F0-3080-2A27-4DAA-CA6827D4C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0"/>
          <a:ext cx="6220693" cy="540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133350</xdr:colOff>
      <xdr:row>0</xdr:row>
      <xdr:rowOff>9525</xdr:rowOff>
    </xdr:from>
    <xdr:to>
      <xdr:col>20</xdr:col>
      <xdr:colOff>429517</xdr:colOff>
      <xdr:row>23</xdr:row>
      <xdr:rowOff>57772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16A301-DF25-F716-A825-864245602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3325" y="9525"/>
          <a:ext cx="6392167" cy="44583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333375</xdr:colOff>
      <xdr:row>0</xdr:row>
      <xdr:rowOff>0</xdr:rowOff>
    </xdr:from>
    <xdr:to>
      <xdr:col>16</xdr:col>
      <xdr:colOff>410266</xdr:colOff>
      <xdr:row>30</xdr:row>
      <xdr:rowOff>38903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AD53FF-04DC-2839-46C4-5CC97F7B3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2275" y="0"/>
          <a:ext cx="4953691" cy="57539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0</xdr:row>
      <xdr:rowOff>0</xdr:rowOff>
    </xdr:from>
    <xdr:to>
      <xdr:col>16</xdr:col>
      <xdr:colOff>438150</xdr:colOff>
      <xdr:row>28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9E2ECD-BA2F-8EEF-344F-643F9697F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0"/>
          <a:ext cx="6305550" cy="542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1927-0E29-4289-AB79-2D88E6B6440E}">
  <dimension ref="A1:F24"/>
  <sheetViews>
    <sheetView workbookViewId="0">
      <selection activeCell="D21" sqref="D21"/>
    </sheetView>
  </sheetViews>
  <sheetFormatPr defaultRowHeight="15" x14ac:dyDescent="0.25"/>
  <cols>
    <col min="1" max="1" width="9.7109375" customWidth="1"/>
    <col min="2" max="2" width="16.5703125" customWidth="1"/>
    <col min="4" max="5" width="10.42578125" customWidth="1"/>
    <col min="6" max="6" width="1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20</v>
      </c>
      <c r="D2">
        <v>40000</v>
      </c>
      <c r="E2">
        <f>(C2*D2)</f>
        <v>800000</v>
      </c>
      <c r="F2" t="str">
        <f>IF(E2&gt;500000,"Expensive","Let it buy")</f>
        <v>Expensive</v>
      </c>
    </row>
    <row r="3" spans="1:6" x14ac:dyDescent="0.25">
      <c r="A3">
        <v>2</v>
      </c>
      <c r="B3" t="s">
        <v>7</v>
      </c>
      <c r="C3">
        <v>30</v>
      </c>
      <c r="D3">
        <v>20000</v>
      </c>
      <c r="E3">
        <f t="shared" ref="E3:E11" si="0">(C3*D3)</f>
        <v>600000</v>
      </c>
      <c r="F3" t="str">
        <f t="shared" ref="F3:F11" si="1">IF(E3&gt;500000,"Expensive","Let it buy")</f>
        <v>Expensive</v>
      </c>
    </row>
    <row r="4" spans="1:6" x14ac:dyDescent="0.25">
      <c r="A4">
        <v>3</v>
      </c>
      <c r="B4" t="s">
        <v>8</v>
      </c>
      <c r="C4">
        <v>15</v>
      </c>
      <c r="D4">
        <v>10000</v>
      </c>
      <c r="E4">
        <f t="shared" si="0"/>
        <v>150000</v>
      </c>
      <c r="F4" t="str">
        <f t="shared" si="1"/>
        <v>Let it buy</v>
      </c>
    </row>
    <row r="5" spans="1:6" x14ac:dyDescent="0.25">
      <c r="A5">
        <v>4</v>
      </c>
      <c r="B5" t="s">
        <v>11</v>
      </c>
      <c r="C5">
        <v>14</v>
      </c>
      <c r="D5">
        <v>15000</v>
      </c>
      <c r="E5">
        <f t="shared" si="0"/>
        <v>210000</v>
      </c>
      <c r="F5" t="str">
        <f t="shared" si="1"/>
        <v>Let it buy</v>
      </c>
    </row>
    <row r="6" spans="1:6" x14ac:dyDescent="0.25">
      <c r="A6">
        <v>5</v>
      </c>
      <c r="B6" t="s">
        <v>9</v>
      </c>
      <c r="C6">
        <v>18</v>
      </c>
      <c r="D6">
        <v>20000</v>
      </c>
      <c r="E6">
        <f t="shared" si="0"/>
        <v>360000</v>
      </c>
      <c r="F6" t="str">
        <f t="shared" si="1"/>
        <v>Let it buy</v>
      </c>
    </row>
    <row r="7" spans="1:6" x14ac:dyDescent="0.25">
      <c r="A7">
        <v>6</v>
      </c>
      <c r="B7" t="s">
        <v>10</v>
      </c>
      <c r="C7">
        <v>17</v>
      </c>
      <c r="D7">
        <v>2000</v>
      </c>
      <c r="E7">
        <f t="shared" si="0"/>
        <v>34000</v>
      </c>
      <c r="F7" t="str">
        <f t="shared" si="1"/>
        <v>Let it buy</v>
      </c>
    </row>
    <row r="8" spans="1:6" x14ac:dyDescent="0.25">
      <c r="A8">
        <v>7</v>
      </c>
      <c r="B8" t="s">
        <v>11</v>
      </c>
      <c r="C8">
        <v>10</v>
      </c>
      <c r="D8">
        <v>25000</v>
      </c>
      <c r="E8">
        <f t="shared" si="0"/>
        <v>250000</v>
      </c>
      <c r="F8" t="str">
        <f t="shared" si="1"/>
        <v>Let it buy</v>
      </c>
    </row>
    <row r="9" spans="1:6" x14ac:dyDescent="0.25">
      <c r="A9">
        <v>8</v>
      </c>
      <c r="B9" t="s">
        <v>12</v>
      </c>
      <c r="C9">
        <v>5</v>
      </c>
      <c r="D9">
        <v>250</v>
      </c>
      <c r="E9">
        <f t="shared" si="0"/>
        <v>1250</v>
      </c>
      <c r="F9" t="str">
        <f t="shared" si="1"/>
        <v>Let it buy</v>
      </c>
    </row>
    <row r="10" spans="1:6" x14ac:dyDescent="0.25">
      <c r="A10">
        <v>9</v>
      </c>
      <c r="B10" t="s">
        <v>13</v>
      </c>
      <c r="C10">
        <v>25</v>
      </c>
      <c r="D10">
        <v>100</v>
      </c>
      <c r="E10">
        <f t="shared" si="0"/>
        <v>2500</v>
      </c>
      <c r="F10" t="str">
        <f t="shared" si="1"/>
        <v>Let it buy</v>
      </c>
    </row>
    <row r="11" spans="1:6" x14ac:dyDescent="0.25">
      <c r="A11">
        <v>10</v>
      </c>
      <c r="B11" t="s">
        <v>14</v>
      </c>
      <c r="C11">
        <v>30</v>
      </c>
      <c r="D11">
        <v>12000</v>
      </c>
      <c r="E11">
        <f t="shared" si="0"/>
        <v>360000</v>
      </c>
      <c r="F11" t="str">
        <f t="shared" si="1"/>
        <v>Let it buy</v>
      </c>
    </row>
    <row r="12" spans="1:6" x14ac:dyDescent="0.25">
      <c r="B12">
        <f>COUNTA(B2:B11)</f>
        <v>10</v>
      </c>
    </row>
    <row r="14" spans="1:6" x14ac:dyDescent="0.25">
      <c r="A14" t="s">
        <v>15</v>
      </c>
      <c r="B14">
        <f>COUNTIF(C2:C11,"&gt;20")</f>
        <v>3</v>
      </c>
    </row>
    <row r="15" spans="1:6" x14ac:dyDescent="0.25">
      <c r="A15" t="s">
        <v>16</v>
      </c>
      <c r="B15">
        <f>COUNTIF(C2:C11,"&lt;20")</f>
        <v>6</v>
      </c>
    </row>
    <row r="19" spans="4:5" x14ac:dyDescent="0.25">
      <c r="D19">
        <f>SUMIF(B2:B11,B5,C2:C11)</f>
        <v>24</v>
      </c>
    </row>
    <row r="20" spans="4:5" x14ac:dyDescent="0.25">
      <c r="D20">
        <f>SUMIF(B2:B11,B5,D2:D11)</f>
        <v>40000</v>
      </c>
    </row>
    <row r="21" spans="4:5" x14ac:dyDescent="0.25">
      <c r="D21">
        <f>SUMIF(B2:B11,B5,E2:E11)</f>
        <v>460000</v>
      </c>
    </row>
    <row r="24" spans="4:5" x14ac:dyDescent="0.25">
      <c r="E24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4D56-AB1D-4360-A1A0-CFF7AD9A0031}">
  <dimension ref="A1:F24"/>
  <sheetViews>
    <sheetView topLeftCell="A5" workbookViewId="0">
      <selection activeCell="H13" sqref="H13"/>
    </sheetView>
  </sheetViews>
  <sheetFormatPr defaultRowHeight="15" x14ac:dyDescent="0.25"/>
  <cols>
    <col min="1" max="1" width="17.7109375" customWidth="1"/>
    <col min="2" max="2" width="21" customWidth="1"/>
    <col min="3" max="3" width="17.28515625" customWidth="1"/>
    <col min="4" max="4" width="18.42578125" customWidth="1"/>
    <col min="5" max="5" width="21.7109375" customWidth="1"/>
    <col min="6" max="6" width="18.42578125" customWidth="1"/>
  </cols>
  <sheetData>
    <row r="1" spans="1:6" ht="21" customHeight="1" thickBot="1" x14ac:dyDescent="0.3">
      <c r="A1" s="1"/>
      <c r="B1" s="17" t="s">
        <v>19</v>
      </c>
      <c r="C1" s="18"/>
      <c r="D1" s="18"/>
      <c r="E1" s="19"/>
    </row>
    <row r="2" spans="1:6" ht="24.75" customHeight="1" thickTop="1" thickBot="1" x14ac:dyDescent="0.3">
      <c r="B2" s="20" t="s">
        <v>20</v>
      </c>
      <c r="C2" s="21"/>
      <c r="D2" s="21"/>
      <c r="E2" s="22"/>
    </row>
    <row r="3" spans="1:6" ht="19.5" customHeight="1" x14ac:dyDescent="0.3">
      <c r="B3" s="23" t="s">
        <v>21</v>
      </c>
      <c r="C3" s="23"/>
      <c r="D3" s="23"/>
      <c r="E3" s="23"/>
    </row>
    <row r="4" spans="1:6" x14ac:dyDescent="0.25">
      <c r="B4" s="24" t="s">
        <v>22</v>
      </c>
      <c r="C4" s="24"/>
      <c r="D4" s="24"/>
      <c r="E4" s="24"/>
    </row>
    <row r="5" spans="1:6" x14ac:dyDescent="0.25">
      <c r="A5" s="3" t="s">
        <v>27</v>
      </c>
      <c r="B5" s="3" t="s">
        <v>23</v>
      </c>
      <c r="C5" s="3" t="s">
        <v>24</v>
      </c>
      <c r="D5" s="3" t="s">
        <v>18</v>
      </c>
      <c r="E5" s="3" t="s">
        <v>25</v>
      </c>
      <c r="F5" s="3" t="s">
        <v>26</v>
      </c>
    </row>
    <row r="6" spans="1:6" x14ac:dyDescent="0.25">
      <c r="A6" s="2" t="s">
        <v>28</v>
      </c>
      <c r="B6" s="2" t="s">
        <v>44</v>
      </c>
      <c r="C6">
        <v>250000</v>
      </c>
      <c r="D6">
        <v>25000</v>
      </c>
      <c r="E6">
        <v>10</v>
      </c>
      <c r="F6">
        <v>22500</v>
      </c>
    </row>
    <row r="7" spans="1:6" x14ac:dyDescent="0.25">
      <c r="A7" s="2" t="s">
        <v>29</v>
      </c>
      <c r="B7" s="2" t="s">
        <v>45</v>
      </c>
      <c r="C7">
        <v>90000</v>
      </c>
      <c r="D7">
        <v>9000</v>
      </c>
      <c r="E7">
        <v>15</v>
      </c>
      <c r="F7">
        <v>5400</v>
      </c>
    </row>
    <row r="8" spans="1:6" x14ac:dyDescent="0.25">
      <c r="A8" s="2" t="s">
        <v>30</v>
      </c>
      <c r="B8" s="2" t="s">
        <v>11</v>
      </c>
      <c r="C8">
        <v>25000</v>
      </c>
      <c r="D8">
        <v>2500</v>
      </c>
      <c r="E8">
        <v>5</v>
      </c>
      <c r="F8">
        <v>4500</v>
      </c>
    </row>
    <row r="9" spans="1:6" x14ac:dyDescent="0.25">
      <c r="A9" s="2" t="s">
        <v>31</v>
      </c>
      <c r="B9" s="2" t="s">
        <v>46</v>
      </c>
      <c r="C9">
        <v>1500000</v>
      </c>
      <c r="D9">
        <v>150000</v>
      </c>
      <c r="E9">
        <v>25</v>
      </c>
      <c r="F9">
        <v>54000</v>
      </c>
    </row>
    <row r="10" spans="1:6" x14ac:dyDescent="0.25">
      <c r="A10" s="2" t="s">
        <v>32</v>
      </c>
      <c r="B10" s="2" t="s">
        <v>44</v>
      </c>
      <c r="C10">
        <v>250000</v>
      </c>
      <c r="D10">
        <v>25000</v>
      </c>
      <c r="E10">
        <v>10</v>
      </c>
      <c r="F10">
        <v>22500</v>
      </c>
    </row>
    <row r="11" spans="1:6" x14ac:dyDescent="0.25">
      <c r="A11" s="2" t="s">
        <v>33</v>
      </c>
      <c r="B11" s="2" t="s">
        <v>11</v>
      </c>
      <c r="C11">
        <v>25000</v>
      </c>
      <c r="D11">
        <v>2500</v>
      </c>
      <c r="E11">
        <v>5</v>
      </c>
      <c r="F11">
        <v>4500</v>
      </c>
    </row>
    <row r="12" spans="1:6" x14ac:dyDescent="0.25">
      <c r="A12" s="2" t="s">
        <v>34</v>
      </c>
      <c r="B12" s="2" t="s">
        <v>47</v>
      </c>
      <c r="C12">
        <v>175000</v>
      </c>
      <c r="D12">
        <v>17500</v>
      </c>
      <c r="E12">
        <v>30</v>
      </c>
      <c r="F12">
        <v>5250</v>
      </c>
    </row>
    <row r="13" spans="1:6" x14ac:dyDescent="0.25">
      <c r="A13" s="2" t="s">
        <v>35</v>
      </c>
      <c r="B13" s="2" t="s">
        <v>48</v>
      </c>
      <c r="C13">
        <v>45000</v>
      </c>
      <c r="D13">
        <v>4500</v>
      </c>
      <c r="E13">
        <v>20</v>
      </c>
      <c r="F13">
        <v>2025</v>
      </c>
    </row>
    <row r="14" spans="1:6" x14ac:dyDescent="0.25">
      <c r="A14" s="2" t="s">
        <v>36</v>
      </c>
      <c r="B14" s="2" t="s">
        <v>49</v>
      </c>
      <c r="C14">
        <v>68000</v>
      </c>
      <c r="D14">
        <v>6800</v>
      </c>
      <c r="E14">
        <v>50</v>
      </c>
      <c r="F14">
        <v>1224</v>
      </c>
    </row>
    <row r="15" spans="1:6" x14ac:dyDescent="0.25">
      <c r="A15" s="2" t="s">
        <v>37</v>
      </c>
      <c r="B15" s="2" t="s">
        <v>47</v>
      </c>
      <c r="C15">
        <v>175000</v>
      </c>
      <c r="D15">
        <v>17500</v>
      </c>
      <c r="E15">
        <v>30</v>
      </c>
      <c r="F15">
        <v>5250</v>
      </c>
    </row>
    <row r="16" spans="1:6" x14ac:dyDescent="0.25">
      <c r="A16" s="2" t="s">
        <v>38</v>
      </c>
      <c r="B16" s="2" t="s">
        <v>47</v>
      </c>
      <c r="C16">
        <v>175000</v>
      </c>
      <c r="D16">
        <v>17500</v>
      </c>
      <c r="E16">
        <v>30</v>
      </c>
      <c r="F16">
        <v>5250</v>
      </c>
    </row>
    <row r="17" spans="1:6" x14ac:dyDescent="0.25">
      <c r="A17" s="2" t="s">
        <v>39</v>
      </c>
      <c r="B17" s="2" t="s">
        <v>50</v>
      </c>
      <c r="C17">
        <v>35000</v>
      </c>
      <c r="D17">
        <v>3500</v>
      </c>
      <c r="E17">
        <v>8</v>
      </c>
      <c r="F17">
        <v>3937.5</v>
      </c>
    </row>
    <row r="18" spans="1:6" x14ac:dyDescent="0.25">
      <c r="A18" s="2" t="s">
        <v>40</v>
      </c>
      <c r="B18" s="2" t="s">
        <v>51</v>
      </c>
      <c r="C18">
        <v>41000</v>
      </c>
      <c r="D18">
        <v>4100</v>
      </c>
      <c r="E18">
        <v>7</v>
      </c>
      <c r="F18">
        <v>5271.43</v>
      </c>
    </row>
    <row r="19" spans="1:6" x14ac:dyDescent="0.25">
      <c r="A19" s="2" t="s">
        <v>41</v>
      </c>
      <c r="B19" s="2" t="s">
        <v>51</v>
      </c>
      <c r="C19">
        <v>41000</v>
      </c>
      <c r="D19">
        <v>4100</v>
      </c>
      <c r="E19">
        <v>7</v>
      </c>
      <c r="F19">
        <v>5271.43</v>
      </c>
    </row>
    <row r="20" spans="1:6" x14ac:dyDescent="0.25">
      <c r="A20" s="2" t="s">
        <v>42</v>
      </c>
      <c r="B20" s="2" t="s">
        <v>50</v>
      </c>
      <c r="C20">
        <v>35000</v>
      </c>
      <c r="D20">
        <v>3500</v>
      </c>
      <c r="E20">
        <v>8</v>
      </c>
      <c r="F20">
        <v>3937.5</v>
      </c>
    </row>
    <row r="21" spans="1:6" x14ac:dyDescent="0.25">
      <c r="A21" s="2" t="s">
        <v>43</v>
      </c>
      <c r="B21" s="2" t="s">
        <v>51</v>
      </c>
      <c r="C21">
        <v>41000</v>
      </c>
      <c r="D21">
        <v>4100</v>
      </c>
      <c r="E21">
        <v>7</v>
      </c>
      <c r="F21">
        <v>5271.43</v>
      </c>
    </row>
    <row r="22" spans="1:6" x14ac:dyDescent="0.25">
      <c r="A22" s="4"/>
      <c r="B22" s="3" t="s">
        <v>52</v>
      </c>
      <c r="C22" s="4">
        <f>SUM(C6:C21)</f>
        <v>2971000</v>
      </c>
      <c r="D22" s="4"/>
      <c r="E22" s="4"/>
      <c r="F22" s="4">
        <f>SUM(F6:F21)</f>
        <v>156088.28999999998</v>
      </c>
    </row>
    <row r="24" spans="1:6" x14ac:dyDescent="0.25">
      <c r="A24" s="2" t="s">
        <v>53</v>
      </c>
    </row>
  </sheetData>
  <mergeCells count="4">
    <mergeCell ref="B1:E1"/>
    <mergeCell ref="B2:E2"/>
    <mergeCell ref="B3:E3"/>
    <mergeCell ref="B4:E4"/>
  </mergeCells>
  <phoneticPr fontId="5" type="noConversion"/>
  <conditionalFormatting sqref="B6:B21">
    <cfRule type="containsText" dxfId="6" priority="2" operator="containsText" text="Goodwill">
      <formula>NOT(ISERROR(SEARCH("Goodwill",B6)))</formula>
    </cfRule>
    <cfRule type="duplicateValues" dxfId="5" priority="5"/>
  </conditionalFormatting>
  <conditionalFormatting sqref="C6:C21">
    <cfRule type="cellIs" dxfId="4" priority="6" operator="greaterThan">
      <formula>150000</formula>
    </cfRule>
  </conditionalFormatting>
  <conditionalFormatting sqref="D6:D21">
    <cfRule type="top10" dxfId="3" priority="1" bottom="1" rank="3"/>
  </conditionalFormatting>
  <conditionalFormatting sqref="E6:E21">
    <cfRule type="cellIs" dxfId="2" priority="4" operator="lessThan">
      <formula>15</formula>
    </cfRule>
  </conditionalFormatting>
  <conditionalFormatting sqref="F6:F21">
    <cfRule type="top10" dxfId="1" priority="3" rank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4FB7-7AE5-4B34-B1AC-527C85DC89EE}">
  <dimension ref="A1:H22"/>
  <sheetViews>
    <sheetView topLeftCell="A9" workbookViewId="0">
      <selection activeCell="B19" sqref="B19"/>
    </sheetView>
  </sheetViews>
  <sheetFormatPr defaultRowHeight="15" x14ac:dyDescent="0.25"/>
  <cols>
    <col min="1" max="1" width="13.85546875" customWidth="1"/>
    <col min="2" max="2" width="18.140625" customWidth="1"/>
    <col min="3" max="3" width="15.42578125" customWidth="1"/>
    <col min="4" max="4" width="23.28515625" customWidth="1"/>
    <col min="8" max="8" width="15" customWidth="1"/>
  </cols>
  <sheetData>
    <row r="1" spans="1:8" ht="24.75" customHeight="1" x14ac:dyDescent="0.25">
      <c r="A1" s="3" t="s">
        <v>54</v>
      </c>
      <c r="B1" s="3" t="s">
        <v>55</v>
      </c>
      <c r="C1" s="3" t="s">
        <v>56</v>
      </c>
      <c r="D1" s="3" t="s">
        <v>84</v>
      </c>
      <c r="E1" s="3" t="s">
        <v>57</v>
      </c>
      <c r="F1" s="3" t="s">
        <v>58</v>
      </c>
      <c r="G1" s="3" t="s">
        <v>59</v>
      </c>
      <c r="H1" s="3" t="s">
        <v>60</v>
      </c>
    </row>
    <row r="2" spans="1:8" x14ac:dyDescent="0.25">
      <c r="A2" t="s">
        <v>61</v>
      </c>
      <c r="B2" t="s">
        <v>71</v>
      </c>
      <c r="C2" t="s">
        <v>81</v>
      </c>
      <c r="D2">
        <v>18000</v>
      </c>
      <c r="E2">
        <f>D2*0.4</f>
        <v>7200</v>
      </c>
      <c r="F2">
        <f>D2*0.3</f>
        <v>5400</v>
      </c>
      <c r="G2">
        <f>D2*0.15</f>
        <v>2700</v>
      </c>
      <c r="H2">
        <f>SUM(D2:G2)</f>
        <v>33300</v>
      </c>
    </row>
    <row r="3" spans="1:8" x14ac:dyDescent="0.25">
      <c r="A3" t="s">
        <v>62</v>
      </c>
      <c r="B3" t="s">
        <v>72</v>
      </c>
      <c r="C3" t="s">
        <v>82</v>
      </c>
      <c r="D3">
        <v>18000</v>
      </c>
      <c r="E3">
        <f t="shared" ref="E3:E11" si="0">D3*0.4</f>
        <v>7200</v>
      </c>
      <c r="F3">
        <f t="shared" ref="F3:F11" si="1">D3*0.3</f>
        <v>5400</v>
      </c>
      <c r="G3">
        <f t="shared" ref="G3:G11" si="2">D3*0.15</f>
        <v>2700</v>
      </c>
      <c r="H3">
        <f t="shared" ref="H3:H11" si="3">SUM(D3:G3)</f>
        <v>33300</v>
      </c>
    </row>
    <row r="4" spans="1:8" x14ac:dyDescent="0.25">
      <c r="A4" t="s">
        <v>63</v>
      </c>
      <c r="B4" t="s">
        <v>73</v>
      </c>
      <c r="C4" t="s">
        <v>83</v>
      </c>
      <c r="D4">
        <v>18000</v>
      </c>
      <c r="E4">
        <f t="shared" si="0"/>
        <v>7200</v>
      </c>
      <c r="F4">
        <f t="shared" si="1"/>
        <v>5400</v>
      </c>
      <c r="G4">
        <f t="shared" si="2"/>
        <v>2700</v>
      </c>
      <c r="H4">
        <f t="shared" si="3"/>
        <v>33300</v>
      </c>
    </row>
    <row r="5" spans="1:8" x14ac:dyDescent="0.25">
      <c r="A5" t="s">
        <v>64</v>
      </c>
      <c r="B5" t="s">
        <v>74</v>
      </c>
      <c r="C5" t="s">
        <v>83</v>
      </c>
      <c r="D5">
        <v>15000</v>
      </c>
      <c r="E5">
        <f t="shared" si="0"/>
        <v>6000</v>
      </c>
      <c r="F5">
        <f t="shared" si="1"/>
        <v>4500</v>
      </c>
      <c r="G5">
        <f t="shared" si="2"/>
        <v>2250</v>
      </c>
      <c r="H5">
        <f t="shared" si="3"/>
        <v>27750</v>
      </c>
    </row>
    <row r="6" spans="1:8" x14ac:dyDescent="0.25">
      <c r="A6" t="s">
        <v>65</v>
      </c>
      <c r="B6" t="s">
        <v>75</v>
      </c>
      <c r="C6" t="s">
        <v>82</v>
      </c>
      <c r="D6">
        <v>15000</v>
      </c>
      <c r="E6">
        <f t="shared" si="0"/>
        <v>6000</v>
      </c>
      <c r="F6">
        <f t="shared" si="1"/>
        <v>4500</v>
      </c>
      <c r="G6">
        <f t="shared" si="2"/>
        <v>2250</v>
      </c>
      <c r="H6">
        <f t="shared" si="3"/>
        <v>27750</v>
      </c>
    </row>
    <row r="7" spans="1:8" x14ac:dyDescent="0.25">
      <c r="A7" t="s">
        <v>66</v>
      </c>
      <c r="B7" t="s">
        <v>76</v>
      </c>
      <c r="C7" t="s">
        <v>81</v>
      </c>
      <c r="D7">
        <v>15000</v>
      </c>
      <c r="E7">
        <f t="shared" si="0"/>
        <v>6000</v>
      </c>
      <c r="F7">
        <f t="shared" si="1"/>
        <v>4500</v>
      </c>
      <c r="G7">
        <f t="shared" si="2"/>
        <v>2250</v>
      </c>
      <c r="H7">
        <f t="shared" si="3"/>
        <v>27750</v>
      </c>
    </row>
    <row r="8" spans="1:8" x14ac:dyDescent="0.25">
      <c r="A8" t="s">
        <v>67</v>
      </c>
      <c r="B8" t="s">
        <v>77</v>
      </c>
      <c r="C8" t="s">
        <v>83</v>
      </c>
      <c r="D8">
        <v>15000</v>
      </c>
      <c r="E8">
        <f t="shared" si="0"/>
        <v>6000</v>
      </c>
      <c r="F8">
        <f t="shared" si="1"/>
        <v>4500</v>
      </c>
      <c r="G8">
        <f t="shared" si="2"/>
        <v>2250</v>
      </c>
      <c r="H8">
        <f t="shared" si="3"/>
        <v>27750</v>
      </c>
    </row>
    <row r="9" spans="1:8" x14ac:dyDescent="0.25">
      <c r="A9" t="s">
        <v>68</v>
      </c>
      <c r="B9" t="s">
        <v>78</v>
      </c>
      <c r="C9" t="s">
        <v>81</v>
      </c>
      <c r="D9">
        <v>12000</v>
      </c>
      <c r="E9">
        <f t="shared" si="0"/>
        <v>4800</v>
      </c>
      <c r="F9">
        <f t="shared" si="1"/>
        <v>3600</v>
      </c>
      <c r="G9">
        <f t="shared" si="2"/>
        <v>1800</v>
      </c>
      <c r="H9">
        <f t="shared" si="3"/>
        <v>22200</v>
      </c>
    </row>
    <row r="10" spans="1:8" x14ac:dyDescent="0.25">
      <c r="A10" t="s">
        <v>69</v>
      </c>
      <c r="B10" t="s">
        <v>79</v>
      </c>
      <c r="C10" t="s">
        <v>82</v>
      </c>
      <c r="D10">
        <v>12000</v>
      </c>
      <c r="E10">
        <f t="shared" si="0"/>
        <v>4800</v>
      </c>
      <c r="F10">
        <f t="shared" si="1"/>
        <v>3600</v>
      </c>
      <c r="G10">
        <f t="shared" si="2"/>
        <v>1800</v>
      </c>
      <c r="H10">
        <f t="shared" si="3"/>
        <v>22200</v>
      </c>
    </row>
    <row r="11" spans="1:8" x14ac:dyDescent="0.25">
      <c r="A11" t="s">
        <v>70</v>
      </c>
      <c r="B11" t="s">
        <v>80</v>
      </c>
      <c r="C11" t="s">
        <v>83</v>
      </c>
      <c r="D11">
        <v>12000</v>
      </c>
      <c r="E11">
        <f t="shared" si="0"/>
        <v>4800</v>
      </c>
      <c r="F11">
        <f t="shared" si="1"/>
        <v>3600</v>
      </c>
      <c r="G11">
        <f t="shared" si="2"/>
        <v>1800</v>
      </c>
      <c r="H11">
        <f t="shared" si="3"/>
        <v>22200</v>
      </c>
    </row>
    <row r="14" spans="1:8" x14ac:dyDescent="0.25">
      <c r="A14" t="s">
        <v>85</v>
      </c>
      <c r="B14">
        <f>COUNTIF(C2:C11,C4)</f>
        <v>4</v>
      </c>
    </row>
    <row r="15" spans="1:8" x14ac:dyDescent="0.25">
      <c r="A15" t="s">
        <v>86</v>
      </c>
      <c r="B15">
        <f>SUMIF(C2:C11,C2,H2:H11)</f>
        <v>83250</v>
      </c>
    </row>
    <row r="16" spans="1:8" x14ac:dyDescent="0.25">
      <c r="A16" t="s">
        <v>87</v>
      </c>
      <c r="B16">
        <f>COUNTA(A2:H11)</f>
        <v>80</v>
      </c>
    </row>
    <row r="17" spans="1:2" x14ac:dyDescent="0.25">
      <c r="A17" t="s">
        <v>88</v>
      </c>
      <c r="B17">
        <f>LCM(45,20,60,5)</f>
        <v>180</v>
      </c>
    </row>
    <row r="18" spans="1:2" x14ac:dyDescent="0.25">
      <c r="A18" t="s">
        <v>89</v>
      </c>
      <c r="B18">
        <f>SQRT(625)</f>
        <v>25</v>
      </c>
    </row>
    <row r="19" spans="1:2" x14ac:dyDescent="0.25">
      <c r="A19" t="s">
        <v>90</v>
      </c>
      <c r="B19">
        <f>PRODUCT(58*65)</f>
        <v>3770</v>
      </c>
    </row>
    <row r="20" spans="1:2" x14ac:dyDescent="0.25">
      <c r="A20" t="s">
        <v>91</v>
      </c>
      <c r="B20">
        <f>ROUND(102.36,1)</f>
        <v>102.4</v>
      </c>
    </row>
    <row r="21" spans="1:2" x14ac:dyDescent="0.25">
      <c r="A21" t="s">
        <v>92</v>
      </c>
      <c r="B21">
        <f>ROUND(542.21,10)</f>
        <v>542.21</v>
      </c>
    </row>
    <row r="22" spans="1:2" x14ac:dyDescent="0.25">
      <c r="A22" t="s">
        <v>93</v>
      </c>
      <c r="B22">
        <f>MOD(825,4)</f>
        <v>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2471-93EC-45EC-A91A-CB94888A5E67}">
  <dimension ref="A1:K24"/>
  <sheetViews>
    <sheetView workbookViewId="0">
      <selection activeCell="B21" sqref="B21"/>
    </sheetView>
  </sheetViews>
  <sheetFormatPr defaultRowHeight="15" x14ac:dyDescent="0.25"/>
  <cols>
    <col min="1" max="1" width="14.85546875" customWidth="1"/>
    <col min="2" max="2" width="11.140625" customWidth="1"/>
    <col min="6" max="6" width="12.28515625" customWidth="1"/>
    <col min="7" max="7" width="11.5703125" customWidth="1"/>
    <col min="8" max="8" width="10" customWidth="1"/>
    <col min="9" max="9" width="10.85546875" customWidth="1"/>
    <col min="10" max="10" width="13.140625" customWidth="1"/>
  </cols>
  <sheetData>
    <row r="1" spans="1:10" x14ac:dyDescent="0.25">
      <c r="A1" s="5" t="s">
        <v>94</v>
      </c>
      <c r="B1" s="5" t="s">
        <v>95</v>
      </c>
      <c r="C1" s="5" t="s">
        <v>96</v>
      </c>
      <c r="D1" s="5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103</v>
      </c>
    </row>
    <row r="2" spans="1:10" x14ac:dyDescent="0.25">
      <c r="A2" t="s">
        <v>104</v>
      </c>
      <c r="B2">
        <v>2000</v>
      </c>
      <c r="C2">
        <v>1500</v>
      </c>
      <c r="D2">
        <v>300</v>
      </c>
      <c r="E2">
        <v>1400</v>
      </c>
      <c r="F2">
        <v>1000</v>
      </c>
      <c r="G2">
        <v>1400</v>
      </c>
      <c r="H2">
        <f>SUM(B2:G2)</f>
        <v>7600</v>
      </c>
      <c r="I2">
        <v>10000</v>
      </c>
      <c r="J2" t="str">
        <f>IF(H2&gt;I2,"ACHIVED","NOT ACHIVED")</f>
        <v>NOT ACHIVED</v>
      </c>
    </row>
    <row r="3" spans="1:10" x14ac:dyDescent="0.25">
      <c r="A3" t="s">
        <v>105</v>
      </c>
      <c r="B3">
        <v>5000</v>
      </c>
      <c r="C3">
        <v>1200</v>
      </c>
      <c r="D3">
        <v>500</v>
      </c>
      <c r="E3">
        <v>1200</v>
      </c>
      <c r="F3">
        <v>1200</v>
      </c>
      <c r="G3">
        <v>2800</v>
      </c>
      <c r="H3">
        <f t="shared" ref="H3:H12" si="0">SUM(B3:G3)</f>
        <v>11900</v>
      </c>
      <c r="I3">
        <v>12000</v>
      </c>
      <c r="J3" t="str">
        <f t="shared" ref="J3:J12" si="1">IF(H3&gt;I3,"ACHIVED","NOT ACHIVED")</f>
        <v>NOT ACHIVED</v>
      </c>
    </row>
    <row r="4" spans="1:10" x14ac:dyDescent="0.25">
      <c r="A4" t="s">
        <v>106</v>
      </c>
      <c r="B4">
        <v>3000</v>
      </c>
      <c r="C4">
        <v>800</v>
      </c>
      <c r="D4">
        <v>1200</v>
      </c>
      <c r="E4">
        <v>3000</v>
      </c>
      <c r="F4">
        <v>1500</v>
      </c>
      <c r="G4">
        <v>3500</v>
      </c>
      <c r="H4">
        <f t="shared" si="0"/>
        <v>13000</v>
      </c>
      <c r="I4">
        <v>18000</v>
      </c>
      <c r="J4" t="str">
        <f t="shared" si="1"/>
        <v>NOT ACHIVED</v>
      </c>
    </row>
    <row r="5" spans="1:10" x14ac:dyDescent="0.25">
      <c r="A5" t="s">
        <v>107</v>
      </c>
      <c r="B5">
        <v>1000</v>
      </c>
      <c r="C5">
        <v>900</v>
      </c>
      <c r="D5">
        <v>1800</v>
      </c>
      <c r="E5">
        <v>5000</v>
      </c>
      <c r="F5">
        <v>1400</v>
      </c>
      <c r="G5">
        <v>1200</v>
      </c>
      <c r="H5">
        <f t="shared" si="0"/>
        <v>11300</v>
      </c>
      <c r="I5">
        <v>10000</v>
      </c>
      <c r="J5" t="str">
        <f t="shared" si="1"/>
        <v>ACHIVED</v>
      </c>
    </row>
    <row r="6" spans="1:10" x14ac:dyDescent="0.25">
      <c r="A6" t="s">
        <v>108</v>
      </c>
      <c r="B6">
        <v>500</v>
      </c>
      <c r="C6">
        <v>1000</v>
      </c>
      <c r="D6">
        <v>2300</v>
      </c>
      <c r="E6">
        <v>8000</v>
      </c>
      <c r="F6">
        <v>1700</v>
      </c>
      <c r="G6">
        <v>1400</v>
      </c>
      <c r="H6">
        <f t="shared" si="0"/>
        <v>14900</v>
      </c>
      <c r="I6">
        <v>12000</v>
      </c>
      <c r="J6" t="str">
        <f t="shared" si="1"/>
        <v>ACHIVED</v>
      </c>
    </row>
    <row r="7" spans="1:10" x14ac:dyDescent="0.25">
      <c r="A7" t="s">
        <v>109</v>
      </c>
      <c r="B7">
        <v>800</v>
      </c>
      <c r="C7">
        <v>500</v>
      </c>
      <c r="D7">
        <v>2400</v>
      </c>
      <c r="E7">
        <v>1900</v>
      </c>
      <c r="F7">
        <v>1800</v>
      </c>
      <c r="G7">
        <v>1800</v>
      </c>
      <c r="H7">
        <f t="shared" si="0"/>
        <v>9200</v>
      </c>
      <c r="I7">
        <v>10000</v>
      </c>
      <c r="J7" t="str">
        <f t="shared" si="1"/>
        <v>NOT ACHIVED</v>
      </c>
    </row>
    <row r="8" spans="1:10" x14ac:dyDescent="0.25">
      <c r="A8" t="s">
        <v>110</v>
      </c>
      <c r="B8">
        <v>1200</v>
      </c>
      <c r="C8">
        <v>1400</v>
      </c>
      <c r="D8">
        <v>1500</v>
      </c>
      <c r="E8">
        <v>700</v>
      </c>
      <c r="F8">
        <v>2500</v>
      </c>
      <c r="G8">
        <v>7000</v>
      </c>
      <c r="H8">
        <f t="shared" si="0"/>
        <v>14300</v>
      </c>
      <c r="I8">
        <v>12000</v>
      </c>
      <c r="J8" t="str">
        <f t="shared" si="1"/>
        <v>ACHIVED</v>
      </c>
    </row>
    <row r="9" spans="1:10" x14ac:dyDescent="0.25">
      <c r="A9" t="s">
        <v>111</v>
      </c>
      <c r="B9">
        <v>1500</v>
      </c>
      <c r="C9">
        <v>1800</v>
      </c>
      <c r="D9">
        <v>1800</v>
      </c>
      <c r="E9">
        <v>1800</v>
      </c>
      <c r="F9">
        <v>300</v>
      </c>
      <c r="G9">
        <v>1500</v>
      </c>
      <c r="H9">
        <f t="shared" si="0"/>
        <v>8700</v>
      </c>
      <c r="I9">
        <v>10000</v>
      </c>
      <c r="J9" t="str">
        <f t="shared" si="1"/>
        <v>NOT ACHIVED</v>
      </c>
    </row>
    <row r="10" spans="1:10" x14ac:dyDescent="0.25">
      <c r="A10" t="s">
        <v>112</v>
      </c>
      <c r="B10">
        <v>1800</v>
      </c>
      <c r="C10">
        <v>2500</v>
      </c>
      <c r="D10">
        <v>1700</v>
      </c>
      <c r="E10">
        <v>1500</v>
      </c>
      <c r="F10">
        <v>2800</v>
      </c>
      <c r="G10">
        <v>1800</v>
      </c>
      <c r="H10">
        <f t="shared" si="0"/>
        <v>12100</v>
      </c>
      <c r="I10">
        <v>12000</v>
      </c>
      <c r="J10" t="str">
        <f t="shared" si="1"/>
        <v>ACHIVED</v>
      </c>
    </row>
    <row r="11" spans="1:10" x14ac:dyDescent="0.25">
      <c r="A11" t="s">
        <v>113</v>
      </c>
      <c r="B11">
        <v>200</v>
      </c>
      <c r="C11">
        <v>3000</v>
      </c>
      <c r="D11">
        <v>1900</v>
      </c>
      <c r="E11">
        <v>1200</v>
      </c>
      <c r="F11">
        <v>1500</v>
      </c>
      <c r="G11">
        <v>3000</v>
      </c>
      <c r="H11">
        <f t="shared" si="0"/>
        <v>10800</v>
      </c>
      <c r="I11">
        <v>10000</v>
      </c>
      <c r="J11" t="str">
        <f t="shared" si="1"/>
        <v>ACHIVED</v>
      </c>
    </row>
    <row r="12" spans="1:10" x14ac:dyDescent="0.25">
      <c r="A12" t="s">
        <v>114</v>
      </c>
      <c r="B12">
        <v>1600</v>
      </c>
      <c r="C12">
        <v>1200</v>
      </c>
      <c r="D12">
        <v>2000</v>
      </c>
      <c r="E12">
        <v>800</v>
      </c>
      <c r="F12">
        <v>1700</v>
      </c>
      <c r="G12">
        <v>800</v>
      </c>
      <c r="H12">
        <f t="shared" si="0"/>
        <v>8100</v>
      </c>
      <c r="I12">
        <v>10000</v>
      </c>
      <c r="J12" t="str">
        <f t="shared" si="1"/>
        <v>NOT ACHIVED</v>
      </c>
    </row>
    <row r="14" spans="1:10" ht="15.75" thickBot="1" x14ac:dyDescent="0.3">
      <c r="A14">
        <f>COUNTA(A2:A12)</f>
        <v>11</v>
      </c>
    </row>
    <row r="15" spans="1:10" x14ac:dyDescent="0.25">
      <c r="A15" s="6"/>
      <c r="B15" s="7" t="s">
        <v>102</v>
      </c>
      <c r="C15" s="7" t="s">
        <v>103</v>
      </c>
      <c r="D15" s="6"/>
      <c r="E15" s="7" t="s">
        <v>102</v>
      </c>
      <c r="F15" s="8" t="s">
        <v>103</v>
      </c>
      <c r="H15">
        <f>COUNTIF(J2:J12,J5)</f>
        <v>5</v>
      </c>
    </row>
    <row r="16" spans="1:10" ht="15.75" thickBot="1" x14ac:dyDescent="0.3">
      <c r="A16" s="9" t="s">
        <v>110</v>
      </c>
      <c r="B16" s="10">
        <f>VLOOKUP(A16,A1:J12,9,0)</f>
        <v>12000</v>
      </c>
      <c r="C16" s="10" t="str">
        <f>VLOOKUP(A16,A1:J12,10,0)</f>
        <v>ACHIVED</v>
      </c>
      <c r="D16" s="12" t="s">
        <v>106</v>
      </c>
      <c r="E16">
        <f>VLOOKUP(D16,A1:J12,9,0)</f>
        <v>18000</v>
      </c>
      <c r="F16" s="13" t="str">
        <f>VLOOKUP(D16,A1:J12,10,0)</f>
        <v>NOT ACHIVED</v>
      </c>
    </row>
    <row r="17" spans="2:11" x14ac:dyDescent="0.25">
      <c r="D17" s="12" t="s">
        <v>107</v>
      </c>
      <c r="E17">
        <f>VLOOKUP(D17,A1:J12,9,0)</f>
        <v>10000</v>
      </c>
      <c r="F17" s="13" t="str">
        <f>VLOOKUP(D17,A1:J12,10,0)</f>
        <v>ACHIVED</v>
      </c>
    </row>
    <row r="18" spans="2:11" ht="15.75" thickBot="1" x14ac:dyDescent="0.3">
      <c r="D18" s="9" t="s">
        <v>109</v>
      </c>
      <c r="E18" s="10">
        <f>VLOOKUP(D18,A1:J12,9,0)</f>
        <v>10000</v>
      </c>
      <c r="F18" s="11" t="str">
        <f>VLOOKUP(D18,A1:J12,10,0)</f>
        <v>NOT ACHIVED</v>
      </c>
      <c r="H18">
        <v>1200</v>
      </c>
      <c r="I18" t="str">
        <f>_xlfn.XLOOKUP(H18,D1:D12,A1:A12)</f>
        <v>RAHUL</v>
      </c>
    </row>
    <row r="21" spans="2:11" x14ac:dyDescent="0.25">
      <c r="B21" t="str" cm="1">
        <f t="array" ref="B21:K21">_xlfn.XLOOKUP(B5,B1:B12,A1:J12)</f>
        <v>POOJA</v>
      </c>
      <c r="C21">
        <v>1000</v>
      </c>
      <c r="D21">
        <v>900</v>
      </c>
      <c r="E21">
        <v>1800</v>
      </c>
      <c r="F21">
        <v>5000</v>
      </c>
      <c r="G21">
        <v>1400</v>
      </c>
      <c r="H21">
        <v>1200</v>
      </c>
      <c r="I21">
        <v>11300</v>
      </c>
      <c r="J21">
        <v>10000</v>
      </c>
      <c r="K21" t="str">
        <v>ACHIVED</v>
      </c>
    </row>
    <row r="23" spans="2:11" x14ac:dyDescent="0.25">
      <c r="E23">
        <v>2500</v>
      </c>
    </row>
    <row r="24" spans="2:11" x14ac:dyDescent="0.25">
      <c r="C24" t="str">
        <f>_xlfn.XLOOKUP(B2,B1:B12,A1:A12)</f>
        <v>RAMESH</v>
      </c>
      <c r="D24" t="str">
        <f>_xlfn.XLOOKUP(E23,C1:C12,A1:A12)</f>
        <v>AMRIT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4244-46B3-48E2-9E60-C0B91D06C1F5}">
  <dimension ref="A1:E27"/>
  <sheetViews>
    <sheetView workbookViewId="0">
      <selection activeCell="C9" sqref="C9"/>
    </sheetView>
  </sheetViews>
  <sheetFormatPr defaultRowHeight="15" x14ac:dyDescent="0.25"/>
  <cols>
    <col min="1" max="1" width="16.28515625" customWidth="1"/>
    <col min="2" max="2" width="15.28515625" customWidth="1"/>
    <col min="3" max="3" width="16.5703125" customWidth="1"/>
    <col min="4" max="4" width="12.28515625" customWidth="1"/>
  </cols>
  <sheetData>
    <row r="1" spans="1:5" x14ac:dyDescent="0.25">
      <c r="A1" s="15" t="s">
        <v>115</v>
      </c>
      <c r="B1" s="15" t="s">
        <v>116</v>
      </c>
      <c r="C1" s="15" t="s">
        <v>117</v>
      </c>
    </row>
    <row r="2" spans="1:5" x14ac:dyDescent="0.25">
      <c r="A2" t="s">
        <v>118</v>
      </c>
      <c r="B2" s="14">
        <v>42370</v>
      </c>
      <c r="C2">
        <v>800</v>
      </c>
      <c r="D2">
        <f>COUNTIF(C2:C20,"&gt;1000")</f>
        <v>12</v>
      </c>
      <c r="E2">
        <f>COUNTIF(C2:C20,"&lt;=1000")</f>
        <v>7</v>
      </c>
    </row>
    <row r="3" spans="1:5" x14ac:dyDescent="0.25">
      <c r="A3" t="s">
        <v>119</v>
      </c>
      <c r="B3" s="14">
        <v>42502</v>
      </c>
      <c r="C3">
        <v>2000</v>
      </c>
    </row>
    <row r="4" spans="1:5" x14ac:dyDescent="0.25">
      <c r="A4" t="s">
        <v>118</v>
      </c>
      <c r="B4" s="14">
        <v>42508</v>
      </c>
      <c r="C4">
        <v>500</v>
      </c>
    </row>
    <row r="5" spans="1:5" x14ac:dyDescent="0.25">
      <c r="A5" t="s">
        <v>120</v>
      </c>
      <c r="B5" s="14">
        <v>42510</v>
      </c>
      <c r="C5">
        <v>800</v>
      </c>
    </row>
    <row r="6" spans="1:5" x14ac:dyDescent="0.25">
      <c r="A6" t="s">
        <v>120</v>
      </c>
      <c r="B6" s="14">
        <v>42410</v>
      </c>
      <c r="C6">
        <v>1000</v>
      </c>
    </row>
    <row r="7" spans="1:5" x14ac:dyDescent="0.25">
      <c r="A7" t="s">
        <v>121</v>
      </c>
      <c r="B7" s="14">
        <v>42498</v>
      </c>
      <c r="C7">
        <v>1000</v>
      </c>
    </row>
    <row r="8" spans="1:5" x14ac:dyDescent="0.25">
      <c r="A8" t="s">
        <v>119</v>
      </c>
      <c r="B8" s="14">
        <v>42500</v>
      </c>
      <c r="C8">
        <v>1200</v>
      </c>
    </row>
    <row r="9" spans="1:5" x14ac:dyDescent="0.25">
      <c r="A9" t="s">
        <v>119</v>
      </c>
      <c r="B9" s="14">
        <v>42515</v>
      </c>
      <c r="C9">
        <v>1500</v>
      </c>
    </row>
    <row r="10" spans="1:5" x14ac:dyDescent="0.25">
      <c r="A10" t="s">
        <v>122</v>
      </c>
      <c r="B10" s="14">
        <v>42561</v>
      </c>
      <c r="C10">
        <v>1800</v>
      </c>
    </row>
    <row r="11" spans="1:5" x14ac:dyDescent="0.25">
      <c r="A11" t="s">
        <v>119</v>
      </c>
      <c r="B11" s="14">
        <v>42379</v>
      </c>
      <c r="C11">
        <v>2000</v>
      </c>
    </row>
    <row r="12" spans="1:5" x14ac:dyDescent="0.25">
      <c r="A12" t="s">
        <v>122</v>
      </c>
      <c r="B12" s="14">
        <v>42536</v>
      </c>
      <c r="C12">
        <v>1500</v>
      </c>
    </row>
    <row r="13" spans="1:5" x14ac:dyDescent="0.25">
      <c r="A13" t="s">
        <v>122</v>
      </c>
      <c r="B13" s="14">
        <v>42381</v>
      </c>
      <c r="C13">
        <v>1000</v>
      </c>
    </row>
    <row r="14" spans="1:5" x14ac:dyDescent="0.25">
      <c r="A14" t="s">
        <v>121</v>
      </c>
      <c r="B14" s="14">
        <v>42370</v>
      </c>
      <c r="C14">
        <v>1200</v>
      </c>
    </row>
    <row r="15" spans="1:5" x14ac:dyDescent="0.25">
      <c r="A15" t="s">
        <v>121</v>
      </c>
      <c r="B15" s="14">
        <v>42500</v>
      </c>
      <c r="C15">
        <v>1500</v>
      </c>
    </row>
    <row r="16" spans="1:5" x14ac:dyDescent="0.25">
      <c r="A16" t="s">
        <v>121</v>
      </c>
      <c r="B16" s="14">
        <v>42500</v>
      </c>
      <c r="C16">
        <v>1800</v>
      </c>
    </row>
    <row r="17" spans="1:3" x14ac:dyDescent="0.25">
      <c r="A17" t="s">
        <v>118</v>
      </c>
      <c r="B17" s="14">
        <v>42500</v>
      </c>
      <c r="C17">
        <v>1000</v>
      </c>
    </row>
    <row r="18" spans="1:3" x14ac:dyDescent="0.25">
      <c r="A18" t="s">
        <v>118</v>
      </c>
      <c r="B18" s="14">
        <v>42596</v>
      </c>
      <c r="C18">
        <v>1200</v>
      </c>
    </row>
    <row r="19" spans="1:3" x14ac:dyDescent="0.25">
      <c r="A19" t="s">
        <v>119</v>
      </c>
      <c r="B19" s="14">
        <v>42597</v>
      </c>
      <c r="C19">
        <v>1500</v>
      </c>
    </row>
    <row r="20" spans="1:3" x14ac:dyDescent="0.25">
      <c r="A20" t="s">
        <v>121</v>
      </c>
      <c r="B20" s="14">
        <v>42602</v>
      </c>
      <c r="C20">
        <v>1800</v>
      </c>
    </row>
    <row r="21" spans="1:3" x14ac:dyDescent="0.25">
      <c r="A21">
        <f>COUNTA(A2:A20)</f>
        <v>19</v>
      </c>
    </row>
    <row r="22" spans="1:3" x14ac:dyDescent="0.25">
      <c r="A22" t="s">
        <v>123</v>
      </c>
      <c r="B22">
        <f>COUNTIF(A2:A20,A17)</f>
        <v>4</v>
      </c>
    </row>
    <row r="23" spans="1:3" x14ac:dyDescent="0.25">
      <c r="A23" t="s">
        <v>121</v>
      </c>
      <c r="B23">
        <f>COUNTIF(A2:A20,A20)</f>
        <v>5</v>
      </c>
    </row>
    <row r="24" spans="1:3" x14ac:dyDescent="0.25">
      <c r="A24" t="s">
        <v>119</v>
      </c>
      <c r="B24">
        <f>COUNTIF(A2:A20,A19)</f>
        <v>5</v>
      </c>
    </row>
    <row r="26" spans="1:3" x14ac:dyDescent="0.25">
      <c r="A26" t="s">
        <v>124</v>
      </c>
      <c r="C26">
        <f>SUMIF(A2:A20,A20,C2:C20)</f>
        <v>7300</v>
      </c>
    </row>
    <row r="27" spans="1:3" x14ac:dyDescent="0.25">
      <c r="C27">
        <f>SUMIF(A2:A20,A18,C2:C20)</f>
        <v>3500</v>
      </c>
    </row>
  </sheetData>
  <conditionalFormatting sqref="C2:C20">
    <cfRule type="cellIs" dxfId="0" priority="1" operator="between">
      <formula>500</formula>
      <formula>2000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D6B9-4355-4AEC-94CA-108052C5FBDF}">
  <dimension ref="A1:F26"/>
  <sheetViews>
    <sheetView tabSelected="1" workbookViewId="0">
      <selection activeCell="F7" sqref="F7"/>
    </sheetView>
  </sheetViews>
  <sheetFormatPr defaultRowHeight="15" x14ac:dyDescent="0.25"/>
  <cols>
    <col min="1" max="1" width="18.7109375" customWidth="1"/>
    <col min="2" max="2" width="16.42578125" customWidth="1"/>
    <col min="3" max="3" width="14.28515625" customWidth="1"/>
    <col min="4" max="4" width="24.140625" customWidth="1"/>
    <col min="5" max="5" width="14" customWidth="1"/>
    <col min="6" max="6" width="14.42578125" customWidth="1"/>
  </cols>
  <sheetData>
    <row r="1" spans="1:6" x14ac:dyDescent="0.25">
      <c r="A1" s="16" t="s">
        <v>125</v>
      </c>
      <c r="B1" s="16" t="s">
        <v>126</v>
      </c>
      <c r="C1" s="16" t="s">
        <v>127</v>
      </c>
      <c r="D1" s="16" t="s">
        <v>128</v>
      </c>
      <c r="E1" s="16" t="s">
        <v>129</v>
      </c>
      <c r="F1" s="16" t="s">
        <v>130</v>
      </c>
    </row>
    <row r="2" spans="1:6" x14ac:dyDescent="0.25">
      <c r="A2" t="s">
        <v>131</v>
      </c>
      <c r="B2" t="s">
        <v>145</v>
      </c>
      <c r="C2" t="s">
        <v>146</v>
      </c>
      <c r="D2" t="s">
        <v>82</v>
      </c>
      <c r="E2" s="14">
        <v>39474</v>
      </c>
      <c r="F2">
        <v>73500</v>
      </c>
    </row>
    <row r="3" spans="1:6" x14ac:dyDescent="0.25">
      <c r="A3" t="s">
        <v>132</v>
      </c>
      <c r="B3" t="s">
        <v>147</v>
      </c>
      <c r="C3" t="s">
        <v>148</v>
      </c>
      <c r="D3" t="s">
        <v>149</v>
      </c>
      <c r="E3" s="14">
        <v>39508</v>
      </c>
      <c r="F3">
        <v>80000</v>
      </c>
    </row>
    <row r="4" spans="1:6" x14ac:dyDescent="0.25">
      <c r="A4" t="s">
        <v>133</v>
      </c>
      <c r="B4" t="s">
        <v>150</v>
      </c>
      <c r="C4" t="s">
        <v>151</v>
      </c>
      <c r="D4" t="s">
        <v>82</v>
      </c>
      <c r="E4" s="14">
        <v>39554</v>
      </c>
      <c r="F4">
        <v>80000</v>
      </c>
    </row>
    <row r="5" spans="1:6" x14ac:dyDescent="0.25">
      <c r="A5" t="s">
        <v>134</v>
      </c>
      <c r="B5" t="s">
        <v>175</v>
      </c>
      <c r="C5" t="s">
        <v>155</v>
      </c>
      <c r="D5" t="s">
        <v>82</v>
      </c>
      <c r="E5" s="14">
        <v>39571</v>
      </c>
      <c r="F5">
        <v>95000</v>
      </c>
    </row>
    <row r="6" spans="1:6" x14ac:dyDescent="0.25">
      <c r="A6" t="s">
        <v>135</v>
      </c>
      <c r="B6" t="s">
        <v>174</v>
      </c>
      <c r="C6" t="s">
        <v>156</v>
      </c>
      <c r="D6" t="s">
        <v>153</v>
      </c>
      <c r="E6" s="14">
        <v>39640</v>
      </c>
      <c r="F6">
        <v>105000</v>
      </c>
    </row>
    <row r="7" spans="1:6" x14ac:dyDescent="0.25">
      <c r="A7" t="s">
        <v>136</v>
      </c>
      <c r="B7" t="s">
        <v>173</v>
      </c>
      <c r="C7" t="s">
        <v>157</v>
      </c>
      <c r="D7" t="s">
        <v>152</v>
      </c>
      <c r="E7" s="14">
        <v>39646</v>
      </c>
      <c r="F7">
        <v>90000</v>
      </c>
    </row>
    <row r="8" spans="1:6" x14ac:dyDescent="0.25">
      <c r="A8" t="s">
        <v>137</v>
      </c>
      <c r="B8" t="s">
        <v>172</v>
      </c>
      <c r="C8" t="s">
        <v>158</v>
      </c>
      <c r="D8" t="s">
        <v>152</v>
      </c>
      <c r="E8" s="14">
        <v>39726</v>
      </c>
      <c r="F8">
        <v>60000</v>
      </c>
    </row>
    <row r="9" spans="1:6" x14ac:dyDescent="0.25">
      <c r="A9" t="s">
        <v>138</v>
      </c>
      <c r="B9" t="s">
        <v>179</v>
      </c>
      <c r="C9" t="s">
        <v>159</v>
      </c>
      <c r="D9" t="s">
        <v>153</v>
      </c>
      <c r="E9" s="14">
        <v>39749</v>
      </c>
      <c r="F9">
        <v>87000</v>
      </c>
    </row>
    <row r="10" spans="1:6" x14ac:dyDescent="0.25">
      <c r="A10" t="s">
        <v>139</v>
      </c>
      <c r="B10" t="s">
        <v>171</v>
      </c>
      <c r="C10" t="s">
        <v>160</v>
      </c>
      <c r="D10" t="s">
        <v>82</v>
      </c>
      <c r="E10" s="14">
        <v>39757</v>
      </c>
      <c r="F10">
        <v>104000</v>
      </c>
    </row>
    <row r="11" spans="1:6" x14ac:dyDescent="0.25">
      <c r="A11" t="s">
        <v>140</v>
      </c>
      <c r="B11" t="s">
        <v>170</v>
      </c>
      <c r="C11" t="s">
        <v>161</v>
      </c>
      <c r="D11" t="s">
        <v>82</v>
      </c>
      <c r="E11" s="14">
        <v>40163</v>
      </c>
      <c r="F11">
        <v>380050</v>
      </c>
    </row>
    <row r="12" spans="1:6" x14ac:dyDescent="0.25">
      <c r="A12" t="s">
        <v>141</v>
      </c>
      <c r="B12" t="s">
        <v>169</v>
      </c>
      <c r="C12" t="s">
        <v>162</v>
      </c>
      <c r="D12" t="s">
        <v>149</v>
      </c>
      <c r="E12" s="14">
        <v>39856</v>
      </c>
      <c r="F12">
        <v>93000</v>
      </c>
    </row>
    <row r="13" spans="1:6" x14ac:dyDescent="0.25">
      <c r="A13" t="s">
        <v>142</v>
      </c>
      <c r="B13" t="s">
        <v>168</v>
      </c>
      <c r="C13" t="s">
        <v>163</v>
      </c>
      <c r="D13" t="s">
        <v>82</v>
      </c>
      <c r="E13" s="14">
        <v>39891</v>
      </c>
      <c r="F13">
        <v>100000</v>
      </c>
    </row>
    <row r="14" spans="1:6" x14ac:dyDescent="0.25">
      <c r="A14" t="s">
        <v>143</v>
      </c>
      <c r="B14" t="s">
        <v>167</v>
      </c>
      <c r="C14" t="s">
        <v>164</v>
      </c>
      <c r="D14" t="s">
        <v>154</v>
      </c>
      <c r="E14" s="14">
        <v>39916</v>
      </c>
      <c r="F14">
        <v>136000</v>
      </c>
    </row>
    <row r="15" spans="1:6" x14ac:dyDescent="0.25">
      <c r="A15" t="s">
        <v>144</v>
      </c>
      <c r="B15" t="s">
        <v>166</v>
      </c>
      <c r="C15" t="s">
        <v>165</v>
      </c>
      <c r="D15" t="s">
        <v>82</v>
      </c>
      <c r="E15" s="14">
        <v>39931</v>
      </c>
      <c r="F15">
        <v>68000</v>
      </c>
    </row>
    <row r="16" spans="1:6" x14ac:dyDescent="0.25"/>
    <row r="17" spans="1:6" x14ac:dyDescent="0.25">
      <c r="B17">
        <f>COUNTA(B2:B15)</f>
        <v>14</v>
      </c>
    </row>
    <row r="18" spans="1:6" x14ac:dyDescent="0.25">
      <c r="B18" t="s">
        <v>176</v>
      </c>
      <c r="C18" t="s">
        <v>177</v>
      </c>
    </row>
    <row r="19" spans="1:6" x14ac:dyDescent="0.25">
      <c r="A19" t="s">
        <v>178</v>
      </c>
      <c r="B19">
        <f>COUNTIF(D2:D15,D7)</f>
        <v>2</v>
      </c>
      <c r="C19">
        <f>COUNTIF(D2:D15,D15)</f>
        <v>7</v>
      </c>
    </row>
    <row r="21" spans="1:6" x14ac:dyDescent="0.25">
      <c r="A21" t="str" cm="1">
        <f t="array" ref="A21:F21">_xlfn.XLOOKUP(A2,A1:A15,A1:F15)</f>
        <v>EMP001</v>
      </c>
      <c r="B21" t="str">
        <v>Faith k. Macias</v>
      </c>
      <c r="C21" t="str">
        <v>845-04-3962</v>
      </c>
      <c r="D21" t="str">
        <v>Marketing</v>
      </c>
      <c r="E21">
        <v>39474</v>
      </c>
      <c r="F21">
        <v>73500</v>
      </c>
    </row>
    <row r="22" spans="1:6" x14ac:dyDescent="0.25">
      <c r="B22" t="s">
        <v>174</v>
      </c>
      <c r="C22" t="str">
        <f>VLOOKUP(A6,A1:F15,4,0)</f>
        <v>Engineering</v>
      </c>
      <c r="D22">
        <f>VLOOKUP(A6,A1:F15,6,0)</f>
        <v>105000</v>
      </c>
      <c r="E22" t="str">
        <f>VLOOKUP(A6,A1:F15,3,0)</f>
        <v>245-18-5890</v>
      </c>
    </row>
    <row r="24" spans="1:6" x14ac:dyDescent="0.25">
      <c r="B24">
        <f>SUMIF(D2:D15,D2,F2:F15)</f>
        <v>900550</v>
      </c>
    </row>
    <row r="25" spans="1:6" x14ac:dyDescent="0.25">
      <c r="A25" t="str" cm="1">
        <f t="array" ref="A25:F25">_xlfn.XLOOKUP(A3,A1:A15,A1:F15)</f>
        <v>EMP002</v>
      </c>
      <c r="B25" t="str">
        <v>Lucian Q. Franklin</v>
      </c>
      <c r="C25" t="str">
        <v>345-28-4935</v>
      </c>
      <c r="D25" t="str">
        <v>IT/IS</v>
      </c>
      <c r="E25">
        <v>39508</v>
      </c>
      <c r="F25">
        <v>80000</v>
      </c>
    </row>
    <row r="26" spans="1:6" x14ac:dyDescent="0.25">
      <c r="A26" t="str" cm="1">
        <f t="array" ref="A26:F26">_xlfn.XLOOKUP(A4,A1:A15,A1:F15)</f>
        <v>EMP003</v>
      </c>
      <c r="B26" t="str">
        <v>Blaze V Bridges</v>
      </c>
      <c r="C26" t="str">
        <v>503-53-8350</v>
      </c>
      <c r="D26" t="str">
        <v>Marketing</v>
      </c>
      <c r="E26">
        <v>39554</v>
      </c>
      <c r="F26">
        <v>80000</v>
      </c>
    </row>
  </sheetData>
  <phoneticPr fontId="5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2025-05-12T16:49:22Z</dcterms:created>
  <dcterms:modified xsi:type="dcterms:W3CDTF">2025-05-16T16:49:32Z</dcterms:modified>
</cp:coreProperties>
</file>