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Academics (BDA)\Term 5\FA\"/>
    </mc:Choice>
  </mc:AlternateContent>
  <xr:revisionPtr revIDLastSave="0" documentId="13_ncr:1_{0D65F621-06DB-4C54-86E3-FA7CF3D6D960}" xr6:coauthVersionLast="47" xr6:coauthVersionMax="47" xr10:uidLastSave="{00000000-0000-0000-0000-000000000000}"/>
  <bookViews>
    <workbookView xWindow="-108" yWindow="-108" windowWidth="23256" windowHeight="13176" xr2:uid="{9D201BB9-5932-410C-8217-F5AEF4F1C6E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F26" i="2" s="1"/>
  <c r="C25" i="2"/>
  <c r="D25" i="2"/>
  <c r="E25" i="2"/>
  <c r="F25" i="2"/>
  <c r="C31" i="2"/>
  <c r="D31" i="2"/>
  <c r="E31" i="2"/>
  <c r="F31" i="2"/>
  <c r="B31" i="2"/>
  <c r="F32" i="2" s="1"/>
  <c r="D30" i="2"/>
  <c r="E30" i="2"/>
  <c r="F30" i="2"/>
  <c r="C30" i="2"/>
  <c r="D24" i="2"/>
  <c r="E24" i="2"/>
  <c r="F24" i="2"/>
  <c r="C24" i="2"/>
  <c r="B7" i="2"/>
  <c r="C7" i="2"/>
  <c r="D7" i="2"/>
  <c r="E7" i="2"/>
  <c r="F7" i="2"/>
  <c r="G7" i="2" s="1"/>
  <c r="B8" i="2"/>
  <c r="C8" i="2"/>
  <c r="D8" i="2"/>
  <c r="E8" i="2"/>
  <c r="F8" i="2"/>
  <c r="G8" i="2" s="1"/>
  <c r="H8" i="2" s="1"/>
  <c r="B9" i="2"/>
  <c r="C9" i="2"/>
  <c r="D9" i="2"/>
  <c r="E9" i="2"/>
  <c r="F9" i="2"/>
  <c r="G9" i="2" s="1"/>
  <c r="H9" i="2" s="1"/>
  <c r="B10" i="2"/>
  <c r="C10" i="2"/>
  <c r="D10" i="2"/>
  <c r="E10" i="2"/>
  <c r="F10" i="2"/>
  <c r="G10" i="2" s="1"/>
  <c r="H10" i="2" s="1"/>
  <c r="B11" i="2"/>
  <c r="C11" i="2"/>
  <c r="D11" i="2"/>
  <c r="E11" i="2"/>
  <c r="F11" i="2"/>
  <c r="G11" i="2" s="1"/>
  <c r="H11" i="2" s="1"/>
  <c r="G3" i="2" l="1"/>
  <c r="G29" i="2" s="1"/>
  <c r="H7" i="2"/>
  <c r="H3" i="2" s="1"/>
  <c r="H29" i="2" s="1"/>
  <c r="G23" i="2" l="1"/>
  <c r="H23" i="2"/>
  <c r="H22" i="2" s="1"/>
  <c r="G24" i="2"/>
  <c r="G22" i="2"/>
  <c r="G4" i="2"/>
  <c r="G30" i="2"/>
  <c r="H4" i="2"/>
  <c r="H24" i="2" l="1"/>
  <c r="H30" i="2"/>
</calcChain>
</file>

<file path=xl/sharedStrings.xml><?xml version="1.0" encoding="utf-8"?>
<sst xmlns="http://schemas.openxmlformats.org/spreadsheetml/2006/main" count="27" uniqueCount="26">
  <si>
    <t xml:space="preserve">  Operating margin</t>
  </si>
  <si>
    <t xml:space="preserve">  Profit after tax (PAT)</t>
  </si>
  <si>
    <t>ITC Ltd.</t>
  </si>
  <si>
    <t>Sales % Change</t>
  </si>
  <si>
    <t>Cigarettes &amp; Tobacco (37%)</t>
  </si>
  <si>
    <t>FMCG (25%)</t>
  </si>
  <si>
    <t>ITC Hotels (4%)</t>
  </si>
  <si>
    <t>Agri Business (20%)</t>
  </si>
  <si>
    <t>Paperboards, Paper &amp; Packaging (11%)</t>
  </si>
  <si>
    <t>Food Products Industry</t>
  </si>
  <si>
    <t>Agricultural Products</t>
  </si>
  <si>
    <t>Hotels &amp; Tourism</t>
  </si>
  <si>
    <t>Paper, newsprint &amp; paper products</t>
  </si>
  <si>
    <t>Tobacco Products</t>
  </si>
  <si>
    <t>Sales Growth %</t>
  </si>
  <si>
    <t>PBDITA (Operating Income)</t>
  </si>
  <si>
    <t>Sales (Revenue)</t>
  </si>
  <si>
    <t>PAT Growth %</t>
  </si>
  <si>
    <t>Average</t>
  </si>
  <si>
    <t>PAT as % of Sales</t>
  </si>
  <si>
    <t>PBDITA Growth %</t>
  </si>
  <si>
    <t>PBDITA as % of Sales</t>
  </si>
  <si>
    <t>Assumptions</t>
  </si>
  <si>
    <t>Segments Sales (Revenue)</t>
  </si>
  <si>
    <t>The PAT will increase at the same rate as the average of the last five years' PAT as a percentage of sales.</t>
  </si>
  <si>
    <t>The PBDITA will increase at the same rate as the average of the last five years' PBDITA as a percentage of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</si>
</sst>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9" fontId="5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0" xfId="2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" fontId="2" fillId="2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1E60-0956-48E0-A6E6-C06243535793}">
  <dimension ref="A2:K32"/>
  <sheetViews>
    <sheetView tabSelected="1" zoomScale="89" workbookViewId="0">
      <selection activeCell="J24" sqref="J24"/>
    </sheetView>
  </sheetViews>
  <sheetFormatPr defaultRowHeight="14.4" x14ac:dyDescent="0.3"/>
  <cols>
    <col min="1" max="1" width="34.6640625" style="1" bestFit="1" customWidth="1"/>
    <col min="2" max="6" width="9.88671875" style="1" bestFit="1" customWidth="1"/>
    <col min="7" max="8" width="10" style="1" bestFit="1" customWidth="1"/>
    <col min="9" max="9" width="8.88671875" style="1"/>
    <col min="10" max="10" width="94.88671875" style="1" bestFit="1" customWidth="1"/>
    <col min="11" max="11" width="8.88671875" style="1"/>
    <col min="12" max="12" width="11.77734375" style="1" bestFit="1" customWidth="1"/>
    <col min="13" max="16384" width="8.88671875" style="1"/>
  </cols>
  <sheetData>
    <row r="2" spans="1:11" x14ac:dyDescent="0.3">
      <c r="A2" s="8" t="s">
        <v>2</v>
      </c>
      <c r="B2" s="2">
        <v>43891</v>
      </c>
      <c r="C2" s="2">
        <v>44256</v>
      </c>
      <c r="D2" s="2">
        <v>44621</v>
      </c>
      <c r="E2" s="2">
        <v>44986</v>
      </c>
      <c r="F2" s="2">
        <v>45352</v>
      </c>
      <c r="G2" s="19">
        <v>45717</v>
      </c>
      <c r="H2" s="19">
        <v>46082</v>
      </c>
    </row>
    <row r="3" spans="1:11" x14ac:dyDescent="0.3">
      <c r="A3" s="3" t="s">
        <v>16</v>
      </c>
      <c r="B3" s="4">
        <v>46807.34</v>
      </c>
      <c r="C3" s="4">
        <v>48524.56</v>
      </c>
      <c r="D3" s="4">
        <v>59745.56</v>
      </c>
      <c r="E3" s="4">
        <v>70251.28</v>
      </c>
      <c r="F3" s="4">
        <v>70105.289999999994</v>
      </c>
      <c r="G3" s="9">
        <f>SUM(G7:G11)</f>
        <v>74490.796521239987</v>
      </c>
      <c r="H3" s="9">
        <f>SUM(H7:H11)</f>
        <v>80763.316196984757</v>
      </c>
    </row>
    <row r="4" spans="1:11" x14ac:dyDescent="0.3">
      <c r="A4" s="3" t="s">
        <v>14</v>
      </c>
      <c r="B4" s="4">
        <v>8.11</v>
      </c>
      <c r="C4" s="4">
        <v>8.61</v>
      </c>
      <c r="D4" s="4">
        <v>20.98</v>
      </c>
      <c r="E4" s="4">
        <v>19.309999999999999</v>
      </c>
      <c r="F4" s="4">
        <v>3.97</v>
      </c>
      <c r="G4" s="10">
        <f>(G3-F3)/F3</f>
        <v>6.2555999999999903E-2</v>
      </c>
      <c r="H4" s="10">
        <f>(H3-G3)/G3</f>
        <v>8.4205297414912866E-2</v>
      </c>
      <c r="J4" s="3" t="s">
        <v>22</v>
      </c>
      <c r="K4" s="4"/>
    </row>
    <row r="5" spans="1:11" x14ac:dyDescent="0.3">
      <c r="B5" s="4"/>
      <c r="C5" s="4"/>
      <c r="D5" s="4"/>
      <c r="E5" s="4"/>
      <c r="F5" s="4"/>
    </row>
    <row r="6" spans="1:11" x14ac:dyDescent="0.3">
      <c r="A6" s="8" t="s">
        <v>23</v>
      </c>
      <c r="J6" s="18" t="s">
        <v>24</v>
      </c>
    </row>
    <row r="7" spans="1:11" x14ac:dyDescent="0.3">
      <c r="A7" s="3" t="s">
        <v>4</v>
      </c>
      <c r="B7" s="5">
        <f>B3*37%</f>
        <v>17318.715799999998</v>
      </c>
      <c r="C7" s="5">
        <f>C3*37%</f>
        <v>17954.087199999998</v>
      </c>
      <c r="D7" s="5">
        <f>D3*37%</f>
        <v>22105.857199999999</v>
      </c>
      <c r="E7" s="5">
        <f>E3*37%</f>
        <v>25992.973599999998</v>
      </c>
      <c r="F7" s="5">
        <f>F3*37%</f>
        <v>25938.957299999998</v>
      </c>
      <c r="G7" s="6">
        <f t="shared" ref="G7:H11" si="0">F7+F7*G15%</f>
        <v>27671.679647639998</v>
      </c>
      <c r="H7" s="6">
        <f t="shared" si="0"/>
        <v>29553.353863679517</v>
      </c>
      <c r="J7" s="18" t="s">
        <v>25</v>
      </c>
    </row>
    <row r="8" spans="1:11" x14ac:dyDescent="0.3">
      <c r="A8" s="3" t="s">
        <v>5</v>
      </c>
      <c r="B8" s="5">
        <f>25%*B3</f>
        <v>11701.834999999999</v>
      </c>
      <c r="C8" s="5">
        <f>25%*C3</f>
        <v>12131.14</v>
      </c>
      <c r="D8" s="5">
        <f>25%*D3</f>
        <v>14936.39</v>
      </c>
      <c r="E8" s="5">
        <f>25%*E3</f>
        <v>17562.82</v>
      </c>
      <c r="F8" s="5">
        <f>25%*F3</f>
        <v>17526.322499999998</v>
      </c>
      <c r="G8" s="6">
        <f t="shared" si="0"/>
        <v>19447.207445999997</v>
      </c>
      <c r="H8" s="6">
        <f t="shared" si="0"/>
        <v>21160.506421992595</v>
      </c>
    </row>
    <row r="9" spans="1:11" x14ac:dyDescent="0.3">
      <c r="A9" s="3" t="s">
        <v>6</v>
      </c>
      <c r="B9" s="5">
        <f>4%*B3</f>
        <v>1872.2936</v>
      </c>
      <c r="C9" s="5">
        <f>4%*C3</f>
        <v>1940.9823999999999</v>
      </c>
      <c r="D9" s="5">
        <f>4%*D3</f>
        <v>2389.8224</v>
      </c>
      <c r="E9" s="5">
        <f>4%*E3</f>
        <v>2810.0511999999999</v>
      </c>
      <c r="F9" s="5">
        <f>4%*F3</f>
        <v>2804.2115999999996</v>
      </c>
      <c r="G9" s="6">
        <f t="shared" si="0"/>
        <v>2970.5013478799997</v>
      </c>
      <c r="H9" s="6">
        <f t="shared" si="0"/>
        <v>3126.4526686436998</v>
      </c>
    </row>
    <row r="10" spans="1:11" x14ac:dyDescent="0.3">
      <c r="A10" s="3" t="s">
        <v>7</v>
      </c>
      <c r="B10" s="5">
        <f>20%*B3</f>
        <v>9361.4679999999989</v>
      </c>
      <c r="C10" s="5">
        <f>20%*C3</f>
        <v>9704.9120000000003</v>
      </c>
      <c r="D10" s="5">
        <f>20%*D3</f>
        <v>11949.112000000001</v>
      </c>
      <c r="E10" s="5">
        <f>20%*E3</f>
        <v>14050.256000000001</v>
      </c>
      <c r="F10" s="5">
        <f>20%*F3</f>
        <v>14021.057999999999</v>
      </c>
      <c r="G10" s="6">
        <f t="shared" si="0"/>
        <v>16452.309457199997</v>
      </c>
      <c r="H10" s="6">
        <f t="shared" si="0"/>
        <v>18604.271534201758</v>
      </c>
    </row>
    <row r="11" spans="1:11" x14ac:dyDescent="0.3">
      <c r="A11" s="3" t="s">
        <v>8</v>
      </c>
      <c r="B11" s="5">
        <f>11%*B3</f>
        <v>5148.8073999999997</v>
      </c>
      <c r="C11" s="5">
        <f>11%*C3</f>
        <v>5337.7015999999994</v>
      </c>
      <c r="D11" s="5">
        <f>11%*D3</f>
        <v>6572.0115999999998</v>
      </c>
      <c r="E11" s="5">
        <f>11%*E3</f>
        <v>7727.6408000000001</v>
      </c>
      <c r="F11" s="5">
        <f>11%*F3</f>
        <v>7711.5818999999992</v>
      </c>
      <c r="G11" s="6">
        <f t="shared" si="0"/>
        <v>7949.0986225199995</v>
      </c>
      <c r="H11" s="6">
        <f t="shared" si="0"/>
        <v>8318.7317084671795</v>
      </c>
    </row>
    <row r="14" spans="1:11" x14ac:dyDescent="0.3">
      <c r="A14" s="8" t="s">
        <v>3</v>
      </c>
      <c r="B14" s="2">
        <v>43891</v>
      </c>
      <c r="C14" s="2">
        <v>44256</v>
      </c>
      <c r="D14" s="2">
        <v>44621</v>
      </c>
      <c r="E14" s="2">
        <v>44986</v>
      </c>
      <c r="F14" s="2">
        <v>45352</v>
      </c>
      <c r="G14" s="2">
        <v>45717</v>
      </c>
      <c r="H14" s="2">
        <v>46082</v>
      </c>
    </row>
    <row r="15" spans="1:11" x14ac:dyDescent="0.3">
      <c r="A15" s="3" t="s">
        <v>13</v>
      </c>
      <c r="B15" s="7">
        <v>2.4700000000000002</v>
      </c>
      <c r="C15" s="7">
        <v>0.93</v>
      </c>
      <c r="D15" s="7">
        <v>19.54</v>
      </c>
      <c r="E15" s="7">
        <v>18.82</v>
      </c>
      <c r="F15" s="7">
        <v>11.22</v>
      </c>
      <c r="G15" s="7">
        <v>6.68</v>
      </c>
      <c r="H15" s="7">
        <v>6.8</v>
      </c>
    </row>
    <row r="16" spans="1:11" x14ac:dyDescent="0.3">
      <c r="A16" s="3" t="s">
        <v>9</v>
      </c>
      <c r="B16" s="7">
        <v>5.64</v>
      </c>
      <c r="C16" s="7">
        <v>5.89</v>
      </c>
      <c r="D16" s="7">
        <v>24.11</v>
      </c>
      <c r="E16" s="7">
        <v>10.79</v>
      </c>
      <c r="F16" s="7">
        <v>9.57</v>
      </c>
      <c r="G16" s="7">
        <v>10.96</v>
      </c>
      <c r="H16" s="7">
        <v>8.81</v>
      </c>
    </row>
    <row r="17" spans="1:8" x14ac:dyDescent="0.3">
      <c r="A17" s="3" t="s">
        <v>11</v>
      </c>
      <c r="B17" s="7">
        <v>4.0999999999999996</v>
      </c>
      <c r="C17" s="7">
        <v>-60.67</v>
      </c>
      <c r="D17" s="7">
        <v>68.11</v>
      </c>
      <c r="E17" s="7">
        <v>64.7</v>
      </c>
      <c r="F17" s="7">
        <v>0.43</v>
      </c>
      <c r="G17" s="7">
        <v>5.93</v>
      </c>
      <c r="H17" s="7">
        <v>5.25</v>
      </c>
    </row>
    <row r="18" spans="1:8" x14ac:dyDescent="0.3">
      <c r="A18" s="3" t="s">
        <v>10</v>
      </c>
      <c r="B18" s="7">
        <v>2.57</v>
      </c>
      <c r="C18" s="7">
        <v>29.45</v>
      </c>
      <c r="D18" s="7">
        <v>4.24</v>
      </c>
      <c r="E18" s="7">
        <v>-14.07</v>
      </c>
      <c r="F18" s="7">
        <v>10.4</v>
      </c>
      <c r="G18" s="7">
        <v>17.34</v>
      </c>
      <c r="H18" s="7">
        <v>13.08</v>
      </c>
    </row>
    <row r="19" spans="1:8" x14ac:dyDescent="0.3">
      <c r="A19" s="3" t="s">
        <v>12</v>
      </c>
      <c r="B19" s="7">
        <v>-4.79</v>
      </c>
      <c r="C19" s="7">
        <v>-12</v>
      </c>
      <c r="D19" s="7">
        <v>44.36</v>
      </c>
      <c r="E19" s="7">
        <v>21.74</v>
      </c>
      <c r="F19" s="7">
        <v>-7.31</v>
      </c>
      <c r="G19" s="7">
        <v>3.08</v>
      </c>
      <c r="H19" s="7">
        <v>4.6500000000000004</v>
      </c>
    </row>
    <row r="22" spans="1:8" x14ac:dyDescent="0.3">
      <c r="A22" s="3" t="s">
        <v>0</v>
      </c>
      <c r="B22" s="1">
        <v>38.380000000000003</v>
      </c>
      <c r="C22" s="1">
        <v>32.18</v>
      </c>
      <c r="D22" s="1">
        <v>31.58</v>
      </c>
      <c r="E22" s="1">
        <v>34.06</v>
      </c>
      <c r="F22" s="1">
        <v>34.840000000000003</v>
      </c>
      <c r="G22" s="10">
        <f>G23/G3</f>
        <v>0.39612943789289073</v>
      </c>
      <c r="H22" s="10">
        <f>H23/H3</f>
        <v>0.39612943789289073</v>
      </c>
    </row>
    <row r="23" spans="1:8" x14ac:dyDescent="0.3">
      <c r="A23" s="3" t="s">
        <v>15</v>
      </c>
      <c r="B23" s="4">
        <v>20947.21</v>
      </c>
      <c r="C23" s="4">
        <v>18850.28</v>
      </c>
      <c r="D23" s="4">
        <v>21528.15</v>
      </c>
      <c r="E23" s="4">
        <v>26483.7</v>
      </c>
      <c r="F23" s="4">
        <v>28556.880000000001</v>
      </c>
      <c r="G23" s="9">
        <f>F26*G3</f>
        <v>29507.997354152496</v>
      </c>
      <c r="H23" s="9">
        <f>F26*H3</f>
        <v>31992.727047477369</v>
      </c>
    </row>
    <row r="24" spans="1:8" x14ac:dyDescent="0.3">
      <c r="A24" s="3" t="s">
        <v>20</v>
      </c>
      <c r="B24" s="7"/>
      <c r="C24" s="11">
        <f>(C23-B23)/B23</f>
        <v>-0.10010545557141025</v>
      </c>
      <c r="D24" s="11">
        <f t="shared" ref="D24:F24" si="1">(D23-C23)/C23</f>
        <v>0.1420599587910632</v>
      </c>
      <c r="E24" s="11">
        <f t="shared" si="1"/>
        <v>0.23018931027515133</v>
      </c>
      <c r="F24" s="11">
        <f t="shared" si="1"/>
        <v>7.8281357967353513E-2</v>
      </c>
      <c r="G24" s="11">
        <f t="shared" ref="G24" si="2">(G23-F23)/F23</f>
        <v>3.3306066844574579E-2</v>
      </c>
      <c r="H24" s="11">
        <f t="shared" ref="H24" si="3">(H23-G23)/G23</f>
        <v>8.4205297414912852E-2</v>
      </c>
    </row>
    <row r="25" spans="1:8" x14ac:dyDescent="0.3">
      <c r="A25" s="3" t="s">
        <v>21</v>
      </c>
      <c r="B25" s="12">
        <f>B23/B3</f>
        <v>0.44751976933532223</v>
      </c>
      <c r="C25" s="12">
        <f>C23/C3</f>
        <v>0.38846884958874434</v>
      </c>
      <c r="D25" s="12">
        <f>D23/D3</f>
        <v>0.36033054171724227</v>
      </c>
      <c r="E25" s="12">
        <f>E23/E3</f>
        <v>0.37698530190481938</v>
      </c>
      <c r="F25" s="12">
        <f>F23/F3</f>
        <v>0.40734272691832535</v>
      </c>
      <c r="G25" s="13"/>
      <c r="H25" s="13"/>
    </row>
    <row r="26" spans="1:8" x14ac:dyDescent="0.3">
      <c r="E26" s="3" t="s">
        <v>18</v>
      </c>
      <c r="F26" s="14">
        <f>AVERAGE(B25:F25)</f>
        <v>0.39612943789289073</v>
      </c>
    </row>
    <row r="29" spans="1:8" x14ac:dyDescent="0.3">
      <c r="A29" s="3" t="s">
        <v>1</v>
      </c>
      <c r="B29" s="4">
        <v>15136.05</v>
      </c>
      <c r="C29" s="4">
        <v>13031.68</v>
      </c>
      <c r="D29" s="4">
        <v>15057.83</v>
      </c>
      <c r="E29" s="4">
        <v>18753.310000000001</v>
      </c>
      <c r="F29" s="4">
        <v>20421.97</v>
      </c>
      <c r="G29" s="9">
        <f>F32*G3</f>
        <v>20890.357577223967</v>
      </c>
      <c r="H29" s="9">
        <f>F32*H3</f>
        <v>22649.436350117991</v>
      </c>
    </row>
    <row r="30" spans="1:8" x14ac:dyDescent="0.3">
      <c r="A30" s="3" t="s">
        <v>17</v>
      </c>
      <c r="C30" s="11">
        <f>(C29-B29)/B29</f>
        <v>-0.13903032825605088</v>
      </c>
      <c r="D30" s="11">
        <f t="shared" ref="D30:F30" si="4">(D29-C29)/C29</f>
        <v>0.15547880242608778</v>
      </c>
      <c r="E30" s="11">
        <f t="shared" si="4"/>
        <v>0.24541916066259226</v>
      </c>
      <c r="F30" s="11">
        <f t="shared" si="4"/>
        <v>8.8979492153651793E-2</v>
      </c>
      <c r="G30" s="11">
        <f t="shared" ref="G30" si="5">(G29-F29)/F29</f>
        <v>2.2935474747243591E-2</v>
      </c>
      <c r="H30" s="11">
        <f t="shared" ref="H30" si="6">(H29-G29)/G29</f>
        <v>8.420529741491288E-2</v>
      </c>
    </row>
    <row r="31" spans="1:8" x14ac:dyDescent="0.3">
      <c r="A31" s="3" t="s">
        <v>19</v>
      </c>
      <c r="B31" s="15">
        <f>B29/B3</f>
        <v>0.32336915535042154</v>
      </c>
      <c r="C31" s="15">
        <f>C29/C3</f>
        <v>0.26855843721200151</v>
      </c>
      <c r="D31" s="15">
        <f>D29/D3</f>
        <v>0.25203261966244855</v>
      </c>
      <c r="E31" s="15">
        <f>E29/E3</f>
        <v>0.26694616809828947</v>
      </c>
      <c r="F31" s="15">
        <f>F29/F3</f>
        <v>0.29130426534146003</v>
      </c>
      <c r="G31" s="16"/>
      <c r="H31" s="16"/>
    </row>
    <row r="32" spans="1:8" x14ac:dyDescent="0.3">
      <c r="E32" s="3" t="s">
        <v>18</v>
      </c>
      <c r="F32" s="17">
        <f>AVERAGE(B31:F31)</f>
        <v>0.28044212913292421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Sahni</dc:creator>
  <cp:lastModifiedBy>Aryan Sahni</cp:lastModifiedBy>
  <dcterms:created xsi:type="dcterms:W3CDTF">2024-09-15T13:03:51Z</dcterms:created>
  <dcterms:modified xsi:type="dcterms:W3CDTF">2024-09-15T19:20:36Z</dcterms:modified>
</cp:coreProperties>
</file>