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ayarnell_gsd_harvard_edu/Documents/Documents/Harvard MDes/Thesis/Simulation/Modeling/"/>
    </mc:Choice>
  </mc:AlternateContent>
  <xr:revisionPtr revIDLastSave="0" documentId="8_{A69EE06D-BF29-4F93-8546-D839A658BD25}" xr6:coauthVersionLast="47" xr6:coauthVersionMax="47" xr10:uidLastSave="{00000000-0000-0000-0000-000000000000}"/>
  <bookViews>
    <workbookView xWindow="28680" yWindow="-120" windowWidth="29040" windowHeight="15990" firstSheet="1" activeTab="7" xr2:uid="{EDDFA5B7-7BEC-45B4-9B13-F11BB10F0974}"/>
  </bookViews>
  <sheets>
    <sheet name="Base - Gas" sheetId="2" r:id="rId1"/>
    <sheet name="Low EC - Gas" sheetId="5" r:id="rId2"/>
    <sheet name="Base - Electric" sheetId="3" r:id="rId3"/>
    <sheet name="Low EC - Electric" sheetId="6" r:id="rId4"/>
    <sheet name="PHIUS - Efficient Low EC" sheetId="4" r:id="rId5"/>
    <sheet name="PHIUS - Efficient Standard EC" sheetId="7" r:id="rId6"/>
    <sheet name="PHIUS - Inefficient High EC" sheetId="8" r:id="rId7"/>
    <sheet name="PHIUS - Efficient High EC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3" i="7" l="1"/>
  <c r="H23" i="7"/>
  <c r="I22" i="7"/>
  <c r="H22" i="7"/>
  <c r="I21" i="7"/>
  <c r="H21" i="7"/>
  <c r="G16" i="7"/>
  <c r="D16" i="7"/>
  <c r="I15" i="7"/>
  <c r="E15" i="7"/>
  <c r="E20" i="7" s="1"/>
  <c r="G14" i="7"/>
  <c r="F14" i="7"/>
  <c r="I14" i="7" s="1"/>
  <c r="F13" i="7"/>
  <c r="I13" i="7" s="1"/>
  <c r="I12" i="7"/>
  <c r="H12" i="7"/>
  <c r="I11" i="7"/>
  <c r="H11" i="7"/>
  <c r="I10" i="7"/>
  <c r="H10" i="7"/>
  <c r="I9" i="7"/>
  <c r="H9" i="7"/>
  <c r="I8" i="7"/>
  <c r="H8" i="7"/>
  <c r="H7" i="7"/>
  <c r="G7" i="7"/>
  <c r="E7" i="7"/>
  <c r="I7" i="7" s="1"/>
  <c r="H6" i="7"/>
  <c r="G6" i="7"/>
  <c r="I6" i="7" s="1"/>
  <c r="E6" i="7"/>
  <c r="I5" i="7"/>
  <c r="H5" i="7"/>
  <c r="I4" i="7"/>
  <c r="H4" i="7"/>
  <c r="H3" i="7"/>
  <c r="G3" i="7"/>
  <c r="I3" i="7" s="1"/>
  <c r="H2" i="7"/>
  <c r="G2" i="7"/>
  <c r="I2" i="7" s="1"/>
  <c r="I16" i="7" l="1"/>
  <c r="I20" i="7"/>
  <c r="H20" i="7"/>
  <c r="H13" i="7"/>
  <c r="E18" i="7"/>
  <c r="E16" i="7"/>
  <c r="H14" i="7"/>
  <c r="H16" i="7"/>
  <c r="E19" i="7"/>
  <c r="E17" i="7"/>
  <c r="H15" i="7"/>
  <c r="I19" i="7" l="1"/>
  <c r="H19" i="7"/>
  <c r="I18" i="7"/>
  <c r="H18" i="7"/>
  <c r="H17" i="7"/>
  <c r="I17" i="7"/>
</calcChain>
</file>

<file path=xl/sharedStrings.xml><?xml version="1.0" encoding="utf-8"?>
<sst xmlns="http://schemas.openxmlformats.org/spreadsheetml/2006/main" count="1120" uniqueCount="150">
  <si>
    <t>Climate Zone</t>
  </si>
  <si>
    <t>Building Element</t>
  </si>
  <si>
    <t>Assembly</t>
  </si>
  <si>
    <t>Number</t>
  </si>
  <si>
    <t>Length (m)</t>
  </si>
  <si>
    <t>Width (m)</t>
  </si>
  <si>
    <t>Depth (m)</t>
  </si>
  <si>
    <t>Area (m2)</t>
  </si>
  <si>
    <t>Volume (m3)</t>
  </si>
  <si>
    <t>Material Source</t>
  </si>
  <si>
    <t>LCI Source (a.k.a. how much?)</t>
  </si>
  <si>
    <t>Notes</t>
  </si>
  <si>
    <t>all</t>
  </si>
  <si>
    <t>Foundation</t>
  </si>
  <si>
    <t>3001-4000 PSI Concrete, 0% FA/SL</t>
  </si>
  <si>
    <t>Goel, 2014</t>
  </si>
  <si>
    <t>Goel, 2014
One Click LCA, n.d.</t>
  </si>
  <si>
    <t>Look for data on typical SCM usage</t>
  </si>
  <si>
    <t>Floor Slab</t>
  </si>
  <si>
    <t>4001-5000 PSI Concrete, 0% FA/SL</t>
  </si>
  <si>
    <t>Carpet</t>
  </si>
  <si>
    <t>Tufted broadloom carpet</t>
  </si>
  <si>
    <t>One Click LCA, n.d.</t>
  </si>
  <si>
    <t>Built-Up Roofing</t>
  </si>
  <si>
    <t>Bitumen roofing membrane, torch app</t>
  </si>
  <si>
    <t>Roof - Insulation</t>
  </si>
  <si>
    <t>XPS insulation</t>
  </si>
  <si>
    <t>Goel, 2014
Kneifel, 2019</t>
  </si>
  <si>
    <t>ASHRAE 90.1-2004</t>
  </si>
  <si>
    <t>Roof - Steel Deck</t>
  </si>
  <si>
    <t>N/A</t>
  </si>
  <si>
    <t>D'Amico and Pomponi, 2020</t>
  </si>
  <si>
    <t>Floors - Steel Deck (levels 2-4)</t>
  </si>
  <si>
    <t>Interior Walls - Steel Framing</t>
  </si>
  <si>
    <t>Steel stud framing for drywall 4 inch x 2 inch</t>
  </si>
  <si>
    <t>Interior Walls - 0.5" Gypsum, Double-Sided</t>
  </si>
  <si>
    <t>Gypsum plaster board, regular, generic, 6.5-25 mm (0.25-0.98 in)</t>
  </si>
  <si>
    <t>Exterior Walls - Steel Studs</t>
  </si>
  <si>
    <t>Cold formed steel products</t>
  </si>
  <si>
    <t>Assuming 80% solid wall</t>
  </si>
  <si>
    <t>Exterior Walls - Fiberglass Batt</t>
  </si>
  <si>
    <t>Glass wool insulations panels, unfaced</t>
  </si>
  <si>
    <t xml:space="preserve">One Click LCA, n.d.
ASHRAE 90.1-2004
Owens Corning Pink Next gen Fiberglas Insulation PDS
B.C. Lippiatt, A.L. Greig, P.D. Lavappa, BEES Online: Life Cycle Analysis for Building Products, (2010). </t>
  </si>
  <si>
    <t xml:space="preserve">Assuming 80% solid wall and 87.4% batt insulation by linear area. Density of 12.1kg/m3 and full stud width of 3.5" based on BEES product information for generic fiberglass </t>
  </si>
  <si>
    <t>3c</t>
  </si>
  <si>
    <t>Exterior Walls - Polyiso Board</t>
  </si>
  <si>
    <t>PIR (polyisocyanurate foam) insulation</t>
  </si>
  <si>
    <t>One Click LCA, n.d.
ASHRAE 90.1-2004</t>
  </si>
  <si>
    <t>4a</t>
  </si>
  <si>
    <t>5a</t>
  </si>
  <si>
    <t>Exterior Walls - 0.625" Gypsum</t>
  </si>
  <si>
    <t>Glazing - IGU</t>
  </si>
  <si>
    <t>Insulated glazing, double pane, 20.6 kg/m2</t>
  </si>
  <si>
    <t>Double-glazed assumed b/c common practice and 2/3 options listed in BIRDS Table 5-17 are double-glazed. Full area of 20% WWR glazing translated to glass--as best reflects modeling assumptions--so opaque areas are necessarily overestimated.</t>
  </si>
  <si>
    <t>Door - Exterior</t>
  </si>
  <si>
    <t>Double metal door</t>
  </si>
  <si>
    <t>Goel, 2014
RSMeans, 2022</t>
  </si>
  <si>
    <t>RSMeans, 2022</t>
  </si>
  <si>
    <t>Door - Interior</t>
  </si>
  <si>
    <t>External wood door</t>
  </si>
  <si>
    <t>Exterior Walls - Building Wrap</t>
  </si>
  <si>
    <t>HDPE flexible waterproof membrane</t>
  </si>
  <si>
    <t>Lstiburek, 2004</t>
  </si>
  <si>
    <t>Lstiburek (2004)
One Click LCA, n.d.</t>
  </si>
  <si>
    <t>Door - Exterior - PU Insulation</t>
  </si>
  <si>
    <t>PUR (polyurethane foam) insulation panels</t>
  </si>
  <si>
    <t>Assuming 18-gauge thickness steel faces with negligible r-values. Adjusted up to 10-mm based on typical minimum thickness suggested by One Click LCA, n.d.</t>
  </si>
  <si>
    <t>Domain</t>
  </si>
  <si>
    <t>Element</t>
  </si>
  <si>
    <t>Material</t>
  </si>
  <si>
    <t>Ready-mix concrete, normal strength, C20/25, 55% recycled aggregates</t>
  </si>
  <si>
    <t>Horizontal Structures</t>
  </si>
  <si>
    <t>Floor</t>
  </si>
  <si>
    <t>Slab</t>
  </si>
  <si>
    <t>Cross laminated timber (CLT)</t>
  </si>
  <si>
    <t>[1]</t>
  </si>
  <si>
    <t>Roof</t>
  </si>
  <si>
    <t>Ballast</t>
  </si>
  <si>
    <t>Gravel</t>
  </si>
  <si>
    <t>Bituminous Membrane</t>
  </si>
  <si>
    <t>Bitumen-polymer membrane roofing, 2 layer, fully torched</t>
  </si>
  <si>
    <t>Modular carpet tiles, 2.8 kg/m2, CQUEST BioX (Interface Europe Manufacturing)</t>
  </si>
  <si>
    <t>Lowest GWP on EC3 (negative w/ sequestration)</t>
  </si>
  <si>
    <t>2a</t>
  </si>
  <si>
    <t>Insulation Entirely Above Deck</t>
  </si>
  <si>
    <t>Wood fiber insulation boards, Thermosafe-homogen (GUTEX Holzfaserplattenwerk)</t>
  </si>
  <si>
    <t>Vertical Structures</t>
  </si>
  <si>
    <t>Interior Walls</t>
  </si>
  <si>
    <t>Wood Studs</t>
  </si>
  <si>
    <t>Dried timber, conifer</t>
  </si>
  <si>
    <t>Assuming 80% solid wall
Stud volume from 1687.03m2 wall in "Drywall system with wooden studs, incl. mineral wool insulation, painted and drywall faced on both sides, per sq.ft , 2x4 inch (50.8x101.6 mm) studs, 16 inch (406.4 mm) spacing b/n studs" from planetary license</t>
  </si>
  <si>
    <t>Gypsum Wallboard (Double Face)</t>
  </si>
  <si>
    <t>Exterior Walls</t>
  </si>
  <si>
    <t>Assuming 80% solid wall
Stud volume from 1233.69m2 wall in "Wood frame wall system, 2x4 studs, 16 inches spacing, cavity insulation (R13) and external insulation (R3.8); climate zones 2,3,4 &amp;5, except 4C-R &amp; 5R, R13 (Rsi=2.29 m2K/W) (4-inch (101.6 mm) cavity)+R3.8(external insul.); cavity insulation options: fiberglass batt, cellulose, or cell spray foam / external insulation options: 1-inch (25.4 mm) EPS" from planetary license</t>
  </si>
  <si>
    <t>Batt Insulation</t>
  </si>
  <si>
    <t>Cellulose insulation, blown (loose)</t>
  </si>
  <si>
    <t>Assuming 80% solid wall and 87.4% batt insulation by linear area</t>
  </si>
  <si>
    <t>Continuous Insulation</t>
  </si>
  <si>
    <t>Wood fiber insulation boards, Multitherm-D (GUTEX Holzfaserplattenwerk)</t>
  </si>
  <si>
    <t>Gypsum Wallboard (Interior Face)</t>
  </si>
  <si>
    <t>OSB Sheathing (Exterior Face)</t>
  </si>
  <si>
    <t>Oriented strand board (OSB)</t>
  </si>
  <si>
    <t>Glazing</t>
  </si>
  <si>
    <t>Glass</t>
  </si>
  <si>
    <t>Insulated glazing, triple pane, 31.3 kg/m2</t>
  </si>
  <si>
    <t>Drainage Plane - Building Paper</t>
  </si>
  <si>
    <t>Foil reinforced kraft facing used as insulation facing</t>
  </si>
  <si>
    <t>Paint</t>
  </si>
  <si>
    <t>Interior paint coating, French average</t>
  </si>
  <si>
    <t>Interior face of exterior walls, both faces of interior walls, and ceiling</t>
  </si>
  <si>
    <t>Insulation</t>
  </si>
  <si>
    <t>EPS foam insulation, 0.035 W/mK, 20 kg/m3</t>
  </si>
  <si>
    <t>GreenSpec, 2022</t>
  </si>
  <si>
    <t>Sika AG, n.d.</t>
  </si>
  <si>
    <t>Goel, 2014
One Click LCA, n.d.
GreenSpec, 2022</t>
  </si>
  <si>
    <t>One Click LCA, n.d.
ANSI/ASHRAE/IES, 2019
GUTEX Holzfaserplattenwerk, 2021</t>
  </si>
  <si>
    <t>Goel, 2014
Lstiburek, 2004</t>
  </si>
  <si>
    <t>PHIUS, 2021c</t>
  </si>
  <si>
    <t>One Click LCA, n.d.
ANSI/ASHRAE/IES, 2004
GUTEX Holzfaserplattenwerk, 2021</t>
  </si>
  <si>
    <t>One Click LCA, n.d.
ANSI/ASHRAE/IES, 2004</t>
  </si>
  <si>
    <t>Insulated Glazing Unit</t>
  </si>
  <si>
    <t>GUTEX Holzfaserplattenwerk, Product Applications: the best wood fibre insulation for roofs, walls and interiors, (2021)</t>
  </si>
  <si>
    <t>Goel, 2014
ASHRAE 90.1-04</t>
  </si>
  <si>
    <t>Carpet, 0.39 in.</t>
  </si>
  <si>
    <t>Insulation - Slab</t>
  </si>
  <si>
    <t>Styrofoam XPS insulation, R=1m2K/W, 0.681 kg/m2</t>
  </si>
  <si>
    <t>Insulation - Roof</t>
  </si>
  <si>
    <t>Steel roof and floor deck, 22-16 gauge</t>
  </si>
  <si>
    <t>equal to CLF typical value</t>
  </si>
  <si>
    <t>Interior Walls - 0.5" Gypsum</t>
  </si>
  <si>
    <t>Exterior Walls - Steel</t>
  </si>
  <si>
    <t>Fiberglass batt insulation</t>
  </si>
  <si>
    <t>PIR (polyisocyanurate foam) insulation panels, unfaced, generic, L = 0.022 W/mK</t>
  </si>
  <si>
    <t>Exterior Door - Insulation</t>
  </si>
  <si>
    <t>PUR (polyurethane foam) insulation panels, unfaced, generic</t>
  </si>
  <si>
    <t>PHIUS, 2019</t>
  </si>
  <si>
    <t>PHIUS, n.d.-a</t>
  </si>
  <si>
    <t>ANSI/ASHRAE/IES, 2004</t>
  </si>
  <si>
    <t xml:space="preserve">ANSI/ASHRAE/IES, 2004
Lippiatt, 2010
</t>
  </si>
  <si>
    <t>Assuming 80% solid wall and 87.4% batt insulation by linear area. Density of 12.1kg/m3 and full stud width of 3.5" based on Lippiatt, 2010 product information for generic fiberglass</t>
  </si>
  <si>
    <t>ANSI/ASHRAE/IES, 2019
One Click LCA, n.d.</t>
  </si>
  <si>
    <t>ASHRAE 90.1-2004
One Click LCA, n.d.</t>
  </si>
  <si>
    <t>ASHRAE 90.1-2019 (2a &amp; 3c)
One Click LCA, n.d.</t>
  </si>
  <si>
    <t>ASHRAE 90.1-2019 (5a)
One Click LCA, n.d.</t>
  </si>
  <si>
    <t>ASHRAE 90.1-2019
One Click LCA, n.d.</t>
  </si>
  <si>
    <t>ANSI/ASHRAE/IES, 2004
One Click LCA, n.d.</t>
  </si>
  <si>
    <t>Volume (m)</t>
  </si>
  <si>
    <t>Experience</t>
  </si>
  <si>
    <t>Assuming 80% solid wall and 87.4% batt insulation by linear area. Density of 12.1kg/m3 and full stud width of 3.5" based on BEES product information for generic fiberglass</t>
  </si>
  <si>
    <t>PHIUS, 2021b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</si>
</sst>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 vertical="center"/>
    </xf>
    <xf numFmtId="0" fontId="4" fillId="0" borderId="0" xfId="1" applyAlignment="1">
      <alignment horizontal="left" vertical="center" inden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75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6A9B3-ADDD-400F-91A8-9564839FDFE8}" name="Table24" displayName="Table24" ref="A1:L21" totalsRowShown="0" dataDxfId="74">
  <autoFilter ref="A1:L21" xr:uid="{C5045E7E-F4B8-4363-A5F9-9C13F8DE762A}"/>
  <tableColumns count="12">
    <tableColumn id="7" xr3:uid="{57DE01EB-94FE-4953-AFA2-5F1080802766}" name="Climate Zone" dataDxfId="73"/>
    <tableColumn id="1" xr3:uid="{99B3673F-1FB2-47AE-89C2-CE16A8A33F0D}" name="Building Element" dataDxfId="72"/>
    <tableColumn id="2" xr3:uid="{9F691134-E1B3-45D7-B735-541AB0262E0F}" name="Assembly" dataDxfId="71"/>
    <tableColumn id="9" xr3:uid="{3EB98B36-01EC-4406-9F38-FEB37649A491}" name="Number" dataDxfId="70"/>
    <tableColumn id="3" xr3:uid="{3D21FEF1-7B7B-4B46-BE9E-F2507A6D0A27}" name="Length (m)" dataDxfId="69"/>
    <tableColumn id="4" xr3:uid="{8F856830-317D-4C52-893F-FD7320581BBA}" name="Width (m)" dataDxfId="68"/>
    <tableColumn id="5" xr3:uid="{113940B0-47D0-4F8D-90EB-005E6EF21E09}" name="Depth (m)" dataDxfId="67"/>
    <tableColumn id="10" xr3:uid="{CA43406E-E1DE-482E-944F-D2DA58F4ADC2}" name="Area (m2)" dataDxfId="66"/>
    <tableColumn id="6" xr3:uid="{91D51F80-E5EC-4319-A96D-2D50DD5B1F92}" name="Volume (m3)" dataDxfId="65"/>
    <tableColumn id="11" xr3:uid="{030CFBD7-B937-4E06-9BA2-85B326674309}" name="Material Source" dataDxfId="64"/>
    <tableColumn id="12" xr3:uid="{E189B887-76EB-466B-9987-AD15619F2743}" name="LCI Source (a.k.a. how much?)" dataDxfId="63"/>
    <tableColumn id="8" xr3:uid="{AD673864-EF6D-4150-89E6-5B5D6FE7143C}" name="Notes" dataDxfId="6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E7397E-4802-4DF8-A9E9-784C06CF3488}" name="Table246" displayName="Table246" ref="A1:N17" totalsRowShown="0">
  <autoFilter ref="A1:N17" xr:uid="{C5045E7E-F4B8-4363-A5F9-9C13F8DE762A}"/>
  <tableColumns count="14">
    <tableColumn id="14" xr3:uid="{EEA338A0-0F71-484B-A11C-67A264D72F73}" name="Climate Zone" dataDxfId="61"/>
    <tableColumn id="1" xr3:uid="{3C30CDEB-FF6F-49B2-9E1B-35C72FCF42EA}" name="Domain"/>
    <tableColumn id="13" xr3:uid="{9D7B1DE5-C2A0-489D-90C3-49B1C397F675}" name="Assembly" dataDxfId="60"/>
    <tableColumn id="7" xr3:uid="{6958D5E4-1238-4922-AB6D-712FC394EC92}" name="Element" dataDxfId="59"/>
    <tableColumn id="2" xr3:uid="{8BE6A41B-9201-41E4-9264-3CBD59A82D05}" name="Material"/>
    <tableColumn id="9" xr3:uid="{3F3CBBF9-91A8-4734-8534-9DE758759299}" name="Number"/>
    <tableColumn id="3" xr3:uid="{17ED36FF-F494-4615-B013-F03CD1868BE4}" name="Length (m)"/>
    <tableColumn id="4" xr3:uid="{47C5D75B-B034-40D2-8632-54C9D82EDB73}" name="Width (m)"/>
    <tableColumn id="5" xr3:uid="{D715A092-CC9C-4A0D-98CC-D9BD33F2721C}" name="Depth (m)"/>
    <tableColumn id="10" xr3:uid="{1FE553EF-C7A3-42C1-94A2-D6189A691A39}" name="Area (m2)" dataDxfId="58"/>
    <tableColumn id="6" xr3:uid="{FE1DEA80-9FB4-469C-96B7-72B7B27025C0}" name="Volume (m3)" dataDxfId="57"/>
    <tableColumn id="11" xr3:uid="{325E57FF-3C6D-4B0D-9B86-56CFB021007E}" name="Material Source" dataDxfId="56"/>
    <tableColumn id="12" xr3:uid="{22B4414F-39AE-4E0C-8D75-86D92DB13F86}" name="LCI Source (a.k.a. how much?)" dataDxfId="55"/>
    <tableColumn id="8" xr3:uid="{824F4824-2172-4567-8D55-56E709FF9E13}" name="Notes" dataDxfId="54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7DC516-B5E9-4BD1-80A6-EEC79583A999}" name="Table243" displayName="Table243" ref="A1:L21" totalsRowShown="0" dataDxfId="53">
  <autoFilter ref="A1:L21" xr:uid="{C5045E7E-F4B8-4363-A5F9-9C13F8DE762A}"/>
  <tableColumns count="12">
    <tableColumn id="7" xr3:uid="{85CF532F-6DE6-42E7-8411-A23BEA3CA745}" name="Climate Zone" dataDxfId="52"/>
    <tableColumn id="1" xr3:uid="{B4167D64-CF8E-4562-ABB1-31E71B4EAEAA}" name="Building Element" dataDxfId="51"/>
    <tableColumn id="2" xr3:uid="{4C16A9F4-397B-4D87-AAA7-9AAAD4BBEAE7}" name="Assembly" dataDxfId="50"/>
    <tableColumn id="9" xr3:uid="{85849EAB-8C78-43DD-8E90-449D95CD7771}" name="Number" dataDxfId="49"/>
    <tableColumn id="3" xr3:uid="{49EAC4CF-744D-4B78-B763-3F2FEDA6F6A2}" name="Length (m)" dataDxfId="48"/>
    <tableColumn id="4" xr3:uid="{20232CF1-958E-4746-BB1A-01D5E74F16C0}" name="Width (m)" dataDxfId="47"/>
    <tableColumn id="5" xr3:uid="{2C496B9C-E996-4FC2-9605-3903F79BC5FD}" name="Depth (m)" dataDxfId="46"/>
    <tableColumn id="10" xr3:uid="{24C2D733-E324-4DE4-BF1F-36DF219A0F75}" name="Area (m2)" dataDxfId="45"/>
    <tableColumn id="6" xr3:uid="{40D90BB9-2C4E-49A4-B2AA-FBEBD8A5337D}" name="Volume (m3)" dataDxfId="44"/>
    <tableColumn id="11" xr3:uid="{DEFFD885-882D-41D4-9532-012884097F88}" name="Material Source" dataDxfId="43"/>
    <tableColumn id="12" xr3:uid="{A9C09F22-D764-4AF8-9100-3304E43ABD09}" name="LCI Source (a.k.a. how much?)" dataDxfId="42"/>
    <tableColumn id="8" xr3:uid="{97FF1247-DDD3-4927-AE6D-E3BC0C489A96}" name="Notes" dataDxfId="41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E3AA6B-4F93-4D55-9676-79E8A5A17E23}" name="Table2466" displayName="Table2466" ref="A1:N17" totalsRowShown="0">
  <autoFilter ref="A1:N17" xr:uid="{C5045E7E-F4B8-4363-A5F9-9C13F8DE762A}"/>
  <tableColumns count="14">
    <tableColumn id="14" xr3:uid="{06C68742-A494-4BA0-A7AC-2C43C645A0BB}" name="Climate Zone" dataDxfId="40"/>
    <tableColumn id="1" xr3:uid="{0FB47DF2-5DE3-4EAB-8C00-66AF7A8E014D}" name="Domain"/>
    <tableColumn id="13" xr3:uid="{5B59BAA1-4CEB-4D72-B828-A713C87FE9FD}" name="Assembly" dataDxfId="39"/>
    <tableColumn id="7" xr3:uid="{28A7608B-ACB9-46E7-AC7E-0F16BB29937E}" name="Element" dataDxfId="38"/>
    <tableColumn id="2" xr3:uid="{912E0398-A528-479A-AF53-A1195062E0C2}" name="Material"/>
    <tableColumn id="9" xr3:uid="{D6D2AE27-5C19-40CD-9908-1D0494E3CDAE}" name="Number"/>
    <tableColumn id="3" xr3:uid="{89D8B4E0-4C06-48E4-A51B-0F56AD2FCB6D}" name="Length (m)"/>
    <tableColumn id="4" xr3:uid="{0115A72C-8540-4582-8FDF-28107B975CF7}" name="Width (m)"/>
    <tableColumn id="5" xr3:uid="{4C2C32E7-AE10-40AD-B98D-972B1A251FA3}" name="Depth (m)"/>
    <tableColumn id="10" xr3:uid="{E6C7D728-C18F-4A5D-8F67-A0818DF47CE1}" name="Area (m2)" dataDxfId="37"/>
    <tableColumn id="6" xr3:uid="{51D8EA2C-2271-4C0B-A2B9-7E1F99EDCE23}" name="Volume (m3)" dataDxfId="36"/>
    <tableColumn id="11" xr3:uid="{C7CD657D-F4BD-41A6-8A1B-396A363D57B4}" name="Material Source" dataDxfId="35"/>
    <tableColumn id="12" xr3:uid="{14ABAC29-7275-48CA-9B3E-F2CE00194DEA}" name="LCI Source (a.k.a. how much?)" dataDxfId="34"/>
    <tableColumn id="8" xr3:uid="{7679ACAF-2453-4792-B6BF-3DBB902B0DEE}" name="Notes" dataDxfId="33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448558-39F5-44F5-A4FC-160BB0872C14}" name="Table245" displayName="Table245" ref="A1:N24" totalsRowShown="0">
  <autoFilter ref="A1:N24" xr:uid="{C5045E7E-F4B8-4363-A5F9-9C13F8DE762A}"/>
  <tableColumns count="14">
    <tableColumn id="14" xr3:uid="{14C61CD2-3C1B-4A30-A0D6-93074333EDBF}" name="Climate Zone" dataDxfId="32"/>
    <tableColumn id="1" xr3:uid="{7B623106-7C5E-4149-93F8-463E844674A3}" name="Domain"/>
    <tableColumn id="13" xr3:uid="{C1587F96-3300-4725-AD2D-8949A0D88ECA}" name="Assembly" dataDxfId="31"/>
    <tableColumn id="7" xr3:uid="{0A1FF117-D9C7-4590-B3AE-75F5A6682D5F}" name="Element" dataDxfId="30"/>
    <tableColumn id="2" xr3:uid="{722BAAB7-9EED-4853-ABB4-DA34AB951CC9}" name="Material" dataDxfId="29"/>
    <tableColumn id="9" xr3:uid="{3503E4A0-250F-4D78-AEB2-33B9EF4C4E62}" name="Number"/>
    <tableColumn id="3" xr3:uid="{6EE940D7-1079-486B-AC82-96605B290564}" name="Length (m)"/>
    <tableColumn id="4" xr3:uid="{1ADB1FC2-A4E7-4498-BE1F-0332B6832D4B}" name="Width (m)"/>
    <tableColumn id="5" xr3:uid="{8FBC3C21-DA3E-418A-9670-7B0862C3AEE4}" name="Depth (m)"/>
    <tableColumn id="10" xr3:uid="{7A02B125-9E10-4DF8-9BF1-9476904FE47E}" name="Area (m2)" dataDxfId="28"/>
    <tableColumn id="6" xr3:uid="{862D0609-6D3D-4F93-ACB6-2ECC870A1B20}" name="Volume (m3)" dataDxfId="27"/>
    <tableColumn id="11" xr3:uid="{EAD1182A-9971-485C-96A2-30BE6FBDED55}" name="Material Source" dataDxfId="26"/>
    <tableColumn id="12" xr3:uid="{A16E5E0A-5293-496F-9C97-2404259294B5}" name="LCI Source (a.k.a. how much?)" dataDxfId="25"/>
    <tableColumn id="8" xr3:uid="{BDB64142-377E-4A01-9AA4-12F98A33064D}" name="Notes" dataDxfId="24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9F68B2-43D3-422C-8D61-7CC7D0509622}" name="Table247" displayName="Table247" ref="A1:L23" totalsRowShown="0">
  <autoFilter ref="A1:L23" xr:uid="{C5045E7E-F4B8-4363-A5F9-9C13F8DE762A}"/>
  <tableColumns count="12">
    <tableColumn id="13" xr3:uid="{D2FAF154-7CA4-4C61-B57B-546AA4F5561D}" name="Climate Zone" dataDxfId="23"/>
    <tableColumn id="1" xr3:uid="{8FD09CA3-867C-4C89-8DEE-B4C684599090}" name="Building Element" dataDxfId="22"/>
    <tableColumn id="2" xr3:uid="{DF25C0C1-77A2-4EBD-8082-414007F2BF34}" name="Assembly" dataDxfId="21"/>
    <tableColumn id="9" xr3:uid="{9B0648AC-7E65-4DFA-AB52-0B5380CB6069}" name="Number"/>
    <tableColumn id="3" xr3:uid="{2EA138A5-8119-43AA-9F7F-0D229D0823CB}" name="Length (m)"/>
    <tableColumn id="4" xr3:uid="{C8C93398-0775-4B24-8092-28BC878B8A71}" name="Width (m)"/>
    <tableColumn id="5" xr3:uid="{6941A99B-4966-4081-87F4-C0F41B9358DC}" name="Depth (m)"/>
    <tableColumn id="10" xr3:uid="{226BD1FA-DCA2-4F1F-BBE1-EB225C2A62F4}" name="Area (m2)" dataDxfId="20">
      <calculatedColumnFormula>Table247[[#This Row],[Number]]*Table247[[#This Row],[Length (m)]]*Table247[[#This Row],[Width (m)]]</calculatedColumnFormula>
    </tableColumn>
    <tableColumn id="6" xr3:uid="{A8ABB7CB-AE50-427F-94D0-291CE6C129EB}" name="Volume (m3)" dataDxfId="19">
      <calculatedColumnFormula>Table247[[#This Row],[Number]]*Table247[[#This Row],[Length (m)]]*Table247[[#This Row],[Width (m)]]*Table247[[#This Row],[Depth (m)]]</calculatedColumnFormula>
    </tableColumn>
    <tableColumn id="11" xr3:uid="{CD418D1E-7C71-4F4B-9F17-8EEBCDBE4CF3}" name="Material Source" dataDxfId="18"/>
    <tableColumn id="12" xr3:uid="{CE6CFAD7-F3E1-479D-BB27-F7B026D08ABC}" name="LCI Source (a.k.a. how much?)" dataDxfId="17"/>
    <tableColumn id="8" xr3:uid="{4CD2C45F-D913-481B-BA1E-506C3E12E9BB}" name="Notes" dataDxfId="16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68656A-0658-4E23-BBE7-DEE8E528152F}" name="Table248" displayName="Table248" ref="A1:L27" totalsRowShown="0">
  <autoFilter ref="A1:L27" xr:uid="{C5045E7E-F4B8-4363-A5F9-9C13F8DE762A}"/>
  <tableColumns count="12">
    <tableColumn id="13" xr3:uid="{58B27605-56AB-4100-BAAF-997032390F8B}" name="Climate Zone" dataDxfId="10"/>
    <tableColumn id="1" xr3:uid="{ADF2DA40-45CA-4711-8F2F-7825D48C17DA}" name="Building Element" dataDxfId="8"/>
    <tableColumn id="2" xr3:uid="{52FB1746-9E82-40CD-9F21-B01436B8BCDC}" name="Assembly" dataDxfId="9"/>
    <tableColumn id="9" xr3:uid="{E3BCA75C-0910-40D3-B659-45B72F52D05F}" name="Number"/>
    <tableColumn id="3" xr3:uid="{94CAE237-D07D-4DA5-AF3A-8DFB81E68A11}" name="Length (m)"/>
    <tableColumn id="4" xr3:uid="{E72E3CE3-21DD-4105-935F-41B2744BD3BE}" name="Width (m)"/>
    <tableColumn id="5" xr3:uid="{48D5861D-75AA-4B9C-BD08-DF3DCCA97C54}" name="Depth (m)"/>
    <tableColumn id="10" xr3:uid="{54D5C804-9552-4D4C-8877-7616A4E262E4}" name="Area (m2)" dataDxfId="15"/>
    <tableColumn id="6" xr3:uid="{1F5A4550-2977-48EF-B5B3-58D452A0B763}" name="Volume (m)" dataDxfId="14"/>
    <tableColumn id="11" xr3:uid="{481EC8F7-315A-4D30-BB1D-6FE89339A292}" name="Material Source" dataDxfId="13"/>
    <tableColumn id="12" xr3:uid="{242AF222-DFAA-4E34-9716-3AEB3B4326FC}" name="LCI Source (a.k.a. how much?)" dataDxfId="12"/>
    <tableColumn id="8" xr3:uid="{8E21D99A-55C7-4473-A128-2344EA94058E}" name="Notes" dataDxfId="11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7F2089-0616-4ED7-A6BB-DC87D7A9874C}" name="Table2489" displayName="Table2489" ref="A1:L27" totalsRowShown="0">
  <autoFilter ref="A1:L27" xr:uid="{C5045E7E-F4B8-4363-A5F9-9C13F8DE762A}"/>
  <tableColumns count="12">
    <tableColumn id="13" xr3:uid="{84928106-8949-4587-9B96-A681BE402086}" name="Climate Zone" dataDxfId="7"/>
    <tableColumn id="1" xr3:uid="{9F1A5519-D554-4135-B23A-086D6A24ADD7}" name="Building Element" dataDxfId="6"/>
    <tableColumn id="2" xr3:uid="{F67DA7C5-EC55-4DE7-BBDC-B90C170AFAE5}" name="Assembly" dataDxfId="5"/>
    <tableColumn id="9" xr3:uid="{12892BBD-B7F5-4343-87B3-0D4887E041E1}" name="Number"/>
    <tableColumn id="3" xr3:uid="{1BC29858-F523-4D4D-BAA8-879ACC3393A8}" name="Length (m)"/>
    <tableColumn id="4" xr3:uid="{E1C5DD24-5B67-4A16-B257-86D87E241796}" name="Width (m)"/>
    <tableColumn id="5" xr3:uid="{3B99A4DE-5A85-4384-8FBB-672710C48A0E}" name="Depth (m)"/>
    <tableColumn id="10" xr3:uid="{651A455D-6903-4CE4-AEFA-4011826B570F}" name="Area (m2)" dataDxfId="4"/>
    <tableColumn id="6" xr3:uid="{A0A035D9-E7BA-4BA5-AF02-849B9B750DB2}" name="Volume (m)" dataDxfId="3"/>
    <tableColumn id="11" xr3:uid="{DB838477-F186-4E5E-BE67-814731C65F59}" name="Material Source" dataDxfId="2"/>
    <tableColumn id="12" xr3:uid="{37BAA17F-FE33-45D1-AE13-79EEBA55F740}" name="LCI Source (a.k.a. how much?)" dataDxfId="1"/>
    <tableColumn id="8" xr3:uid="{817E5EED-EAEE-436B-8155-D64A4D0A7369}" name="Note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FAFA-7762-4167-8127-127455BA758B}">
  <dimension ref="A1:L21"/>
  <sheetViews>
    <sheetView zoomScale="60" zoomScaleNormal="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5" sqref="B25"/>
    </sheetView>
  </sheetViews>
  <sheetFormatPr defaultRowHeight="14.5" x14ac:dyDescent="0.35"/>
  <cols>
    <col min="1" max="1" width="15.26953125" customWidth="1"/>
    <col min="2" max="2" width="29.1796875" customWidth="1"/>
    <col min="3" max="3" width="54.7265625" customWidth="1"/>
    <col min="4" max="4" width="12.90625" customWidth="1"/>
    <col min="5" max="5" width="19.81640625" customWidth="1"/>
    <col min="6" max="6" width="18.08984375" customWidth="1"/>
    <col min="7" max="8" width="21" customWidth="1"/>
    <col min="9" max="9" width="13.453125" customWidth="1"/>
    <col min="10" max="10" width="34.1796875" customWidth="1"/>
    <col min="11" max="11" width="49" customWidth="1"/>
    <col min="12" max="12" width="60.54296875" style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s="1" customFormat="1" ht="29" x14ac:dyDescent="0.35">
      <c r="A2" s="2" t="s">
        <v>12</v>
      </c>
      <c r="B2" s="1" t="s">
        <v>13</v>
      </c>
      <c r="C2" s="1" t="s">
        <v>14</v>
      </c>
      <c r="D2" s="1">
        <v>1</v>
      </c>
      <c r="E2" s="1">
        <v>46.326999999999998</v>
      </c>
      <c r="F2" s="1">
        <v>16.916</v>
      </c>
      <c r="G2" s="1">
        <v>0.20319999999999999</v>
      </c>
      <c r="H2" s="3">
        <v>783.66753199999994</v>
      </c>
      <c r="I2" s="3">
        <v>159.24124250239998</v>
      </c>
      <c r="J2" s="2" t="s">
        <v>15</v>
      </c>
      <c r="K2" s="1" t="s">
        <v>16</v>
      </c>
      <c r="L2" s="1" t="s">
        <v>17</v>
      </c>
    </row>
    <row r="3" spans="1:12" s="1" customFormat="1" ht="29" x14ac:dyDescent="0.35">
      <c r="A3" s="2" t="s">
        <v>12</v>
      </c>
      <c r="B3" s="1" t="s">
        <v>18</v>
      </c>
      <c r="C3" s="1" t="s">
        <v>19</v>
      </c>
      <c r="D3" s="1">
        <v>3</v>
      </c>
      <c r="E3" s="1">
        <v>46.326999999999998</v>
      </c>
      <c r="F3" s="1">
        <v>16.916</v>
      </c>
      <c r="G3" s="1">
        <v>0.20319999999999999</v>
      </c>
      <c r="H3" s="3">
        <v>2351.0025959999998</v>
      </c>
      <c r="I3" s="3">
        <v>477.72372750719995</v>
      </c>
      <c r="J3" s="2" t="s">
        <v>15</v>
      </c>
      <c r="K3" s="1" t="s">
        <v>16</v>
      </c>
    </row>
    <row r="4" spans="1:12" s="1" customFormat="1" x14ac:dyDescent="0.35">
      <c r="A4" s="2" t="s">
        <v>12</v>
      </c>
      <c r="B4" s="1" t="s">
        <v>20</v>
      </c>
      <c r="C4" s="1" t="s">
        <v>21</v>
      </c>
      <c r="D4" s="1">
        <v>4</v>
      </c>
      <c r="E4" s="1">
        <v>46.326999999999998</v>
      </c>
      <c r="F4" s="1">
        <v>16.916</v>
      </c>
      <c r="G4" s="1">
        <v>0</v>
      </c>
      <c r="H4" s="3">
        <v>3134.6701279999997</v>
      </c>
      <c r="I4" s="3">
        <v>0</v>
      </c>
      <c r="J4" s="2" t="s">
        <v>15</v>
      </c>
      <c r="K4" s="1" t="s">
        <v>22</v>
      </c>
    </row>
    <row r="5" spans="1:12" s="1" customFormat="1" x14ac:dyDescent="0.35">
      <c r="A5" s="2" t="s">
        <v>12</v>
      </c>
      <c r="B5" s="1" t="s">
        <v>23</v>
      </c>
      <c r="C5" s="1" t="s">
        <v>24</v>
      </c>
      <c r="D5" s="1">
        <v>1</v>
      </c>
      <c r="E5" s="1">
        <v>46.326999999999998</v>
      </c>
      <c r="F5" s="1">
        <v>16.916</v>
      </c>
      <c r="G5" s="1">
        <v>0</v>
      </c>
      <c r="H5" s="3">
        <v>783.66753199999994</v>
      </c>
      <c r="I5" s="3">
        <v>0</v>
      </c>
      <c r="J5" s="2" t="s">
        <v>15</v>
      </c>
      <c r="K5" s="1" t="s">
        <v>22</v>
      </c>
    </row>
    <row r="6" spans="1:12" s="1" customFormat="1" ht="29" x14ac:dyDescent="0.35">
      <c r="A6" s="2" t="s">
        <v>12</v>
      </c>
      <c r="B6" s="1" t="s">
        <v>25</v>
      </c>
      <c r="C6" s="1" t="s">
        <v>26</v>
      </c>
      <c r="D6" s="1">
        <v>1</v>
      </c>
      <c r="E6" s="1">
        <v>46.326999999999998</v>
      </c>
      <c r="F6" s="1">
        <v>16.916</v>
      </c>
      <c r="G6" s="1">
        <v>0</v>
      </c>
      <c r="H6" s="3">
        <v>783.66753199999994</v>
      </c>
      <c r="I6" s="3">
        <v>0</v>
      </c>
      <c r="J6" s="2" t="s">
        <v>27</v>
      </c>
      <c r="K6" s="1" t="s">
        <v>28</v>
      </c>
    </row>
    <row r="7" spans="1:12" s="1" customFormat="1" x14ac:dyDescent="0.35">
      <c r="A7" s="2" t="s">
        <v>12</v>
      </c>
      <c r="B7" s="1" t="s">
        <v>29</v>
      </c>
      <c r="C7" s="1" t="s">
        <v>30</v>
      </c>
      <c r="D7" s="1">
        <v>1</v>
      </c>
      <c r="E7" s="1">
        <v>46.326999999999998</v>
      </c>
      <c r="F7" s="1">
        <v>16.916</v>
      </c>
      <c r="H7" s="3">
        <v>783.66753199999994</v>
      </c>
      <c r="I7" s="3">
        <v>0</v>
      </c>
      <c r="J7" s="2" t="s">
        <v>31</v>
      </c>
      <c r="K7" s="2" t="s">
        <v>31</v>
      </c>
    </row>
    <row r="8" spans="1:12" s="1" customFormat="1" x14ac:dyDescent="0.35">
      <c r="A8" s="2" t="s">
        <v>12</v>
      </c>
      <c r="B8" s="1" t="s">
        <v>32</v>
      </c>
      <c r="C8" s="1" t="s">
        <v>30</v>
      </c>
      <c r="D8" s="1">
        <v>3</v>
      </c>
      <c r="E8" s="1">
        <v>46.326999999999998</v>
      </c>
      <c r="F8" s="1">
        <v>16.916</v>
      </c>
      <c r="H8" s="3">
        <v>2351.0025959999998</v>
      </c>
      <c r="I8" s="3">
        <v>0</v>
      </c>
      <c r="J8" s="2" t="s">
        <v>31</v>
      </c>
      <c r="K8" s="2" t="s">
        <v>31</v>
      </c>
    </row>
    <row r="9" spans="1:12" s="1" customFormat="1" ht="29" x14ac:dyDescent="0.35">
      <c r="A9" s="2" t="s">
        <v>12</v>
      </c>
      <c r="B9" s="1" t="s">
        <v>33</v>
      </c>
      <c r="C9" s="1" t="s">
        <v>34</v>
      </c>
      <c r="D9" s="1">
        <v>4</v>
      </c>
      <c r="E9" s="1">
        <v>138.37200000000001</v>
      </c>
      <c r="F9" s="1">
        <v>3.048</v>
      </c>
      <c r="G9" s="1">
        <v>0</v>
      </c>
      <c r="H9" s="3">
        <v>1687.0314240000002</v>
      </c>
      <c r="I9" s="3">
        <v>0</v>
      </c>
      <c r="J9" s="2" t="s">
        <v>15</v>
      </c>
      <c r="K9" s="1" t="s">
        <v>16</v>
      </c>
    </row>
    <row r="10" spans="1:12" s="1" customFormat="1" ht="29" x14ac:dyDescent="0.35">
      <c r="A10" s="2" t="s">
        <v>12</v>
      </c>
      <c r="B10" s="1" t="s">
        <v>35</v>
      </c>
      <c r="C10" s="1" t="s">
        <v>36</v>
      </c>
      <c r="D10" s="1">
        <v>8</v>
      </c>
      <c r="E10" s="1">
        <v>138.37200000000001</v>
      </c>
      <c r="F10" s="1">
        <v>3.048</v>
      </c>
      <c r="G10" s="1">
        <v>1.5875E-2</v>
      </c>
      <c r="H10" s="3">
        <v>3374.0628480000005</v>
      </c>
      <c r="I10" s="3">
        <v>53.563247712000006</v>
      </c>
      <c r="J10" s="2" t="s">
        <v>15</v>
      </c>
      <c r="K10" s="1" t="s">
        <v>16</v>
      </c>
    </row>
    <row r="11" spans="1:12" s="1" customFormat="1" ht="29" x14ac:dyDescent="0.35">
      <c r="A11" s="2" t="s">
        <v>12</v>
      </c>
      <c r="B11" s="1" t="s">
        <v>37</v>
      </c>
      <c r="C11" s="1" t="s">
        <v>38</v>
      </c>
      <c r="D11" s="1">
        <v>1.6</v>
      </c>
      <c r="E11" s="1">
        <v>63.242999999999995</v>
      </c>
      <c r="F11" s="1">
        <v>12.192</v>
      </c>
      <c r="G11" s="1">
        <v>0</v>
      </c>
      <c r="H11" s="3">
        <v>1233.6938496</v>
      </c>
      <c r="I11" s="3">
        <v>0</v>
      </c>
      <c r="J11" s="2" t="s">
        <v>15</v>
      </c>
      <c r="K11" s="1" t="s">
        <v>16</v>
      </c>
      <c r="L11" s="1" t="s">
        <v>39</v>
      </c>
    </row>
    <row r="12" spans="1:12" s="1" customFormat="1" ht="72.5" x14ac:dyDescent="0.35">
      <c r="A12" s="2" t="s">
        <v>12</v>
      </c>
      <c r="B12" s="1" t="s">
        <v>40</v>
      </c>
      <c r="C12" s="1" t="s">
        <v>41</v>
      </c>
      <c r="D12" s="1">
        <v>0.69968000000000008</v>
      </c>
      <c r="E12" s="1">
        <v>126.48599999999999</v>
      </c>
      <c r="F12" s="1">
        <v>12.192</v>
      </c>
      <c r="G12" s="1">
        <v>8.8900000000000007E-2</v>
      </c>
      <c r="H12" s="3">
        <v>1078.9886408601599</v>
      </c>
      <c r="I12" s="3">
        <v>95.922090172468216</v>
      </c>
      <c r="J12" s="2" t="s">
        <v>15</v>
      </c>
      <c r="K12" s="1" t="s">
        <v>42</v>
      </c>
      <c r="L12" s="1" t="s">
        <v>43</v>
      </c>
    </row>
    <row r="13" spans="1:12" s="1" customFormat="1" ht="29" x14ac:dyDescent="0.35">
      <c r="A13" s="2" t="s">
        <v>44</v>
      </c>
      <c r="B13" s="1" t="s">
        <v>45</v>
      </c>
      <c r="C13" s="1" t="s">
        <v>46</v>
      </c>
      <c r="D13" s="1">
        <v>0.8</v>
      </c>
      <c r="E13" s="1">
        <v>126.48599999999999</v>
      </c>
      <c r="F13" s="1">
        <v>12.192</v>
      </c>
      <c r="G13" s="1">
        <v>1.5875E-2</v>
      </c>
      <c r="H13" s="3">
        <v>1233.6938496</v>
      </c>
      <c r="I13" s="3">
        <v>19.584889862400001</v>
      </c>
      <c r="J13" s="2" t="s">
        <v>15</v>
      </c>
      <c r="K13" s="1" t="s">
        <v>47</v>
      </c>
      <c r="L13" s="1" t="s">
        <v>39</v>
      </c>
    </row>
    <row r="14" spans="1:12" s="1" customFormat="1" ht="29" x14ac:dyDescent="0.35">
      <c r="A14" s="2" t="s">
        <v>48</v>
      </c>
      <c r="B14" s="1" t="s">
        <v>45</v>
      </c>
      <c r="C14" s="1" t="s">
        <v>46</v>
      </c>
      <c r="D14" s="1">
        <v>0.8</v>
      </c>
      <c r="E14" s="1">
        <v>126.48599999999999</v>
      </c>
      <c r="F14" s="1">
        <v>12.192</v>
      </c>
      <c r="G14" s="1">
        <v>3.175E-2</v>
      </c>
      <c r="H14" s="3">
        <v>1233.6938496</v>
      </c>
      <c r="I14" s="3">
        <v>39.169779724800001</v>
      </c>
      <c r="J14" s="2" t="s">
        <v>15</v>
      </c>
      <c r="K14" s="1" t="s">
        <v>47</v>
      </c>
      <c r="L14" s="1" t="s">
        <v>39</v>
      </c>
    </row>
    <row r="15" spans="1:12" s="1" customFormat="1" ht="29" x14ac:dyDescent="0.35">
      <c r="A15" s="2" t="s">
        <v>49</v>
      </c>
      <c r="B15" s="1" t="s">
        <v>45</v>
      </c>
      <c r="C15" s="1" t="s">
        <v>46</v>
      </c>
      <c r="D15" s="1">
        <v>0.8</v>
      </c>
      <c r="E15" s="1">
        <v>126.48599999999999</v>
      </c>
      <c r="F15" s="1">
        <v>12.192</v>
      </c>
      <c r="G15" s="1">
        <v>3.175E-2</v>
      </c>
      <c r="H15" s="3">
        <v>1233.6938496</v>
      </c>
      <c r="I15" s="3">
        <v>39.169779724800001</v>
      </c>
      <c r="J15" s="2" t="s">
        <v>15</v>
      </c>
      <c r="K15" s="1" t="s">
        <v>47</v>
      </c>
      <c r="L15" s="1" t="s">
        <v>39</v>
      </c>
    </row>
    <row r="16" spans="1:12" s="1" customFormat="1" ht="29" x14ac:dyDescent="0.35">
      <c r="A16" s="2" t="s">
        <v>12</v>
      </c>
      <c r="B16" s="1" t="s">
        <v>50</v>
      </c>
      <c r="C16" s="1" t="s">
        <v>36</v>
      </c>
      <c r="D16" s="1">
        <v>0.8</v>
      </c>
      <c r="E16" s="1">
        <v>126.48599999999999</v>
      </c>
      <c r="F16" s="1">
        <v>12.192</v>
      </c>
      <c r="G16" s="1">
        <v>0</v>
      </c>
      <c r="H16" s="3">
        <v>1233.6938496</v>
      </c>
      <c r="I16" s="3">
        <v>0</v>
      </c>
      <c r="J16" s="2" t="s">
        <v>15</v>
      </c>
      <c r="K16" s="1" t="s">
        <v>16</v>
      </c>
      <c r="L16" s="1" t="s">
        <v>39</v>
      </c>
    </row>
    <row r="17" spans="1:12" s="1" customFormat="1" ht="58" x14ac:dyDescent="0.35">
      <c r="A17" s="2" t="s">
        <v>12</v>
      </c>
      <c r="B17" s="1" t="s">
        <v>51</v>
      </c>
      <c r="C17" s="1" t="s">
        <v>52</v>
      </c>
      <c r="D17" s="1">
        <v>0.2</v>
      </c>
      <c r="E17" s="1">
        <v>126.48599999999999</v>
      </c>
      <c r="F17" s="1">
        <v>12.192</v>
      </c>
      <c r="G17" s="1">
        <v>0</v>
      </c>
      <c r="H17" s="3">
        <v>308.42346240000001</v>
      </c>
      <c r="I17" s="3">
        <v>0</v>
      </c>
      <c r="J17" s="2" t="s">
        <v>27</v>
      </c>
      <c r="K17" s="2" t="s">
        <v>15</v>
      </c>
      <c r="L17" s="1" t="s">
        <v>53</v>
      </c>
    </row>
    <row r="18" spans="1:12" ht="29" x14ac:dyDescent="0.35">
      <c r="A18" s="2" t="s">
        <v>12</v>
      </c>
      <c r="B18" s="1" t="s">
        <v>54</v>
      </c>
      <c r="C18" s="1" t="s">
        <v>55</v>
      </c>
      <c r="D18" s="1">
        <v>4</v>
      </c>
      <c r="E18" s="1">
        <v>2.1335999999999999</v>
      </c>
      <c r="F18" s="1">
        <v>1.0668</v>
      </c>
      <c r="G18" s="1"/>
      <c r="H18" s="3">
        <v>9.10449792</v>
      </c>
      <c r="I18" s="3">
        <v>0</v>
      </c>
      <c r="J18" s="2" t="s">
        <v>56</v>
      </c>
      <c r="K18" s="2" t="s">
        <v>57</v>
      </c>
    </row>
    <row r="19" spans="1:12" x14ac:dyDescent="0.35">
      <c r="A19" s="2" t="s">
        <v>12</v>
      </c>
      <c r="B19" s="1" t="s">
        <v>58</v>
      </c>
      <c r="C19" s="1" t="s">
        <v>59</v>
      </c>
      <c r="D19" s="1">
        <v>32</v>
      </c>
      <c r="E19" s="1">
        <v>2.1335999999999999</v>
      </c>
      <c r="F19" s="1">
        <v>1.0668</v>
      </c>
      <c r="G19" s="1"/>
      <c r="H19" s="3">
        <v>72.83598336</v>
      </c>
      <c r="I19" s="3">
        <v>0</v>
      </c>
      <c r="J19" s="2" t="s">
        <v>57</v>
      </c>
      <c r="K19" s="2" t="s">
        <v>57</v>
      </c>
    </row>
    <row r="20" spans="1:12" ht="29" x14ac:dyDescent="0.35">
      <c r="A20" s="2" t="s">
        <v>12</v>
      </c>
      <c r="B20" s="1" t="s">
        <v>60</v>
      </c>
      <c r="C20" s="1" t="s">
        <v>61</v>
      </c>
      <c r="D20" s="1">
        <v>0.8</v>
      </c>
      <c r="E20" s="1">
        <v>126.48599999999999</v>
      </c>
      <c r="F20" s="1">
        <v>12.192</v>
      </c>
      <c r="G20" s="1"/>
      <c r="H20" s="3">
        <v>1233.6938496</v>
      </c>
      <c r="I20" s="3">
        <v>0</v>
      </c>
      <c r="J20" s="2" t="s">
        <v>62</v>
      </c>
      <c r="K20" s="2" t="s">
        <v>63</v>
      </c>
      <c r="L20" s="1" t="s">
        <v>39</v>
      </c>
    </row>
    <row r="21" spans="1:12" ht="43.5" x14ac:dyDescent="0.35">
      <c r="A21" s="2" t="s">
        <v>12</v>
      </c>
      <c r="B21" s="1" t="s">
        <v>64</v>
      </c>
      <c r="C21" s="1" t="s">
        <v>65</v>
      </c>
      <c r="D21" s="1">
        <v>4</v>
      </c>
      <c r="E21" s="1">
        <v>2.1335999999999999</v>
      </c>
      <c r="F21" s="1">
        <v>1.0668</v>
      </c>
      <c r="G21" s="1">
        <v>0.01</v>
      </c>
      <c r="H21" s="3">
        <v>9.10449792</v>
      </c>
      <c r="I21" s="3">
        <v>9.1044979200000001E-2</v>
      </c>
      <c r="J21" s="2" t="s">
        <v>22</v>
      </c>
      <c r="K21" s="2" t="s">
        <v>22</v>
      </c>
      <c r="L21" s="1" t="s">
        <v>66</v>
      </c>
    </row>
  </sheetData>
  <dataValidations count="1">
    <dataValidation type="list" allowBlank="1" showInputMessage="1" showErrorMessage="1" sqref="A2:A21" xr:uid="{235E1F0D-847B-4E48-86FC-DF03931F3E2E}">
      <formula1>"2a,3c,4a,5a,all"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0FEA-87D9-45D4-8325-AFEA8EE56C2B}">
  <dimension ref="A1:R17"/>
  <sheetViews>
    <sheetView zoomScale="80" zoomScaleNormal="80" workbookViewId="0">
      <selection activeCell="B15" sqref="B15"/>
    </sheetView>
  </sheetViews>
  <sheetFormatPr defaultRowHeight="14.5" x14ac:dyDescent="0.35"/>
  <cols>
    <col min="1" max="1" width="15.36328125" customWidth="1"/>
    <col min="2" max="4" width="40" customWidth="1"/>
    <col min="5" max="5" width="54.7265625" customWidth="1"/>
    <col min="6" max="6" width="12.90625" customWidth="1"/>
    <col min="7" max="7" width="19.81640625" customWidth="1"/>
    <col min="8" max="8" width="18.08984375" customWidth="1"/>
    <col min="9" max="10" width="21" customWidth="1"/>
    <col min="11" max="11" width="18.81640625" customWidth="1"/>
    <col min="12" max="12" width="42.90625" customWidth="1"/>
    <col min="13" max="13" width="39" customWidth="1"/>
    <col min="14" max="14" width="60.54296875" style="1" customWidth="1"/>
  </cols>
  <sheetData>
    <row r="1" spans="1:18" x14ac:dyDescent="0.35">
      <c r="A1" t="s">
        <v>0</v>
      </c>
      <c r="B1" t="s">
        <v>67</v>
      </c>
      <c r="C1" t="s">
        <v>2</v>
      </c>
      <c r="D1" t="s">
        <v>68</v>
      </c>
      <c r="E1" t="s">
        <v>69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11</v>
      </c>
    </row>
    <row r="2" spans="1:18" ht="29" x14ac:dyDescent="0.35">
      <c r="A2" s="4" t="s">
        <v>12</v>
      </c>
      <c r="B2" t="s">
        <v>13</v>
      </c>
      <c r="C2" t="s">
        <v>13</v>
      </c>
      <c r="D2" t="s">
        <v>13</v>
      </c>
      <c r="E2" s="1" t="s">
        <v>70</v>
      </c>
      <c r="F2">
        <v>1</v>
      </c>
      <c r="G2">
        <v>46.326999999999998</v>
      </c>
      <c r="H2">
        <v>16.916</v>
      </c>
      <c r="I2">
        <v>0.20319999999999999</v>
      </c>
      <c r="J2" s="6">
        <v>783.66753199999994</v>
      </c>
      <c r="K2" s="6">
        <v>159.24124250239998</v>
      </c>
      <c r="L2" s="4" t="s">
        <v>15</v>
      </c>
      <c r="M2" s="1" t="s">
        <v>16</v>
      </c>
      <c r="N2" s="1" t="s">
        <v>17</v>
      </c>
    </row>
    <row r="3" spans="1:18" x14ac:dyDescent="0.35">
      <c r="A3" s="4" t="s">
        <v>12</v>
      </c>
      <c r="B3" t="s">
        <v>71</v>
      </c>
      <c r="C3" t="s">
        <v>72</v>
      </c>
      <c r="D3" t="s">
        <v>73</v>
      </c>
      <c r="E3" t="s">
        <v>74</v>
      </c>
      <c r="F3">
        <v>3</v>
      </c>
      <c r="G3">
        <v>46.326999999999998</v>
      </c>
      <c r="H3">
        <v>16.916</v>
      </c>
      <c r="I3">
        <v>0</v>
      </c>
      <c r="J3" s="6">
        <v>2351.0025959999998</v>
      </c>
      <c r="K3" s="6">
        <v>0</v>
      </c>
      <c r="L3" s="4" t="s">
        <v>30</v>
      </c>
      <c r="M3" s="4" t="s">
        <v>30</v>
      </c>
      <c r="N3" s="4" t="s">
        <v>30</v>
      </c>
      <c r="R3" s="7" t="s">
        <v>75</v>
      </c>
    </row>
    <row r="4" spans="1:18" x14ac:dyDescent="0.35">
      <c r="A4" s="4" t="s">
        <v>12</v>
      </c>
      <c r="B4" t="s">
        <v>71</v>
      </c>
      <c r="C4" t="s">
        <v>76</v>
      </c>
      <c r="D4" t="s">
        <v>73</v>
      </c>
      <c r="E4" t="s">
        <v>74</v>
      </c>
      <c r="F4">
        <v>1</v>
      </c>
      <c r="G4">
        <v>46.326999999999998</v>
      </c>
      <c r="H4">
        <v>16.916</v>
      </c>
      <c r="I4">
        <v>0</v>
      </c>
      <c r="J4" s="6">
        <v>783.66753199999994</v>
      </c>
      <c r="K4" s="6">
        <v>0</v>
      </c>
      <c r="L4" s="4" t="s">
        <v>30</v>
      </c>
      <c r="M4" s="4" t="s">
        <v>30</v>
      </c>
      <c r="N4" s="4" t="s">
        <v>30</v>
      </c>
      <c r="R4" s="8"/>
    </row>
    <row r="5" spans="1:18" x14ac:dyDescent="0.35">
      <c r="A5" s="4" t="s">
        <v>12</v>
      </c>
      <c r="B5" t="s">
        <v>71</v>
      </c>
      <c r="C5" t="s">
        <v>76</v>
      </c>
      <c r="D5" t="s">
        <v>77</v>
      </c>
      <c r="E5" t="s">
        <v>78</v>
      </c>
      <c r="F5">
        <v>1</v>
      </c>
      <c r="G5">
        <v>46.326999999999998</v>
      </c>
      <c r="H5">
        <v>16.916</v>
      </c>
      <c r="I5">
        <v>5.3999999999999999E-2</v>
      </c>
      <c r="J5" s="6">
        <v>783.66753199999994</v>
      </c>
      <c r="K5" s="6">
        <v>42.318046727999999</v>
      </c>
      <c r="L5" s="2" t="s">
        <v>112</v>
      </c>
      <c r="M5" s="2" t="s">
        <v>113</v>
      </c>
    </row>
    <row r="6" spans="1:18" x14ac:dyDescent="0.35">
      <c r="A6" s="4" t="s">
        <v>12</v>
      </c>
      <c r="B6" t="s">
        <v>71</v>
      </c>
      <c r="C6" t="s">
        <v>76</v>
      </c>
      <c r="D6" t="s">
        <v>79</v>
      </c>
      <c r="E6" t="s">
        <v>80</v>
      </c>
      <c r="F6">
        <v>1</v>
      </c>
      <c r="G6">
        <v>46.326999999999998</v>
      </c>
      <c r="H6">
        <v>16.916</v>
      </c>
      <c r="J6" s="6">
        <v>783.66753199999994</v>
      </c>
      <c r="K6" s="6">
        <v>0</v>
      </c>
      <c r="L6" s="2" t="s">
        <v>112</v>
      </c>
      <c r="M6" s="3"/>
    </row>
    <row r="7" spans="1:18" ht="29" x14ac:dyDescent="0.35">
      <c r="A7" s="4" t="s">
        <v>12</v>
      </c>
      <c r="B7" t="s">
        <v>71</v>
      </c>
      <c r="C7" s="1" t="s">
        <v>72</v>
      </c>
      <c r="D7" s="1" t="s">
        <v>20</v>
      </c>
      <c r="E7" s="1" t="s">
        <v>81</v>
      </c>
      <c r="F7">
        <v>4</v>
      </c>
      <c r="G7">
        <v>46.326999999999998</v>
      </c>
      <c r="H7">
        <v>16.916</v>
      </c>
      <c r="I7">
        <v>0</v>
      </c>
      <c r="J7" s="6">
        <v>3134.6701279999997</v>
      </c>
      <c r="K7" s="6">
        <v>0</v>
      </c>
      <c r="L7" s="4" t="s">
        <v>15</v>
      </c>
      <c r="M7" t="s">
        <v>22</v>
      </c>
      <c r="N7" s="1" t="s">
        <v>82</v>
      </c>
    </row>
    <row r="8" spans="1:18" ht="43.5" x14ac:dyDescent="0.35">
      <c r="A8" s="4" t="s">
        <v>12</v>
      </c>
      <c r="B8" t="s">
        <v>71</v>
      </c>
      <c r="C8" s="1" t="s">
        <v>76</v>
      </c>
      <c r="D8" s="1" t="s">
        <v>84</v>
      </c>
      <c r="E8" s="1" t="s">
        <v>85</v>
      </c>
      <c r="F8">
        <v>1</v>
      </c>
      <c r="G8">
        <v>46.326999999999998</v>
      </c>
      <c r="H8">
        <v>16.916</v>
      </c>
      <c r="I8">
        <v>0.12</v>
      </c>
      <c r="J8" s="6">
        <v>783.66753199999994</v>
      </c>
      <c r="K8" s="6">
        <v>94.040103839999986</v>
      </c>
      <c r="L8" s="2" t="s">
        <v>114</v>
      </c>
      <c r="M8" s="1" t="s">
        <v>118</v>
      </c>
    </row>
    <row r="9" spans="1:18" ht="72.5" x14ac:dyDescent="0.35">
      <c r="A9" s="4" t="s">
        <v>12</v>
      </c>
      <c r="B9" t="s">
        <v>86</v>
      </c>
      <c r="C9" t="s">
        <v>87</v>
      </c>
      <c r="D9" t="s">
        <v>88</v>
      </c>
      <c r="E9" t="s">
        <v>89</v>
      </c>
      <c r="I9">
        <v>0.1016</v>
      </c>
      <c r="J9" s="6">
        <v>211</v>
      </c>
      <c r="K9" s="6">
        <v>0</v>
      </c>
      <c r="L9" s="4" t="s">
        <v>15</v>
      </c>
      <c r="M9" s="1" t="s">
        <v>16</v>
      </c>
      <c r="N9" s="1" t="s">
        <v>90</v>
      </c>
    </row>
    <row r="10" spans="1:18" ht="29" x14ac:dyDescent="0.35">
      <c r="A10" s="4" t="s">
        <v>12</v>
      </c>
      <c r="B10" t="s">
        <v>86</v>
      </c>
      <c r="C10" t="s">
        <v>87</v>
      </c>
      <c r="D10" t="s">
        <v>91</v>
      </c>
      <c r="E10" t="s">
        <v>36</v>
      </c>
      <c r="F10">
        <v>8</v>
      </c>
      <c r="G10">
        <v>138.37200000000001</v>
      </c>
      <c r="H10">
        <v>3.048</v>
      </c>
      <c r="I10">
        <v>1.5875E-2</v>
      </c>
      <c r="J10" s="6">
        <v>3374.0628480000005</v>
      </c>
      <c r="K10" s="6">
        <v>53.563247712000006</v>
      </c>
      <c r="L10" s="4" t="s">
        <v>15</v>
      </c>
      <c r="M10" s="1" t="s">
        <v>16</v>
      </c>
    </row>
    <row r="11" spans="1:18" ht="116" x14ac:dyDescent="0.35">
      <c r="A11" s="4" t="s">
        <v>12</v>
      </c>
      <c r="B11" t="s">
        <v>86</v>
      </c>
      <c r="C11" t="s">
        <v>92</v>
      </c>
      <c r="D11" t="s">
        <v>88</v>
      </c>
      <c r="E11" t="s">
        <v>89</v>
      </c>
      <c r="J11" s="6">
        <v>154</v>
      </c>
      <c r="K11" s="6">
        <v>0</v>
      </c>
      <c r="L11" s="4" t="s">
        <v>22</v>
      </c>
      <c r="M11" s="1" t="s">
        <v>22</v>
      </c>
      <c r="N11" s="1" t="s">
        <v>93</v>
      </c>
    </row>
    <row r="12" spans="1:18" ht="29" x14ac:dyDescent="0.35">
      <c r="A12" s="4" t="s">
        <v>12</v>
      </c>
      <c r="B12" t="s">
        <v>86</v>
      </c>
      <c r="C12" t="s">
        <v>92</v>
      </c>
      <c r="D12" t="s">
        <v>94</v>
      </c>
      <c r="E12" t="s">
        <v>95</v>
      </c>
      <c r="F12">
        <v>0.69968000000000008</v>
      </c>
      <c r="G12">
        <v>126.48599999999999</v>
      </c>
      <c r="H12">
        <v>12.192</v>
      </c>
      <c r="I12">
        <v>8.8900000000000007E-2</v>
      </c>
      <c r="J12" s="6">
        <v>1078.9886408601599</v>
      </c>
      <c r="K12" s="6">
        <v>95.922090172468216</v>
      </c>
      <c r="L12" s="2" t="s">
        <v>16</v>
      </c>
      <c r="M12" s="1" t="s">
        <v>119</v>
      </c>
      <c r="N12" s="1" t="s">
        <v>96</v>
      </c>
    </row>
    <row r="13" spans="1:18" ht="29" x14ac:dyDescent="0.35">
      <c r="A13" s="4" t="s">
        <v>12</v>
      </c>
      <c r="B13" t="s">
        <v>86</v>
      </c>
      <c r="C13" t="s">
        <v>92</v>
      </c>
      <c r="D13" t="s">
        <v>99</v>
      </c>
      <c r="E13" t="s">
        <v>36</v>
      </c>
      <c r="F13">
        <v>0.8</v>
      </c>
      <c r="G13">
        <v>126.48599999999999</v>
      </c>
      <c r="H13">
        <v>12.192</v>
      </c>
      <c r="I13">
        <v>1.5875E-2</v>
      </c>
      <c r="J13" s="6">
        <v>1233.6938496</v>
      </c>
      <c r="K13" s="6">
        <v>19.584889862400001</v>
      </c>
      <c r="L13" s="2" t="s">
        <v>116</v>
      </c>
      <c r="M13" s="1" t="s">
        <v>22</v>
      </c>
      <c r="N13" s="1" t="s">
        <v>39</v>
      </c>
    </row>
    <row r="14" spans="1:18" ht="29" x14ac:dyDescent="0.35">
      <c r="A14" s="4" t="s">
        <v>12</v>
      </c>
      <c r="B14" t="s">
        <v>86</v>
      </c>
      <c r="C14" t="s">
        <v>92</v>
      </c>
      <c r="D14" t="s">
        <v>100</v>
      </c>
      <c r="E14" t="s">
        <v>101</v>
      </c>
      <c r="F14">
        <v>0.8</v>
      </c>
      <c r="G14">
        <v>126.48599999999999</v>
      </c>
      <c r="H14">
        <v>12.192</v>
      </c>
      <c r="I14">
        <v>1.5875E-2</v>
      </c>
      <c r="J14" s="6">
        <v>1233.6938496</v>
      </c>
      <c r="K14" s="6">
        <v>19.584889862400001</v>
      </c>
      <c r="L14" s="2" t="s">
        <v>116</v>
      </c>
      <c r="M14" s="1" t="s">
        <v>22</v>
      </c>
      <c r="N14" s="1" t="s">
        <v>39</v>
      </c>
    </row>
    <row r="15" spans="1:18" ht="58" x14ac:dyDescent="0.35">
      <c r="A15" s="4" t="s">
        <v>12</v>
      </c>
      <c r="B15" t="s">
        <v>86</v>
      </c>
      <c r="C15" t="s">
        <v>102</v>
      </c>
      <c r="D15" t="s">
        <v>120</v>
      </c>
      <c r="E15" t="s">
        <v>52</v>
      </c>
      <c r="F15">
        <v>0.2</v>
      </c>
      <c r="G15">
        <v>126.48599999999999</v>
      </c>
      <c r="H15">
        <v>12.192</v>
      </c>
      <c r="I15">
        <v>0</v>
      </c>
      <c r="J15" s="6">
        <v>308.42346240000001</v>
      </c>
      <c r="K15" s="6">
        <v>0</v>
      </c>
      <c r="L15" s="2" t="s">
        <v>121</v>
      </c>
      <c r="M15" s="2" t="s">
        <v>122</v>
      </c>
      <c r="N15" s="1" t="s">
        <v>53</v>
      </c>
    </row>
    <row r="16" spans="1:18" ht="29" x14ac:dyDescent="0.35">
      <c r="A16" s="4" t="s">
        <v>12</v>
      </c>
      <c r="B16" t="s">
        <v>86</v>
      </c>
      <c r="C16" t="s">
        <v>92</v>
      </c>
      <c r="D16" t="s">
        <v>105</v>
      </c>
      <c r="E16" t="s">
        <v>106</v>
      </c>
      <c r="F16">
        <v>0.8</v>
      </c>
      <c r="G16">
        <v>126.48599999999999</v>
      </c>
      <c r="H16">
        <v>12.192</v>
      </c>
      <c r="I16">
        <v>0.06</v>
      </c>
      <c r="J16" s="6">
        <v>1233.6938496</v>
      </c>
      <c r="K16" s="6">
        <v>74.021630975999997</v>
      </c>
      <c r="L16" s="2" t="s">
        <v>116</v>
      </c>
      <c r="M16" s="1" t="s">
        <v>22</v>
      </c>
      <c r="N16" s="1" t="s">
        <v>39</v>
      </c>
    </row>
    <row r="17" spans="1:14" x14ac:dyDescent="0.35">
      <c r="A17" s="4" t="s">
        <v>12</v>
      </c>
      <c r="B17" t="s">
        <v>86</v>
      </c>
      <c r="C17" t="s">
        <v>87</v>
      </c>
      <c r="D17" t="s">
        <v>107</v>
      </c>
      <c r="E17" t="s">
        <v>108</v>
      </c>
      <c r="J17" s="6">
        <v>7742.4268256000005</v>
      </c>
      <c r="K17" s="6">
        <v>0</v>
      </c>
      <c r="L17" s="6"/>
      <c r="M17" s="6"/>
      <c r="N17" s="1" t="s">
        <v>109</v>
      </c>
    </row>
  </sheetData>
  <dataValidations count="1">
    <dataValidation type="list" allowBlank="1" showInputMessage="1" showErrorMessage="1" sqref="A2:A17" xr:uid="{11BF7353-80C2-4B44-B416-0354E46BEBC1}">
      <formula1>"2a,3c,4a,5a,all"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0A26-1F09-4CEB-B873-C2793F4B7834}">
  <dimension ref="A1:L21"/>
  <sheetViews>
    <sheetView zoomScale="60" zoomScaleNormal="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40" sqref="C40"/>
    </sheetView>
  </sheetViews>
  <sheetFormatPr defaultRowHeight="14.5" x14ac:dyDescent="0.35"/>
  <cols>
    <col min="1" max="1" width="15.26953125" customWidth="1"/>
    <col min="2" max="2" width="29.1796875" customWidth="1"/>
    <col min="3" max="3" width="54.7265625" customWidth="1"/>
    <col min="4" max="4" width="12.90625" customWidth="1"/>
    <col min="5" max="5" width="19.81640625" customWidth="1"/>
    <col min="6" max="6" width="18.08984375" customWidth="1"/>
    <col min="7" max="8" width="21" customWidth="1"/>
    <col min="9" max="9" width="13.453125" customWidth="1"/>
    <col min="10" max="10" width="34.1796875" customWidth="1"/>
    <col min="11" max="11" width="49" customWidth="1"/>
    <col min="12" max="12" width="60.54296875" style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s="1" customFormat="1" ht="29" x14ac:dyDescent="0.35">
      <c r="A2" s="2" t="s">
        <v>12</v>
      </c>
      <c r="B2" s="1" t="s">
        <v>13</v>
      </c>
      <c r="C2" s="1" t="s">
        <v>14</v>
      </c>
      <c r="D2" s="1">
        <v>1</v>
      </c>
      <c r="E2" s="1">
        <v>46.326999999999998</v>
      </c>
      <c r="F2" s="1">
        <v>16.916</v>
      </c>
      <c r="G2" s="1">
        <v>0.20319999999999999</v>
      </c>
      <c r="H2" s="3">
        <v>783.66753199999994</v>
      </c>
      <c r="I2" s="3">
        <v>159.24124250239998</v>
      </c>
      <c r="J2" s="2" t="s">
        <v>15</v>
      </c>
      <c r="K2" s="1" t="s">
        <v>16</v>
      </c>
      <c r="L2" s="1" t="s">
        <v>17</v>
      </c>
    </row>
    <row r="3" spans="1:12" s="1" customFormat="1" ht="29" x14ac:dyDescent="0.35">
      <c r="A3" s="2" t="s">
        <v>12</v>
      </c>
      <c r="B3" s="1" t="s">
        <v>18</v>
      </c>
      <c r="C3" s="1" t="s">
        <v>19</v>
      </c>
      <c r="D3" s="1">
        <v>3</v>
      </c>
      <c r="E3" s="1">
        <v>46.326999999999998</v>
      </c>
      <c r="F3" s="1">
        <v>16.916</v>
      </c>
      <c r="G3" s="1">
        <v>0.20319999999999999</v>
      </c>
      <c r="H3" s="3">
        <v>2351.0025959999998</v>
      </c>
      <c r="I3" s="3">
        <v>477.72372750719995</v>
      </c>
      <c r="J3" s="2" t="s">
        <v>15</v>
      </c>
      <c r="K3" s="1" t="s">
        <v>16</v>
      </c>
    </row>
    <row r="4" spans="1:12" s="1" customFormat="1" x14ac:dyDescent="0.35">
      <c r="A4" s="2" t="s">
        <v>12</v>
      </c>
      <c r="B4" s="1" t="s">
        <v>20</v>
      </c>
      <c r="C4" s="1" t="s">
        <v>21</v>
      </c>
      <c r="D4" s="1">
        <v>4</v>
      </c>
      <c r="E4" s="1">
        <v>46.326999999999998</v>
      </c>
      <c r="F4" s="1">
        <v>16.916</v>
      </c>
      <c r="G4" s="1">
        <v>0</v>
      </c>
      <c r="H4" s="3">
        <v>3134.6701279999997</v>
      </c>
      <c r="I4" s="3">
        <v>0</v>
      </c>
      <c r="J4" s="2" t="s">
        <v>15</v>
      </c>
      <c r="K4" s="1" t="s">
        <v>22</v>
      </c>
    </row>
    <row r="5" spans="1:12" s="1" customFormat="1" x14ac:dyDescent="0.35">
      <c r="A5" s="2" t="s">
        <v>12</v>
      </c>
      <c r="B5" s="1" t="s">
        <v>23</v>
      </c>
      <c r="C5" s="1" t="s">
        <v>24</v>
      </c>
      <c r="D5" s="1">
        <v>1</v>
      </c>
      <c r="E5" s="1">
        <v>46.326999999999998</v>
      </c>
      <c r="F5" s="1">
        <v>16.916</v>
      </c>
      <c r="G5" s="1">
        <v>0</v>
      </c>
      <c r="H5" s="3">
        <v>783.66753199999994</v>
      </c>
      <c r="I5" s="3">
        <v>0</v>
      </c>
      <c r="J5" s="2" t="s">
        <v>15</v>
      </c>
      <c r="K5" s="1" t="s">
        <v>22</v>
      </c>
    </row>
    <row r="6" spans="1:12" s="1" customFormat="1" ht="29" x14ac:dyDescent="0.35">
      <c r="A6" s="2" t="s">
        <v>12</v>
      </c>
      <c r="B6" s="1" t="s">
        <v>25</v>
      </c>
      <c r="C6" s="1" t="s">
        <v>26</v>
      </c>
      <c r="D6" s="1">
        <v>1</v>
      </c>
      <c r="E6" s="1">
        <v>46.326999999999998</v>
      </c>
      <c r="F6" s="1">
        <v>16.916</v>
      </c>
      <c r="G6" s="1">
        <v>0</v>
      </c>
      <c r="H6" s="3">
        <v>783.66753199999994</v>
      </c>
      <c r="I6" s="3">
        <v>0</v>
      </c>
      <c r="J6" s="2" t="s">
        <v>27</v>
      </c>
      <c r="K6" s="1" t="s">
        <v>28</v>
      </c>
    </row>
    <row r="7" spans="1:12" s="1" customFormat="1" x14ac:dyDescent="0.35">
      <c r="A7" s="2" t="s">
        <v>12</v>
      </c>
      <c r="B7" s="1" t="s">
        <v>29</v>
      </c>
      <c r="C7" s="1" t="s">
        <v>30</v>
      </c>
      <c r="D7" s="1">
        <v>1</v>
      </c>
      <c r="E7" s="1">
        <v>46.326999999999998</v>
      </c>
      <c r="F7" s="1">
        <v>16.916</v>
      </c>
      <c r="H7" s="3">
        <v>783.66753199999994</v>
      </c>
      <c r="I7" s="3">
        <v>0</v>
      </c>
      <c r="J7" s="2" t="s">
        <v>31</v>
      </c>
      <c r="K7" s="2" t="s">
        <v>31</v>
      </c>
    </row>
    <row r="8" spans="1:12" s="1" customFormat="1" x14ac:dyDescent="0.35">
      <c r="A8" s="2" t="s">
        <v>12</v>
      </c>
      <c r="B8" s="1" t="s">
        <v>32</v>
      </c>
      <c r="C8" s="1" t="s">
        <v>30</v>
      </c>
      <c r="D8" s="1">
        <v>3</v>
      </c>
      <c r="E8" s="1">
        <v>46.326999999999998</v>
      </c>
      <c r="F8" s="1">
        <v>16.916</v>
      </c>
      <c r="H8" s="3">
        <v>2351.0025959999998</v>
      </c>
      <c r="I8" s="3">
        <v>0</v>
      </c>
      <c r="J8" s="2" t="s">
        <v>31</v>
      </c>
      <c r="K8" s="2" t="s">
        <v>31</v>
      </c>
    </row>
    <row r="9" spans="1:12" s="1" customFormat="1" ht="29" x14ac:dyDescent="0.35">
      <c r="A9" s="2" t="s">
        <v>12</v>
      </c>
      <c r="B9" s="1" t="s">
        <v>33</v>
      </c>
      <c r="C9" s="1" t="s">
        <v>34</v>
      </c>
      <c r="D9" s="1">
        <v>4</v>
      </c>
      <c r="E9" s="1">
        <v>138.37200000000001</v>
      </c>
      <c r="F9" s="1">
        <v>3.048</v>
      </c>
      <c r="G9" s="1">
        <v>0</v>
      </c>
      <c r="H9" s="3">
        <v>1687.0314240000002</v>
      </c>
      <c r="I9" s="3">
        <v>0</v>
      </c>
      <c r="J9" s="2" t="s">
        <v>15</v>
      </c>
      <c r="K9" s="1" t="s">
        <v>16</v>
      </c>
    </row>
    <row r="10" spans="1:12" s="1" customFormat="1" ht="29" x14ac:dyDescent="0.35">
      <c r="A10" s="2" t="s">
        <v>12</v>
      </c>
      <c r="B10" s="1" t="s">
        <v>35</v>
      </c>
      <c r="C10" s="1" t="s">
        <v>36</v>
      </c>
      <c r="D10" s="1">
        <v>8</v>
      </c>
      <c r="E10" s="1">
        <v>138.37200000000001</v>
      </c>
      <c r="F10" s="1">
        <v>3.048</v>
      </c>
      <c r="G10" s="1">
        <v>1.5875E-2</v>
      </c>
      <c r="H10" s="3">
        <v>3374.0628480000005</v>
      </c>
      <c r="I10" s="3">
        <v>53.563247712000006</v>
      </c>
      <c r="J10" s="2" t="s">
        <v>15</v>
      </c>
      <c r="K10" s="1" t="s">
        <v>16</v>
      </c>
    </row>
    <row r="11" spans="1:12" s="1" customFormat="1" ht="29" x14ac:dyDescent="0.35">
      <c r="A11" s="2" t="s">
        <v>12</v>
      </c>
      <c r="B11" s="1" t="s">
        <v>37</v>
      </c>
      <c r="C11" s="1" t="s">
        <v>38</v>
      </c>
      <c r="D11" s="1">
        <v>1.6</v>
      </c>
      <c r="E11" s="1">
        <v>63.242999999999995</v>
      </c>
      <c r="F11" s="1">
        <v>12.192</v>
      </c>
      <c r="G11" s="1">
        <v>0</v>
      </c>
      <c r="H11" s="3">
        <v>1233.6938496</v>
      </c>
      <c r="I11" s="3">
        <v>0</v>
      </c>
      <c r="J11" s="2" t="s">
        <v>15</v>
      </c>
      <c r="K11" s="1" t="s">
        <v>16</v>
      </c>
      <c r="L11" s="1" t="s">
        <v>39</v>
      </c>
    </row>
    <row r="12" spans="1:12" s="1" customFormat="1" ht="72.5" x14ac:dyDescent="0.35">
      <c r="A12" s="2" t="s">
        <v>12</v>
      </c>
      <c r="B12" s="1" t="s">
        <v>40</v>
      </c>
      <c r="C12" s="1" t="s">
        <v>41</v>
      </c>
      <c r="D12" s="1">
        <v>0.69968000000000008</v>
      </c>
      <c r="E12" s="1">
        <v>126.48599999999999</v>
      </c>
      <c r="F12" s="1">
        <v>12.192</v>
      </c>
      <c r="G12" s="1">
        <v>8.8900000000000007E-2</v>
      </c>
      <c r="H12" s="3">
        <v>1078.9886408601599</v>
      </c>
      <c r="I12" s="3">
        <v>95.922090172468216</v>
      </c>
      <c r="J12" s="2" t="s">
        <v>15</v>
      </c>
      <c r="K12" s="1" t="s">
        <v>42</v>
      </c>
      <c r="L12" s="1" t="s">
        <v>43</v>
      </c>
    </row>
    <row r="13" spans="1:12" s="1" customFormat="1" ht="29" x14ac:dyDescent="0.35">
      <c r="A13" s="2" t="s">
        <v>44</v>
      </c>
      <c r="B13" s="1" t="s">
        <v>45</v>
      </c>
      <c r="C13" s="1" t="s">
        <v>46</v>
      </c>
      <c r="D13" s="1">
        <v>0.8</v>
      </c>
      <c r="E13" s="1">
        <v>126.48599999999999</v>
      </c>
      <c r="F13" s="1">
        <v>12.192</v>
      </c>
      <c r="G13" s="1">
        <v>1.5875E-2</v>
      </c>
      <c r="H13" s="3">
        <v>1233.6938496</v>
      </c>
      <c r="I13" s="3">
        <v>19.584889862400001</v>
      </c>
      <c r="J13" s="2" t="s">
        <v>15</v>
      </c>
      <c r="K13" s="1" t="s">
        <v>47</v>
      </c>
      <c r="L13" s="1" t="s">
        <v>39</v>
      </c>
    </row>
    <row r="14" spans="1:12" s="1" customFormat="1" ht="29" x14ac:dyDescent="0.35">
      <c r="A14" s="2" t="s">
        <v>48</v>
      </c>
      <c r="B14" s="1" t="s">
        <v>45</v>
      </c>
      <c r="C14" s="1" t="s">
        <v>46</v>
      </c>
      <c r="D14" s="1">
        <v>0.8</v>
      </c>
      <c r="E14" s="1">
        <v>126.48599999999999</v>
      </c>
      <c r="F14" s="1">
        <v>12.192</v>
      </c>
      <c r="G14" s="1">
        <v>3.175E-2</v>
      </c>
      <c r="H14" s="3">
        <v>1233.6938496</v>
      </c>
      <c r="I14" s="3">
        <v>39.169779724800001</v>
      </c>
      <c r="J14" s="2" t="s">
        <v>15</v>
      </c>
      <c r="K14" s="1" t="s">
        <v>47</v>
      </c>
      <c r="L14" s="1" t="s">
        <v>39</v>
      </c>
    </row>
    <row r="15" spans="1:12" s="1" customFormat="1" ht="29" x14ac:dyDescent="0.35">
      <c r="A15" s="2" t="s">
        <v>49</v>
      </c>
      <c r="B15" s="1" t="s">
        <v>45</v>
      </c>
      <c r="C15" s="1" t="s">
        <v>46</v>
      </c>
      <c r="D15" s="1">
        <v>0.8</v>
      </c>
      <c r="E15" s="1">
        <v>126.48599999999999</v>
      </c>
      <c r="F15" s="1">
        <v>12.192</v>
      </c>
      <c r="G15" s="1">
        <v>3.175E-2</v>
      </c>
      <c r="H15" s="3">
        <v>1233.6938496</v>
      </c>
      <c r="I15" s="3">
        <v>39.169779724800001</v>
      </c>
      <c r="J15" s="2" t="s">
        <v>15</v>
      </c>
      <c r="K15" s="1" t="s">
        <v>47</v>
      </c>
      <c r="L15" s="1" t="s">
        <v>39</v>
      </c>
    </row>
    <row r="16" spans="1:12" s="1" customFormat="1" ht="29" x14ac:dyDescent="0.35">
      <c r="A16" s="2" t="s">
        <v>12</v>
      </c>
      <c r="B16" s="1" t="s">
        <v>50</v>
      </c>
      <c r="C16" s="1" t="s">
        <v>36</v>
      </c>
      <c r="D16" s="1">
        <v>0.8</v>
      </c>
      <c r="E16" s="1">
        <v>126.48599999999999</v>
      </c>
      <c r="F16" s="1">
        <v>12.192</v>
      </c>
      <c r="G16" s="1">
        <v>0</v>
      </c>
      <c r="H16" s="3">
        <v>1233.6938496</v>
      </c>
      <c r="I16" s="3">
        <v>0</v>
      </c>
      <c r="J16" s="2" t="s">
        <v>15</v>
      </c>
      <c r="K16" s="1" t="s">
        <v>16</v>
      </c>
      <c r="L16" s="1" t="s">
        <v>39</v>
      </c>
    </row>
    <row r="17" spans="1:12" s="1" customFormat="1" ht="58" x14ac:dyDescent="0.35">
      <c r="A17" s="2" t="s">
        <v>12</v>
      </c>
      <c r="B17" s="1" t="s">
        <v>51</v>
      </c>
      <c r="C17" s="1" t="s">
        <v>52</v>
      </c>
      <c r="D17" s="1">
        <v>0.2</v>
      </c>
      <c r="E17" s="1">
        <v>126.48599999999999</v>
      </c>
      <c r="F17" s="1">
        <v>12.192</v>
      </c>
      <c r="G17" s="1">
        <v>0</v>
      </c>
      <c r="H17" s="3">
        <v>308.42346240000001</v>
      </c>
      <c r="I17" s="3">
        <v>0</v>
      </c>
      <c r="J17" s="2" t="s">
        <v>27</v>
      </c>
      <c r="K17" s="2" t="s">
        <v>15</v>
      </c>
      <c r="L17" s="1" t="s">
        <v>53</v>
      </c>
    </row>
    <row r="18" spans="1:12" ht="29" x14ac:dyDescent="0.35">
      <c r="A18" s="2" t="s">
        <v>12</v>
      </c>
      <c r="B18" s="1" t="s">
        <v>54</v>
      </c>
      <c r="C18" s="1" t="s">
        <v>55</v>
      </c>
      <c r="D18" s="1">
        <v>4</v>
      </c>
      <c r="E18" s="1">
        <v>2.1335999999999999</v>
      </c>
      <c r="F18" s="1">
        <v>1.0668</v>
      </c>
      <c r="G18" s="1"/>
      <c r="H18" s="3">
        <v>9.10449792</v>
      </c>
      <c r="I18" s="3">
        <v>0</v>
      </c>
      <c r="J18" s="2" t="s">
        <v>56</v>
      </c>
      <c r="K18" s="2" t="s">
        <v>57</v>
      </c>
    </row>
    <row r="19" spans="1:12" x14ac:dyDescent="0.35">
      <c r="A19" s="2" t="s">
        <v>12</v>
      </c>
      <c r="B19" s="1" t="s">
        <v>58</v>
      </c>
      <c r="C19" s="1" t="s">
        <v>59</v>
      </c>
      <c r="D19" s="1">
        <v>32</v>
      </c>
      <c r="E19" s="1">
        <v>2.1335999999999999</v>
      </c>
      <c r="F19" s="1">
        <v>1.0668</v>
      </c>
      <c r="G19" s="1"/>
      <c r="H19" s="3">
        <v>72.83598336</v>
      </c>
      <c r="I19" s="3">
        <v>0</v>
      </c>
      <c r="J19" s="2" t="s">
        <v>57</v>
      </c>
      <c r="K19" s="2" t="s">
        <v>57</v>
      </c>
    </row>
    <row r="20" spans="1:12" ht="29" x14ac:dyDescent="0.35">
      <c r="A20" s="2" t="s">
        <v>12</v>
      </c>
      <c r="B20" s="1" t="s">
        <v>60</v>
      </c>
      <c r="C20" s="1" t="s">
        <v>61</v>
      </c>
      <c r="D20" s="1">
        <v>0.8</v>
      </c>
      <c r="E20" s="1">
        <v>126.48599999999999</v>
      </c>
      <c r="F20" s="1">
        <v>12.192</v>
      </c>
      <c r="G20" s="1"/>
      <c r="H20" s="3">
        <v>1233.6938496</v>
      </c>
      <c r="I20" s="3">
        <v>0</v>
      </c>
      <c r="J20" s="2" t="s">
        <v>62</v>
      </c>
      <c r="K20" s="2" t="s">
        <v>63</v>
      </c>
      <c r="L20" s="1" t="s">
        <v>39</v>
      </c>
    </row>
    <row r="21" spans="1:12" ht="43.5" x14ac:dyDescent="0.35">
      <c r="A21" s="2" t="s">
        <v>12</v>
      </c>
      <c r="B21" s="1" t="s">
        <v>64</v>
      </c>
      <c r="C21" s="1" t="s">
        <v>65</v>
      </c>
      <c r="D21" s="1">
        <v>4</v>
      </c>
      <c r="E21" s="1">
        <v>2.1335999999999999</v>
      </c>
      <c r="F21" s="1">
        <v>1.0668</v>
      </c>
      <c r="G21" s="1">
        <v>0.01</v>
      </c>
      <c r="H21" s="3">
        <v>9.10449792</v>
      </c>
      <c r="I21" s="3">
        <v>9.1044979200000001E-2</v>
      </c>
      <c r="J21" s="2" t="s">
        <v>22</v>
      </c>
      <c r="K21" s="2" t="s">
        <v>22</v>
      </c>
      <c r="L21" s="1" t="s">
        <v>66</v>
      </c>
    </row>
  </sheetData>
  <dataValidations count="1">
    <dataValidation type="list" allowBlank="1" showInputMessage="1" showErrorMessage="1" sqref="A2:A21" xr:uid="{78684EEC-AF88-4A48-BEE6-7D0AA0BACC1F}">
      <formula1>"2a,3c,4a,5a,all"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98A3-3CF9-4710-81CE-58E7AF06A5F4}">
  <dimension ref="A1:R17"/>
  <sheetViews>
    <sheetView zoomScale="80" zoomScaleNormal="80" workbookViewId="0">
      <selection activeCell="E13" sqref="E13"/>
    </sheetView>
  </sheetViews>
  <sheetFormatPr defaultRowHeight="14.5" x14ac:dyDescent="0.35"/>
  <cols>
    <col min="1" max="1" width="15.36328125" customWidth="1"/>
    <col min="2" max="4" width="40" customWidth="1"/>
    <col min="5" max="5" width="54.7265625" customWidth="1"/>
    <col min="6" max="6" width="12.90625" customWidth="1"/>
    <col min="7" max="7" width="19.81640625" customWidth="1"/>
    <col min="8" max="8" width="18.08984375" customWidth="1"/>
    <col min="9" max="10" width="21" customWidth="1"/>
    <col min="11" max="11" width="18.81640625" customWidth="1"/>
    <col min="12" max="12" width="42.90625" customWidth="1"/>
    <col min="13" max="13" width="39" customWidth="1"/>
    <col min="14" max="14" width="60.54296875" style="1" customWidth="1"/>
  </cols>
  <sheetData>
    <row r="1" spans="1:18" x14ac:dyDescent="0.35">
      <c r="A1" t="s">
        <v>0</v>
      </c>
      <c r="B1" t="s">
        <v>67</v>
      </c>
      <c r="C1" t="s">
        <v>2</v>
      </c>
      <c r="D1" t="s">
        <v>68</v>
      </c>
      <c r="E1" t="s">
        <v>69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11</v>
      </c>
    </row>
    <row r="2" spans="1:18" ht="29" x14ac:dyDescent="0.35">
      <c r="A2" s="4" t="s">
        <v>12</v>
      </c>
      <c r="B2" t="s">
        <v>13</v>
      </c>
      <c r="C2" t="s">
        <v>13</v>
      </c>
      <c r="D2" t="s">
        <v>13</v>
      </c>
      <c r="E2" s="1" t="s">
        <v>70</v>
      </c>
      <c r="F2">
        <v>1</v>
      </c>
      <c r="G2">
        <v>46.326999999999998</v>
      </c>
      <c r="H2">
        <v>16.916</v>
      </c>
      <c r="I2">
        <v>0.20319999999999999</v>
      </c>
      <c r="J2" s="6">
        <v>783.66753199999994</v>
      </c>
      <c r="K2" s="6">
        <v>159.24124250239998</v>
      </c>
      <c r="L2" s="4" t="s">
        <v>15</v>
      </c>
      <c r="M2" s="1" t="s">
        <v>16</v>
      </c>
      <c r="N2" s="1" t="s">
        <v>17</v>
      </c>
    </row>
    <row r="3" spans="1:18" x14ac:dyDescent="0.35">
      <c r="A3" s="4" t="s">
        <v>12</v>
      </c>
      <c r="B3" t="s">
        <v>71</v>
      </c>
      <c r="C3" t="s">
        <v>72</v>
      </c>
      <c r="D3" t="s">
        <v>73</v>
      </c>
      <c r="E3" t="s">
        <v>74</v>
      </c>
      <c r="F3">
        <v>3</v>
      </c>
      <c r="G3">
        <v>46.326999999999998</v>
      </c>
      <c r="H3">
        <v>16.916</v>
      </c>
      <c r="I3">
        <v>0</v>
      </c>
      <c r="J3" s="6">
        <v>2351.0025959999998</v>
      </c>
      <c r="K3" s="6">
        <v>0</v>
      </c>
      <c r="L3" s="4" t="s">
        <v>30</v>
      </c>
      <c r="M3" s="4" t="s">
        <v>30</v>
      </c>
      <c r="N3" s="4" t="s">
        <v>30</v>
      </c>
      <c r="R3" s="7" t="s">
        <v>75</v>
      </c>
    </row>
    <row r="4" spans="1:18" x14ac:dyDescent="0.35">
      <c r="A4" s="4" t="s">
        <v>12</v>
      </c>
      <c r="B4" t="s">
        <v>71</v>
      </c>
      <c r="C4" t="s">
        <v>76</v>
      </c>
      <c r="D4" t="s">
        <v>73</v>
      </c>
      <c r="E4" t="s">
        <v>74</v>
      </c>
      <c r="F4">
        <v>1</v>
      </c>
      <c r="G4">
        <v>46.326999999999998</v>
      </c>
      <c r="H4">
        <v>16.916</v>
      </c>
      <c r="I4">
        <v>0</v>
      </c>
      <c r="J4" s="6">
        <v>783.66753199999994</v>
      </c>
      <c r="K4" s="6">
        <v>0</v>
      </c>
      <c r="L4" s="4" t="s">
        <v>30</v>
      </c>
      <c r="M4" s="4" t="s">
        <v>30</v>
      </c>
      <c r="N4" s="4" t="s">
        <v>30</v>
      </c>
      <c r="R4" s="8"/>
    </row>
    <row r="5" spans="1:18" x14ac:dyDescent="0.35">
      <c r="A5" s="4" t="s">
        <v>12</v>
      </c>
      <c r="B5" t="s">
        <v>71</v>
      </c>
      <c r="C5" t="s">
        <v>76</v>
      </c>
      <c r="D5" t="s">
        <v>77</v>
      </c>
      <c r="E5" t="s">
        <v>78</v>
      </c>
      <c r="F5">
        <v>1</v>
      </c>
      <c r="G5">
        <v>46.326999999999998</v>
      </c>
      <c r="H5">
        <v>16.916</v>
      </c>
      <c r="I5">
        <v>5.3999999999999999E-2</v>
      </c>
      <c r="J5" s="6">
        <v>783.66753199999994</v>
      </c>
      <c r="K5" s="6">
        <v>42.318046727999999</v>
      </c>
      <c r="L5" s="2" t="s">
        <v>112</v>
      </c>
      <c r="M5" s="2" t="s">
        <v>113</v>
      </c>
    </row>
    <row r="6" spans="1:18" x14ac:dyDescent="0.35">
      <c r="A6" s="4" t="s">
        <v>12</v>
      </c>
      <c r="B6" t="s">
        <v>71</v>
      </c>
      <c r="C6" t="s">
        <v>76</v>
      </c>
      <c r="D6" t="s">
        <v>79</v>
      </c>
      <c r="E6" t="s">
        <v>80</v>
      </c>
      <c r="F6">
        <v>1</v>
      </c>
      <c r="G6">
        <v>46.326999999999998</v>
      </c>
      <c r="H6">
        <v>16.916</v>
      </c>
      <c r="J6" s="6">
        <v>783.66753199999994</v>
      </c>
      <c r="K6" s="6">
        <v>0</v>
      </c>
      <c r="L6" s="2" t="s">
        <v>112</v>
      </c>
      <c r="M6" s="3"/>
    </row>
    <row r="7" spans="1:18" ht="29" x14ac:dyDescent="0.35">
      <c r="A7" s="4" t="s">
        <v>12</v>
      </c>
      <c r="B7" t="s">
        <v>71</v>
      </c>
      <c r="C7" s="1" t="s">
        <v>72</v>
      </c>
      <c r="D7" s="1" t="s">
        <v>20</v>
      </c>
      <c r="E7" s="1" t="s">
        <v>81</v>
      </c>
      <c r="F7">
        <v>4</v>
      </c>
      <c r="G7">
        <v>46.326999999999998</v>
      </c>
      <c r="H7">
        <v>16.916</v>
      </c>
      <c r="I7">
        <v>0</v>
      </c>
      <c r="J7" s="6">
        <v>3134.6701279999997</v>
      </c>
      <c r="K7" s="6">
        <v>0</v>
      </c>
      <c r="L7" s="4" t="s">
        <v>15</v>
      </c>
      <c r="M7" t="s">
        <v>22</v>
      </c>
      <c r="N7" s="1" t="s">
        <v>82</v>
      </c>
    </row>
    <row r="8" spans="1:18" ht="43.5" x14ac:dyDescent="0.35">
      <c r="A8" s="4" t="s">
        <v>12</v>
      </c>
      <c r="B8" t="s">
        <v>71</v>
      </c>
      <c r="C8" s="1" t="s">
        <v>76</v>
      </c>
      <c r="D8" s="1" t="s">
        <v>84</v>
      </c>
      <c r="E8" s="1" t="s">
        <v>85</v>
      </c>
      <c r="F8">
        <v>1</v>
      </c>
      <c r="G8">
        <v>46.326999999999998</v>
      </c>
      <c r="H8">
        <v>16.916</v>
      </c>
      <c r="I8">
        <v>0.12</v>
      </c>
      <c r="J8" s="6">
        <v>783.66753199999994</v>
      </c>
      <c r="K8" s="6">
        <v>94.040103839999986</v>
      </c>
      <c r="L8" s="2" t="s">
        <v>114</v>
      </c>
      <c r="M8" s="1" t="s">
        <v>118</v>
      </c>
    </row>
    <row r="9" spans="1:18" ht="72.5" x14ac:dyDescent="0.35">
      <c r="A9" s="4" t="s">
        <v>12</v>
      </c>
      <c r="B9" t="s">
        <v>86</v>
      </c>
      <c r="C9" t="s">
        <v>87</v>
      </c>
      <c r="D9" t="s">
        <v>88</v>
      </c>
      <c r="E9" t="s">
        <v>89</v>
      </c>
      <c r="I9">
        <v>0.1016</v>
      </c>
      <c r="J9" s="6">
        <v>211</v>
      </c>
      <c r="K9" s="6">
        <v>0</v>
      </c>
      <c r="L9" s="4" t="s">
        <v>15</v>
      </c>
      <c r="M9" s="1" t="s">
        <v>16</v>
      </c>
      <c r="N9" s="1" t="s">
        <v>90</v>
      </c>
    </row>
    <row r="10" spans="1:18" ht="29" x14ac:dyDescent="0.35">
      <c r="A10" s="4" t="s">
        <v>12</v>
      </c>
      <c r="B10" t="s">
        <v>86</v>
      </c>
      <c r="C10" t="s">
        <v>87</v>
      </c>
      <c r="D10" t="s">
        <v>91</v>
      </c>
      <c r="E10" t="s">
        <v>36</v>
      </c>
      <c r="F10">
        <v>8</v>
      </c>
      <c r="G10">
        <v>138.37200000000001</v>
      </c>
      <c r="H10">
        <v>3.048</v>
      </c>
      <c r="I10">
        <v>1.5875E-2</v>
      </c>
      <c r="J10" s="6">
        <v>3374.0628480000005</v>
      </c>
      <c r="K10" s="6">
        <v>53.563247712000006</v>
      </c>
      <c r="L10" s="4" t="s">
        <v>15</v>
      </c>
      <c r="M10" s="1" t="s">
        <v>16</v>
      </c>
    </row>
    <row r="11" spans="1:18" ht="116" x14ac:dyDescent="0.35">
      <c r="A11" s="4" t="s">
        <v>12</v>
      </c>
      <c r="B11" t="s">
        <v>86</v>
      </c>
      <c r="C11" t="s">
        <v>92</v>
      </c>
      <c r="D11" t="s">
        <v>88</v>
      </c>
      <c r="E11" t="s">
        <v>89</v>
      </c>
      <c r="J11" s="6">
        <v>154</v>
      </c>
      <c r="K11" s="6">
        <v>0</v>
      </c>
      <c r="L11" s="4" t="s">
        <v>22</v>
      </c>
      <c r="M11" s="1" t="s">
        <v>22</v>
      </c>
      <c r="N11" s="1" t="s">
        <v>93</v>
      </c>
    </row>
    <row r="12" spans="1:18" ht="29" x14ac:dyDescent="0.35">
      <c r="A12" s="4" t="s">
        <v>12</v>
      </c>
      <c r="B12" t="s">
        <v>86</v>
      </c>
      <c r="C12" t="s">
        <v>92</v>
      </c>
      <c r="D12" t="s">
        <v>94</v>
      </c>
      <c r="E12" t="s">
        <v>95</v>
      </c>
      <c r="F12">
        <v>0.69968000000000008</v>
      </c>
      <c r="G12">
        <v>126.48599999999999</v>
      </c>
      <c r="H12">
        <v>12.192</v>
      </c>
      <c r="I12">
        <v>8.8900000000000007E-2</v>
      </c>
      <c r="J12" s="6">
        <v>1078.9886408601599</v>
      </c>
      <c r="K12" s="6">
        <v>95.922090172468216</v>
      </c>
      <c r="L12" s="2" t="s">
        <v>16</v>
      </c>
      <c r="M12" s="1" t="s">
        <v>119</v>
      </c>
      <c r="N12" s="1" t="s">
        <v>96</v>
      </c>
    </row>
    <row r="13" spans="1:18" ht="29" x14ac:dyDescent="0.35">
      <c r="A13" s="4" t="s">
        <v>12</v>
      </c>
      <c r="B13" t="s">
        <v>86</v>
      </c>
      <c r="C13" t="s">
        <v>92</v>
      </c>
      <c r="D13" t="s">
        <v>99</v>
      </c>
      <c r="E13" t="s">
        <v>36</v>
      </c>
      <c r="F13">
        <v>0.8</v>
      </c>
      <c r="G13">
        <v>126.48599999999999</v>
      </c>
      <c r="H13">
        <v>12.192</v>
      </c>
      <c r="I13">
        <v>1.5875E-2</v>
      </c>
      <c r="J13" s="6">
        <v>1233.6938496</v>
      </c>
      <c r="K13" s="6">
        <v>19.584889862400001</v>
      </c>
      <c r="L13" s="2" t="s">
        <v>116</v>
      </c>
      <c r="M13" s="1" t="s">
        <v>22</v>
      </c>
      <c r="N13" s="1" t="s">
        <v>39</v>
      </c>
    </row>
    <row r="14" spans="1:18" ht="29" x14ac:dyDescent="0.35">
      <c r="A14" s="4" t="s">
        <v>12</v>
      </c>
      <c r="B14" t="s">
        <v>86</v>
      </c>
      <c r="C14" t="s">
        <v>92</v>
      </c>
      <c r="D14" t="s">
        <v>100</v>
      </c>
      <c r="E14" t="s">
        <v>101</v>
      </c>
      <c r="F14">
        <v>0.8</v>
      </c>
      <c r="G14">
        <v>126.48599999999999</v>
      </c>
      <c r="H14">
        <v>12.192</v>
      </c>
      <c r="I14">
        <v>1.5875E-2</v>
      </c>
      <c r="J14" s="6">
        <v>1233.6938496</v>
      </c>
      <c r="K14" s="6">
        <v>19.584889862400001</v>
      </c>
      <c r="L14" s="2" t="s">
        <v>116</v>
      </c>
      <c r="M14" s="1" t="s">
        <v>22</v>
      </c>
      <c r="N14" s="1" t="s">
        <v>39</v>
      </c>
    </row>
    <row r="15" spans="1:18" ht="58" x14ac:dyDescent="0.35">
      <c r="A15" s="4" t="s">
        <v>12</v>
      </c>
      <c r="B15" t="s">
        <v>86</v>
      </c>
      <c r="C15" t="s">
        <v>102</v>
      </c>
      <c r="D15" t="s">
        <v>120</v>
      </c>
      <c r="E15" t="s">
        <v>52</v>
      </c>
      <c r="F15">
        <v>0.2</v>
      </c>
      <c r="G15">
        <v>126.48599999999999</v>
      </c>
      <c r="H15">
        <v>12.192</v>
      </c>
      <c r="I15">
        <v>0</v>
      </c>
      <c r="J15" s="6">
        <v>308.42346240000001</v>
      </c>
      <c r="K15" s="6">
        <v>0</v>
      </c>
      <c r="L15" s="2" t="s">
        <v>121</v>
      </c>
      <c r="M15" s="2" t="s">
        <v>122</v>
      </c>
      <c r="N15" s="1" t="s">
        <v>53</v>
      </c>
    </row>
    <row r="16" spans="1:18" ht="29" x14ac:dyDescent="0.35">
      <c r="A16" s="4" t="s">
        <v>12</v>
      </c>
      <c r="B16" t="s">
        <v>86</v>
      </c>
      <c r="C16" t="s">
        <v>92</v>
      </c>
      <c r="D16" t="s">
        <v>105</v>
      </c>
      <c r="E16" t="s">
        <v>106</v>
      </c>
      <c r="F16">
        <v>0.8</v>
      </c>
      <c r="G16">
        <v>126.48599999999999</v>
      </c>
      <c r="H16">
        <v>12.192</v>
      </c>
      <c r="I16">
        <v>0.06</v>
      </c>
      <c r="J16" s="6">
        <v>1233.6938496</v>
      </c>
      <c r="K16" s="6">
        <v>74.021630975999997</v>
      </c>
      <c r="L16" s="2" t="s">
        <v>116</v>
      </c>
      <c r="M16" s="1" t="s">
        <v>22</v>
      </c>
      <c r="N16" s="1" t="s">
        <v>39</v>
      </c>
    </row>
    <row r="17" spans="1:14" x14ac:dyDescent="0.35">
      <c r="A17" s="4" t="s">
        <v>12</v>
      </c>
      <c r="B17" t="s">
        <v>86</v>
      </c>
      <c r="C17" t="s">
        <v>87</v>
      </c>
      <c r="D17" t="s">
        <v>107</v>
      </c>
      <c r="E17" t="s">
        <v>108</v>
      </c>
      <c r="J17" s="6">
        <v>7742.4268256000005</v>
      </c>
      <c r="K17" s="6">
        <v>0</v>
      </c>
      <c r="L17" s="6"/>
      <c r="M17" s="6"/>
      <c r="N17" s="1" t="s">
        <v>109</v>
      </c>
    </row>
  </sheetData>
  <dataValidations count="1">
    <dataValidation type="list" allowBlank="1" showInputMessage="1" showErrorMessage="1" sqref="A2:A17" xr:uid="{F6BC47A9-6243-4929-8649-563C7FB363B8}">
      <formula1>"2a,3c,4a,5a,all"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93EE-7A27-4DF2-B905-07A4D4EAE73E}">
  <dimension ref="A1:R25"/>
  <sheetViews>
    <sheetView topLeftCell="E7" zoomScale="70" zoomScaleNormal="70" workbookViewId="0">
      <selection activeCell="M2" sqref="M2"/>
    </sheetView>
  </sheetViews>
  <sheetFormatPr defaultRowHeight="14.5" x14ac:dyDescent="0.35"/>
  <cols>
    <col min="1" max="3" width="40" customWidth="1"/>
    <col min="4" max="4" width="54.7265625" customWidth="1"/>
    <col min="5" max="5" width="44" customWidth="1"/>
    <col min="6" max="6" width="19.81640625" customWidth="1"/>
    <col min="7" max="7" width="18.08984375" customWidth="1"/>
    <col min="8" max="9" width="21" customWidth="1"/>
    <col min="10" max="10" width="18.81640625" customWidth="1"/>
    <col min="11" max="11" width="42.90625" customWidth="1"/>
    <col min="12" max="12" width="39" customWidth="1"/>
    <col min="13" max="13" width="60.54296875" style="1" customWidth="1"/>
    <col min="14" max="14" width="62.81640625" customWidth="1"/>
  </cols>
  <sheetData>
    <row r="1" spans="1:18" x14ac:dyDescent="0.35">
      <c r="A1" t="s">
        <v>0</v>
      </c>
      <c r="B1" t="s">
        <v>67</v>
      </c>
      <c r="C1" t="s">
        <v>2</v>
      </c>
      <c r="D1" t="s">
        <v>68</v>
      </c>
      <c r="E1" t="s">
        <v>69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11</v>
      </c>
    </row>
    <row r="2" spans="1:18" ht="29" x14ac:dyDescent="0.35">
      <c r="A2" s="4" t="s">
        <v>12</v>
      </c>
      <c r="B2" t="s">
        <v>13</v>
      </c>
      <c r="C2" t="s">
        <v>13</v>
      </c>
      <c r="D2" t="s">
        <v>13</v>
      </c>
      <c r="E2" s="9" t="s">
        <v>70</v>
      </c>
      <c r="F2">
        <v>1</v>
      </c>
      <c r="G2">
        <v>46.326999999999998</v>
      </c>
      <c r="H2">
        <v>16.916</v>
      </c>
      <c r="I2">
        <v>0.20319999999999999</v>
      </c>
      <c r="J2" s="6">
        <v>783.66753199999994</v>
      </c>
      <c r="K2" s="6">
        <v>159.24124250239998</v>
      </c>
      <c r="L2" s="4" t="s">
        <v>15</v>
      </c>
      <c r="M2" s="1" t="s">
        <v>16</v>
      </c>
      <c r="N2" s="1"/>
    </row>
    <row r="3" spans="1:18" x14ac:dyDescent="0.35">
      <c r="A3" s="4" t="s">
        <v>12</v>
      </c>
      <c r="B3" t="s">
        <v>71</v>
      </c>
      <c r="C3" t="s">
        <v>72</v>
      </c>
      <c r="D3" t="s">
        <v>73</v>
      </c>
      <c r="E3" s="9" t="s">
        <v>74</v>
      </c>
      <c r="F3">
        <v>3</v>
      </c>
      <c r="G3">
        <v>46.326999999999998</v>
      </c>
      <c r="H3">
        <v>16.916</v>
      </c>
      <c r="I3">
        <v>0</v>
      </c>
      <c r="J3" s="6">
        <v>2351.0025959999998</v>
      </c>
      <c r="K3" s="6">
        <v>0</v>
      </c>
      <c r="L3" s="4" t="s">
        <v>30</v>
      </c>
      <c r="M3" s="4" t="s">
        <v>30</v>
      </c>
      <c r="N3" s="4"/>
      <c r="R3" s="7" t="s">
        <v>75</v>
      </c>
    </row>
    <row r="4" spans="1:18" x14ac:dyDescent="0.35">
      <c r="A4" s="4" t="s">
        <v>12</v>
      </c>
      <c r="B4" t="s">
        <v>71</v>
      </c>
      <c r="C4" t="s">
        <v>76</v>
      </c>
      <c r="D4" t="s">
        <v>73</v>
      </c>
      <c r="E4" s="9" t="s">
        <v>74</v>
      </c>
      <c r="F4">
        <v>1</v>
      </c>
      <c r="G4">
        <v>46.326999999999998</v>
      </c>
      <c r="H4">
        <v>16.916</v>
      </c>
      <c r="I4">
        <v>0</v>
      </c>
      <c r="J4" s="6">
        <v>783.66753199999994</v>
      </c>
      <c r="K4" s="6">
        <v>0</v>
      </c>
      <c r="L4" s="4" t="s">
        <v>30</v>
      </c>
      <c r="M4" s="4" t="s">
        <v>30</v>
      </c>
      <c r="N4" s="4"/>
      <c r="R4" s="8"/>
    </row>
    <row r="5" spans="1:18" x14ac:dyDescent="0.35">
      <c r="A5" s="4" t="s">
        <v>12</v>
      </c>
      <c r="B5" t="s">
        <v>71</v>
      </c>
      <c r="C5" t="s">
        <v>76</v>
      </c>
      <c r="D5" t="s">
        <v>77</v>
      </c>
      <c r="E5" s="9" t="s">
        <v>78</v>
      </c>
      <c r="F5">
        <v>1</v>
      </c>
      <c r="G5">
        <v>46.326999999999998</v>
      </c>
      <c r="H5">
        <v>16.916</v>
      </c>
      <c r="I5">
        <v>5.3999999999999999E-2</v>
      </c>
      <c r="J5" s="6">
        <v>783.66753199999994</v>
      </c>
      <c r="K5" s="6">
        <v>42.318046727999999</v>
      </c>
      <c r="L5" s="2" t="s">
        <v>112</v>
      </c>
      <c r="M5" s="2" t="s">
        <v>113</v>
      </c>
      <c r="N5" s="1"/>
    </row>
    <row r="6" spans="1:18" ht="29" x14ac:dyDescent="0.35">
      <c r="A6" s="4" t="s">
        <v>12</v>
      </c>
      <c r="B6" t="s">
        <v>71</v>
      </c>
      <c r="C6" t="s">
        <v>76</v>
      </c>
      <c r="D6" t="s">
        <v>79</v>
      </c>
      <c r="E6" s="9" t="s">
        <v>80</v>
      </c>
      <c r="F6">
        <v>1</v>
      </c>
      <c r="G6">
        <v>46.326999999999998</v>
      </c>
      <c r="H6">
        <v>16.916</v>
      </c>
      <c r="I6">
        <v>0</v>
      </c>
      <c r="J6" s="6">
        <v>783.66753199999994</v>
      </c>
      <c r="K6" s="6">
        <v>0</v>
      </c>
      <c r="L6" s="2" t="s">
        <v>112</v>
      </c>
      <c r="M6" s="3"/>
      <c r="N6" s="1"/>
    </row>
    <row r="7" spans="1:18" ht="29" x14ac:dyDescent="0.35">
      <c r="A7" s="4" t="s">
        <v>12</v>
      </c>
      <c r="B7" t="s">
        <v>71</v>
      </c>
      <c r="C7" s="1" t="s">
        <v>72</v>
      </c>
      <c r="D7" s="1" t="s">
        <v>20</v>
      </c>
      <c r="E7" s="9" t="s">
        <v>81</v>
      </c>
      <c r="F7">
        <v>4</v>
      </c>
      <c r="G7">
        <v>46.326999999999998</v>
      </c>
      <c r="H7">
        <v>16.916</v>
      </c>
      <c r="I7">
        <v>0</v>
      </c>
      <c r="J7" s="6">
        <v>3134.6701279999997</v>
      </c>
      <c r="K7" s="6">
        <v>0</v>
      </c>
      <c r="L7" s="4" t="s">
        <v>15</v>
      </c>
      <c r="M7" t="s">
        <v>22</v>
      </c>
      <c r="N7" s="1" t="s">
        <v>82</v>
      </c>
    </row>
    <row r="8" spans="1:18" ht="97" customHeight="1" x14ac:dyDescent="0.35">
      <c r="A8" s="11" t="s">
        <v>83</v>
      </c>
      <c r="B8" s="10" t="s">
        <v>71</v>
      </c>
      <c r="C8" s="9" t="s">
        <v>76</v>
      </c>
      <c r="D8" s="9" t="s">
        <v>84</v>
      </c>
      <c r="E8" s="9" t="s">
        <v>85</v>
      </c>
      <c r="F8">
        <v>1</v>
      </c>
      <c r="G8">
        <v>46.326999999999998</v>
      </c>
      <c r="H8">
        <v>16.916</v>
      </c>
      <c r="I8">
        <v>0.22</v>
      </c>
      <c r="J8" s="6">
        <v>783.66753199999994</v>
      </c>
      <c r="K8" s="6">
        <v>172.40685703999998</v>
      </c>
      <c r="L8" s="2" t="s">
        <v>114</v>
      </c>
      <c r="M8" s="1" t="s">
        <v>115</v>
      </c>
      <c r="N8" s="1"/>
    </row>
    <row r="9" spans="1:18" ht="92" customHeight="1" x14ac:dyDescent="0.35">
      <c r="A9" s="11" t="s">
        <v>44</v>
      </c>
      <c r="B9" s="10" t="s">
        <v>71</v>
      </c>
      <c r="C9" s="9" t="s">
        <v>76</v>
      </c>
      <c r="D9" s="9" t="s">
        <v>84</v>
      </c>
      <c r="E9" s="9" t="s">
        <v>85</v>
      </c>
      <c r="F9">
        <v>1</v>
      </c>
      <c r="G9">
        <v>46.326999999999998</v>
      </c>
      <c r="H9">
        <v>16.916</v>
      </c>
      <c r="I9">
        <v>0.12</v>
      </c>
      <c r="J9" s="6">
        <v>783.66753199999994</v>
      </c>
      <c r="K9" s="6">
        <v>94.040103839999986</v>
      </c>
      <c r="L9" s="2" t="s">
        <v>114</v>
      </c>
      <c r="M9" s="1" t="s">
        <v>115</v>
      </c>
      <c r="N9" s="1"/>
    </row>
    <row r="10" spans="1:18" ht="43.5" x14ac:dyDescent="0.35">
      <c r="A10" s="11" t="s">
        <v>48</v>
      </c>
      <c r="B10" s="10" t="s">
        <v>71</v>
      </c>
      <c r="C10" s="9" t="s">
        <v>76</v>
      </c>
      <c r="D10" s="9" t="s">
        <v>84</v>
      </c>
      <c r="E10" s="9" t="s">
        <v>85</v>
      </c>
      <c r="F10">
        <v>1</v>
      </c>
      <c r="G10">
        <v>46.326999999999998</v>
      </c>
      <c r="H10">
        <v>16.916</v>
      </c>
      <c r="I10">
        <v>0.18</v>
      </c>
      <c r="J10" s="6">
        <v>783.66753199999994</v>
      </c>
      <c r="K10" s="6">
        <v>141.06015575999999</v>
      </c>
      <c r="L10" s="2" t="s">
        <v>114</v>
      </c>
      <c r="M10" s="1" t="s">
        <v>115</v>
      </c>
      <c r="N10" s="1"/>
    </row>
    <row r="11" spans="1:18" ht="43.5" x14ac:dyDescent="0.35">
      <c r="A11" s="11" t="s">
        <v>49</v>
      </c>
      <c r="B11" s="10" t="s">
        <v>71</v>
      </c>
      <c r="C11" s="9" t="s">
        <v>76</v>
      </c>
      <c r="D11" s="9" t="s">
        <v>84</v>
      </c>
      <c r="E11" s="9" t="s">
        <v>85</v>
      </c>
      <c r="F11">
        <v>1</v>
      </c>
      <c r="G11">
        <v>46.326999999999998</v>
      </c>
      <c r="H11">
        <v>16.916</v>
      </c>
      <c r="I11">
        <v>0.12</v>
      </c>
      <c r="J11" s="6">
        <v>783.66753199999994</v>
      </c>
      <c r="K11" s="6">
        <v>94.040103839999986</v>
      </c>
      <c r="L11" s="2" t="s">
        <v>114</v>
      </c>
      <c r="M11" s="1" t="s">
        <v>115</v>
      </c>
      <c r="N11" s="1"/>
    </row>
    <row r="12" spans="1:18" ht="72.5" x14ac:dyDescent="0.35">
      <c r="A12" s="11" t="s">
        <v>12</v>
      </c>
      <c r="B12" s="10" t="s">
        <v>86</v>
      </c>
      <c r="C12" s="10" t="s">
        <v>87</v>
      </c>
      <c r="D12" s="10" t="s">
        <v>88</v>
      </c>
      <c r="E12" s="9" t="s">
        <v>89</v>
      </c>
      <c r="I12">
        <v>0.1016</v>
      </c>
      <c r="J12" s="6">
        <v>211</v>
      </c>
      <c r="K12" s="6">
        <v>0</v>
      </c>
      <c r="L12" s="4" t="s">
        <v>15</v>
      </c>
      <c r="M12" s="1" t="s">
        <v>16</v>
      </c>
      <c r="N12" s="1" t="s">
        <v>90</v>
      </c>
    </row>
    <row r="13" spans="1:18" ht="29" x14ac:dyDescent="0.35">
      <c r="A13" s="11" t="s">
        <v>12</v>
      </c>
      <c r="B13" s="10" t="s">
        <v>86</v>
      </c>
      <c r="C13" s="10" t="s">
        <v>87</v>
      </c>
      <c r="D13" s="10" t="s">
        <v>91</v>
      </c>
      <c r="E13" s="9" t="s">
        <v>36</v>
      </c>
      <c r="F13">
        <v>8</v>
      </c>
      <c r="G13">
        <v>138.37200000000001</v>
      </c>
      <c r="H13">
        <v>3.048</v>
      </c>
      <c r="I13">
        <v>1.5875E-2</v>
      </c>
      <c r="J13" s="6">
        <v>3374.0628480000005</v>
      </c>
      <c r="K13" s="6">
        <v>53.563247712000006</v>
      </c>
      <c r="L13" s="4" t="s">
        <v>15</v>
      </c>
      <c r="M13" s="1" t="s">
        <v>16</v>
      </c>
      <c r="N13" s="1"/>
    </row>
    <row r="14" spans="1:18" ht="129.5" customHeight="1" x14ac:dyDescent="0.35">
      <c r="A14" s="11" t="s">
        <v>12</v>
      </c>
      <c r="B14" s="10" t="s">
        <v>86</v>
      </c>
      <c r="C14" s="10" t="s">
        <v>92</v>
      </c>
      <c r="D14" s="10" t="s">
        <v>88</v>
      </c>
      <c r="E14" s="9" t="s">
        <v>89</v>
      </c>
      <c r="J14" s="6">
        <v>154</v>
      </c>
      <c r="K14" s="6">
        <v>0</v>
      </c>
      <c r="L14" s="4" t="s">
        <v>22</v>
      </c>
      <c r="M14" s="1" t="s">
        <v>22</v>
      </c>
      <c r="N14" s="1" t="s">
        <v>93</v>
      </c>
    </row>
    <row r="15" spans="1:18" ht="29" x14ac:dyDescent="0.35">
      <c r="A15" s="11" t="s">
        <v>12</v>
      </c>
      <c r="B15" s="10" t="s">
        <v>86</v>
      </c>
      <c r="C15" s="10" t="s">
        <v>92</v>
      </c>
      <c r="D15" s="10" t="s">
        <v>94</v>
      </c>
      <c r="E15" s="9" t="s">
        <v>95</v>
      </c>
      <c r="F15">
        <v>0.69968000000000008</v>
      </c>
      <c r="G15">
        <v>126.48599999999999</v>
      </c>
      <c r="H15">
        <v>12.192</v>
      </c>
      <c r="I15">
        <v>8.8900000000000007E-2</v>
      </c>
      <c r="J15" s="6">
        <v>1078.9886408601599</v>
      </c>
      <c r="K15" s="6">
        <v>95.922090172468216</v>
      </c>
      <c r="L15" s="2" t="s">
        <v>16</v>
      </c>
      <c r="M15" s="1" t="s">
        <v>47</v>
      </c>
      <c r="N15" s="1" t="s">
        <v>96</v>
      </c>
    </row>
    <row r="16" spans="1:18" ht="94" customHeight="1" x14ac:dyDescent="0.35">
      <c r="A16" s="11" t="s">
        <v>83</v>
      </c>
      <c r="B16" s="10" t="s">
        <v>86</v>
      </c>
      <c r="C16" s="9" t="s">
        <v>92</v>
      </c>
      <c r="D16" s="9" t="s">
        <v>97</v>
      </c>
      <c r="E16" s="9" t="s">
        <v>98</v>
      </c>
      <c r="F16">
        <v>0.8</v>
      </c>
      <c r="G16">
        <v>126.48599999999999</v>
      </c>
      <c r="H16">
        <v>12.192</v>
      </c>
      <c r="I16">
        <v>0.06</v>
      </c>
      <c r="J16" s="6">
        <v>1233.6938496</v>
      </c>
      <c r="K16" s="6">
        <v>74.021630975999997</v>
      </c>
      <c r="L16" s="2" t="s">
        <v>16</v>
      </c>
      <c r="M16" s="1" t="s">
        <v>115</v>
      </c>
      <c r="N16" s="1" t="s">
        <v>39</v>
      </c>
    </row>
    <row r="17" spans="1:14" ht="93" customHeight="1" x14ac:dyDescent="0.35">
      <c r="A17" s="11" t="s">
        <v>48</v>
      </c>
      <c r="B17" s="10" t="s">
        <v>86</v>
      </c>
      <c r="C17" s="9" t="s">
        <v>92</v>
      </c>
      <c r="D17" s="9" t="s">
        <v>97</v>
      </c>
      <c r="E17" s="9" t="s">
        <v>98</v>
      </c>
      <c r="F17">
        <v>0.8</v>
      </c>
      <c r="G17">
        <v>126.48599999999999</v>
      </c>
      <c r="H17">
        <v>12.192</v>
      </c>
      <c r="I17">
        <v>0.04</v>
      </c>
      <c r="J17" s="6">
        <v>1233.6938496</v>
      </c>
      <c r="K17" s="6">
        <v>49.347753984000001</v>
      </c>
      <c r="L17" s="2" t="s">
        <v>16</v>
      </c>
      <c r="M17" s="1" t="s">
        <v>115</v>
      </c>
      <c r="N17" s="1" t="s">
        <v>39</v>
      </c>
    </row>
    <row r="18" spans="1:14" ht="29" x14ac:dyDescent="0.35">
      <c r="A18" s="11" t="s">
        <v>12</v>
      </c>
      <c r="B18" s="10" t="s">
        <v>86</v>
      </c>
      <c r="C18" s="10" t="s">
        <v>92</v>
      </c>
      <c r="D18" s="10" t="s">
        <v>99</v>
      </c>
      <c r="E18" s="9" t="s">
        <v>36</v>
      </c>
      <c r="F18">
        <v>0.8</v>
      </c>
      <c r="G18">
        <v>126.48599999999999</v>
      </c>
      <c r="H18">
        <v>12.192</v>
      </c>
      <c r="I18">
        <v>1.5875E-2</v>
      </c>
      <c r="J18" s="6">
        <v>1233.6938496</v>
      </c>
      <c r="K18" s="6">
        <v>19.584889862400001</v>
      </c>
      <c r="L18" s="2" t="s">
        <v>116</v>
      </c>
      <c r="M18" s="1" t="s">
        <v>22</v>
      </c>
      <c r="N18" s="1" t="s">
        <v>39</v>
      </c>
    </row>
    <row r="19" spans="1:14" ht="29" x14ac:dyDescent="0.35">
      <c r="A19" s="11" t="s">
        <v>12</v>
      </c>
      <c r="B19" s="10" t="s">
        <v>86</v>
      </c>
      <c r="C19" s="10" t="s">
        <v>92</v>
      </c>
      <c r="D19" s="10" t="s">
        <v>100</v>
      </c>
      <c r="E19" s="9" t="s">
        <v>101</v>
      </c>
      <c r="F19">
        <v>0.8</v>
      </c>
      <c r="G19">
        <v>126.48599999999999</v>
      </c>
      <c r="H19">
        <v>12.192</v>
      </c>
      <c r="I19">
        <v>1.5875E-2</v>
      </c>
      <c r="J19" s="6">
        <v>1233.6938496</v>
      </c>
      <c r="K19" s="6">
        <v>19.584889862400001</v>
      </c>
      <c r="L19" s="2" t="s">
        <v>116</v>
      </c>
      <c r="M19" s="1" t="s">
        <v>22</v>
      </c>
      <c r="N19" s="1" t="s">
        <v>39</v>
      </c>
    </row>
    <row r="20" spans="1:14" x14ac:dyDescent="0.35">
      <c r="A20" s="11" t="s">
        <v>12</v>
      </c>
      <c r="B20" s="10" t="s">
        <v>86</v>
      </c>
      <c r="C20" s="10" t="s">
        <v>102</v>
      </c>
      <c r="D20" s="10" t="s">
        <v>103</v>
      </c>
      <c r="E20" s="10" t="s">
        <v>104</v>
      </c>
      <c r="F20">
        <v>0.2</v>
      </c>
      <c r="G20">
        <v>126.48599999999999</v>
      </c>
      <c r="H20">
        <v>12.192</v>
      </c>
      <c r="I20">
        <v>0</v>
      </c>
      <c r="J20" s="6">
        <v>308.42346240000001</v>
      </c>
      <c r="K20" s="6">
        <v>0</v>
      </c>
      <c r="L20" s="2" t="s">
        <v>117</v>
      </c>
      <c r="M20" s="4" t="s">
        <v>15</v>
      </c>
      <c r="N20" s="2"/>
    </row>
    <row r="21" spans="1:14" ht="29" x14ac:dyDescent="0.35">
      <c r="A21" s="11" t="s">
        <v>12</v>
      </c>
      <c r="B21" s="10" t="s">
        <v>86</v>
      </c>
      <c r="C21" s="10" t="s">
        <v>92</v>
      </c>
      <c r="D21" s="10" t="s">
        <v>105</v>
      </c>
      <c r="E21" s="9" t="s">
        <v>106</v>
      </c>
      <c r="F21">
        <v>0.8</v>
      </c>
      <c r="G21">
        <v>126.48599999999999</v>
      </c>
      <c r="H21">
        <v>12.192</v>
      </c>
      <c r="I21">
        <v>0.06</v>
      </c>
      <c r="J21" s="6">
        <v>1233.6938496</v>
      </c>
      <c r="K21" s="6">
        <v>74.021630975999997</v>
      </c>
      <c r="L21" s="2" t="s">
        <v>116</v>
      </c>
      <c r="M21" s="1" t="s">
        <v>22</v>
      </c>
      <c r="N21" s="1" t="s">
        <v>39</v>
      </c>
    </row>
    <row r="22" spans="1:14" x14ac:dyDescent="0.35">
      <c r="A22" s="11" t="s">
        <v>12</v>
      </c>
      <c r="B22" s="10" t="s">
        <v>86</v>
      </c>
      <c r="C22" s="10" t="s">
        <v>87</v>
      </c>
      <c r="D22" s="10" t="s">
        <v>107</v>
      </c>
      <c r="E22" s="9" t="s">
        <v>108</v>
      </c>
      <c r="J22" s="6">
        <v>7742.4268256000005</v>
      </c>
      <c r="K22" s="6">
        <v>0</v>
      </c>
      <c r="L22" s="6"/>
      <c r="M22" s="6"/>
      <c r="N22" s="1" t="s">
        <v>109</v>
      </c>
    </row>
    <row r="23" spans="1:14" x14ac:dyDescent="0.35">
      <c r="A23" s="11" t="s">
        <v>48</v>
      </c>
      <c r="B23" s="10" t="s">
        <v>13</v>
      </c>
      <c r="C23" s="10" t="s">
        <v>13</v>
      </c>
      <c r="D23" s="10" t="s">
        <v>110</v>
      </c>
      <c r="E23" s="9" t="s">
        <v>111</v>
      </c>
      <c r="F23">
        <v>1</v>
      </c>
      <c r="G23">
        <v>126.48599999999999</v>
      </c>
      <c r="H23">
        <v>8.8899999999999993E-2</v>
      </c>
      <c r="I23">
        <v>0.60960000000000003</v>
      </c>
      <c r="J23" s="6">
        <v>2171.3613815999997</v>
      </c>
      <c r="K23" s="6">
        <v>6.8547114518399992</v>
      </c>
      <c r="L23" s="4" t="s">
        <v>30</v>
      </c>
      <c r="M23" s="2" t="s">
        <v>117</v>
      </c>
      <c r="N23" s="1"/>
    </row>
    <row r="24" spans="1:14" x14ac:dyDescent="0.35">
      <c r="A24" s="11" t="s">
        <v>49</v>
      </c>
      <c r="B24" s="10" t="s">
        <v>13</v>
      </c>
      <c r="C24" s="10" t="s">
        <v>13</v>
      </c>
      <c r="D24" s="10" t="s">
        <v>110</v>
      </c>
      <c r="E24" s="9" t="s">
        <v>111</v>
      </c>
      <c r="F24">
        <v>1</v>
      </c>
      <c r="G24">
        <v>126.48599999999999</v>
      </c>
      <c r="H24">
        <v>6.3500000000000001E-2</v>
      </c>
      <c r="I24">
        <v>0.60960000000000003</v>
      </c>
      <c r="J24" s="6">
        <v>2171.0796352601596</v>
      </c>
      <c r="K24" s="6">
        <v>4.8962224656000002</v>
      </c>
      <c r="L24" s="4" t="s">
        <v>30</v>
      </c>
      <c r="M24" s="2" t="s">
        <v>117</v>
      </c>
      <c r="N24" s="1"/>
    </row>
    <row r="25" spans="1:14" x14ac:dyDescent="0.35">
      <c r="A25" s="6"/>
      <c r="E25" s="1"/>
      <c r="J25" s="5"/>
      <c r="K25" s="6"/>
      <c r="L25" s="6"/>
      <c r="M25" s="3"/>
      <c r="N25" s="1"/>
    </row>
  </sheetData>
  <dataValidations count="1">
    <dataValidation type="list" allowBlank="1" showInputMessage="1" showErrorMessage="1" sqref="A2:A24" xr:uid="{42EF8DAC-FA09-4F4E-BAA3-35FE525E9EC4}">
      <formula1>"2a,3c,4a,5a,all"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AD97-9915-4756-9857-A25CA0B57BD3}">
  <dimension ref="A1:L23"/>
  <sheetViews>
    <sheetView zoomScale="60" zoomScaleNormal="60" workbookViewId="0">
      <selection activeCell="I28" sqref="I28"/>
    </sheetView>
  </sheetViews>
  <sheetFormatPr defaultRowHeight="14.5" x14ac:dyDescent="0.35"/>
  <cols>
    <col min="1" max="1" width="15.453125" customWidth="1"/>
    <col min="2" max="2" width="40.08984375" customWidth="1"/>
    <col min="3" max="3" width="54.7265625" customWidth="1"/>
    <col min="4" max="4" width="12.90625" customWidth="1"/>
    <col min="5" max="5" width="19.81640625" customWidth="1"/>
    <col min="6" max="6" width="18.08984375" customWidth="1"/>
    <col min="7" max="8" width="21" customWidth="1"/>
    <col min="9" max="9" width="13.453125" customWidth="1"/>
    <col min="10" max="10" width="40.6328125" customWidth="1"/>
    <col min="11" max="11" width="39" customWidth="1"/>
    <col min="12" max="12" width="60.54296875" style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ht="29" x14ac:dyDescent="0.35">
      <c r="A2" s="11" t="s">
        <v>12</v>
      </c>
      <c r="B2" s="10" t="s">
        <v>13</v>
      </c>
      <c r="C2" s="10" t="s">
        <v>14</v>
      </c>
      <c r="D2">
        <v>1</v>
      </c>
      <c r="E2">
        <v>46.326999999999998</v>
      </c>
      <c r="F2">
        <v>16.916</v>
      </c>
      <c r="G2">
        <f>CONVERT(8,"in","m")</f>
        <v>0.20319999999999999</v>
      </c>
      <c r="H2" s="6">
        <f>Table247[[#This Row],[Number]]*Table247[[#This Row],[Length (m)]]*Table247[[#This Row],[Width (m)]]</f>
        <v>783.66753199999994</v>
      </c>
      <c r="I2" s="6">
        <f>Table247[[#This Row],[Number]]*Table247[[#This Row],[Length (m)]]*Table247[[#This Row],[Width (m)]]*Table247[[#This Row],[Depth (m)]]</f>
        <v>159.24124250239998</v>
      </c>
      <c r="J2" s="4" t="s">
        <v>15</v>
      </c>
      <c r="K2" s="9" t="s">
        <v>16</v>
      </c>
      <c r="L2" s="9"/>
    </row>
    <row r="3" spans="1:12" ht="29" x14ac:dyDescent="0.35">
      <c r="A3" s="11" t="s">
        <v>12</v>
      </c>
      <c r="B3" s="10" t="s">
        <v>18</v>
      </c>
      <c r="C3" s="10" t="s">
        <v>19</v>
      </c>
      <c r="D3">
        <v>3</v>
      </c>
      <c r="E3">
        <v>46.326999999999998</v>
      </c>
      <c r="F3">
        <v>16.916</v>
      </c>
      <c r="G3">
        <f>CONVERT(8,"in","m")</f>
        <v>0.20319999999999999</v>
      </c>
      <c r="H3" s="6">
        <f>Table247[[#This Row],[Number]]*Table247[[#This Row],[Length (m)]]*Table247[[#This Row],[Width (m)]]</f>
        <v>2351.0025959999998</v>
      </c>
      <c r="I3" s="6">
        <f>Table247[[#This Row],[Number]]*Table247[[#This Row],[Length (m)]]*Table247[[#This Row],[Width (m)]]*Table247[[#This Row],[Depth (m)]]</f>
        <v>477.72372750719995</v>
      </c>
      <c r="J3" s="4" t="s">
        <v>15</v>
      </c>
      <c r="K3" s="9" t="s">
        <v>16</v>
      </c>
      <c r="L3" s="9"/>
    </row>
    <row r="4" spans="1:12" x14ac:dyDescent="0.35">
      <c r="A4" s="11" t="s">
        <v>12</v>
      </c>
      <c r="B4" s="10" t="s">
        <v>20</v>
      </c>
      <c r="C4" s="10" t="s">
        <v>123</v>
      </c>
      <c r="D4">
        <v>4</v>
      </c>
      <c r="E4">
        <v>46.326999999999998</v>
      </c>
      <c r="F4">
        <v>16.916</v>
      </c>
      <c r="G4">
        <v>0</v>
      </c>
      <c r="H4" s="6">
        <f>Table247[[#This Row],[Number]]*Table247[[#This Row],[Length (m)]]*Table247[[#This Row],[Width (m)]]</f>
        <v>3134.6701279999997</v>
      </c>
      <c r="I4" s="6">
        <f>Table247[[#This Row],[Number]]*Table247[[#This Row],[Length (m)]]*Table247[[#This Row],[Width (m)]]*Table247[[#This Row],[Depth (m)]]</f>
        <v>0</v>
      </c>
      <c r="J4" s="4" t="s">
        <v>15</v>
      </c>
      <c r="K4" s="10" t="s">
        <v>22</v>
      </c>
      <c r="L4" s="9"/>
    </row>
    <row r="5" spans="1:12" x14ac:dyDescent="0.35">
      <c r="A5" s="11" t="s">
        <v>12</v>
      </c>
      <c r="B5" s="10" t="s">
        <v>23</v>
      </c>
      <c r="C5" s="10" t="s">
        <v>24</v>
      </c>
      <c r="D5">
        <v>1</v>
      </c>
      <c r="E5">
        <v>46.326999999999998</v>
      </c>
      <c r="F5">
        <v>16.916</v>
      </c>
      <c r="G5">
        <v>0</v>
      </c>
      <c r="H5" s="6">
        <f>Table247[[#This Row],[Number]]*Table247[[#This Row],[Length (m)]]*Table247[[#This Row],[Width (m)]]</f>
        <v>783.66753199999994</v>
      </c>
      <c r="I5" s="6">
        <f>Table247[[#This Row],[Number]]*Table247[[#This Row],[Length (m)]]*Table247[[#This Row],[Width (m)]]*Table247[[#This Row],[Depth (m)]]</f>
        <v>0</v>
      </c>
      <c r="J5" s="4" t="s">
        <v>15</v>
      </c>
      <c r="K5" s="10" t="s">
        <v>22</v>
      </c>
      <c r="L5" s="9"/>
    </row>
    <row r="6" spans="1:12" x14ac:dyDescent="0.35">
      <c r="A6" s="11" t="s">
        <v>48</v>
      </c>
      <c r="B6" s="10" t="s">
        <v>124</v>
      </c>
      <c r="C6" s="10" t="s">
        <v>125</v>
      </c>
      <c r="D6">
        <v>1</v>
      </c>
      <c r="E6">
        <f>2*$E$15</f>
        <v>126.48599999999999</v>
      </c>
      <c r="F6">
        <v>6.3500000000000001E-2</v>
      </c>
      <c r="G6">
        <f>CONVERT(2,"ft","m")</f>
        <v>0.60960000000000003</v>
      </c>
      <c r="H6" s="6">
        <f>Table247[[#This Row],[Number]]*Table247[[#This Row],[Length (m)]]*Table247[[#This Row],[Width (m)]]</f>
        <v>8.0318609999999993</v>
      </c>
      <c r="I6" s="6">
        <f>Table247[[#This Row],[Number]]*Table247[[#This Row],[Length (m)]]*Table247[[#This Row],[Width (m)]]*Table247[[#This Row],[Depth (m)]]</f>
        <v>4.8962224656000002</v>
      </c>
      <c r="J6" s="4"/>
      <c r="K6" s="9" t="s">
        <v>135</v>
      </c>
      <c r="L6" s="9"/>
    </row>
    <row r="7" spans="1:12" x14ac:dyDescent="0.35">
      <c r="A7" s="11" t="s">
        <v>49</v>
      </c>
      <c r="B7" s="10" t="s">
        <v>124</v>
      </c>
      <c r="C7" s="10" t="s">
        <v>125</v>
      </c>
      <c r="D7">
        <v>1</v>
      </c>
      <c r="E7">
        <f>2*$E$15</f>
        <v>126.48599999999999</v>
      </c>
      <c r="F7">
        <v>5.0799999999999998E-2</v>
      </c>
      <c r="G7">
        <f>CONVERT(2,"ft","m")</f>
        <v>0.60960000000000003</v>
      </c>
      <c r="H7" s="6">
        <f>Table247[[#This Row],[Number]]*Table247[[#This Row],[Length (m)]]*Table247[[#This Row],[Width (m)]]</f>
        <v>6.4254887999999992</v>
      </c>
      <c r="I7" s="6">
        <f>Table247[[#This Row],[Number]]*Table247[[#This Row],[Length (m)]]*Table247[[#This Row],[Width (m)]]*Table247[[#This Row],[Depth (m)]]</f>
        <v>3.9169779724799998</v>
      </c>
      <c r="J7" s="4"/>
      <c r="K7" s="9" t="s">
        <v>135</v>
      </c>
      <c r="L7" s="9"/>
    </row>
    <row r="8" spans="1:12" ht="29" x14ac:dyDescent="0.35">
      <c r="A8" s="11" t="s">
        <v>83</v>
      </c>
      <c r="B8" s="10" t="s">
        <v>126</v>
      </c>
      <c r="C8" s="10" t="s">
        <v>125</v>
      </c>
      <c r="D8">
        <v>1</v>
      </c>
      <c r="E8">
        <v>46.326999999999998</v>
      </c>
      <c r="F8">
        <v>16.916</v>
      </c>
      <c r="G8">
        <v>0.1651</v>
      </c>
      <c r="H8" s="6">
        <f>Table247[[#This Row],[Number]]*Table247[[#This Row],[Length (m)]]*Table247[[#This Row],[Width (m)]]</f>
        <v>783.66753199999994</v>
      </c>
      <c r="I8" s="6">
        <f>Table247[[#This Row],[Number]]*Table247[[#This Row],[Length (m)]]*Table247[[#This Row],[Width (m)]]*Table247[[#This Row],[Depth (m)]]</f>
        <v>129.3835095332</v>
      </c>
      <c r="J8" s="2" t="s">
        <v>27</v>
      </c>
      <c r="K8" s="9" t="s">
        <v>140</v>
      </c>
      <c r="L8" s="9"/>
    </row>
    <row r="9" spans="1:12" ht="29" x14ac:dyDescent="0.35">
      <c r="A9" s="11" t="s">
        <v>44</v>
      </c>
      <c r="B9" s="10" t="s">
        <v>126</v>
      </c>
      <c r="C9" s="10" t="s">
        <v>125</v>
      </c>
      <c r="D9">
        <v>1</v>
      </c>
      <c r="E9">
        <v>46.326999999999998</v>
      </c>
      <c r="F9">
        <v>16.916</v>
      </c>
      <c r="G9">
        <v>0.1016</v>
      </c>
      <c r="H9" s="6">
        <f>Table247[[#This Row],[Number]]*Table247[[#This Row],[Length (m)]]*Table247[[#This Row],[Width (m)]]</f>
        <v>783.66753199999994</v>
      </c>
      <c r="I9" s="6">
        <f>Table247[[#This Row],[Number]]*Table247[[#This Row],[Length (m)]]*Table247[[#This Row],[Width (m)]]*Table247[[#This Row],[Depth (m)]]</f>
        <v>79.620621251199992</v>
      </c>
      <c r="J9" s="2" t="s">
        <v>27</v>
      </c>
      <c r="K9" s="9" t="s">
        <v>145</v>
      </c>
      <c r="L9" s="9"/>
    </row>
    <row r="10" spans="1:12" ht="29" x14ac:dyDescent="0.35">
      <c r="A10" s="11" t="s">
        <v>48</v>
      </c>
      <c r="B10" s="10" t="s">
        <v>126</v>
      </c>
      <c r="C10" s="10" t="s">
        <v>125</v>
      </c>
      <c r="D10">
        <v>1</v>
      </c>
      <c r="E10">
        <v>46.326999999999998</v>
      </c>
      <c r="F10">
        <v>16.916</v>
      </c>
      <c r="G10">
        <v>0.13969999999999999</v>
      </c>
      <c r="H10" s="6">
        <f>Table247[[#This Row],[Number]]*Table247[[#This Row],[Length (m)]]*Table247[[#This Row],[Width (m)]]</f>
        <v>783.66753199999994</v>
      </c>
      <c r="I10" s="6">
        <f>Table247[[#This Row],[Number]]*Table247[[#This Row],[Length (m)]]*Table247[[#This Row],[Width (m)]]*Table247[[#This Row],[Depth (m)]]</f>
        <v>109.47835422039998</v>
      </c>
      <c r="J10" s="2" t="s">
        <v>27</v>
      </c>
      <c r="K10" s="9" t="s">
        <v>142</v>
      </c>
      <c r="L10" s="9"/>
    </row>
    <row r="11" spans="1:12" ht="29" x14ac:dyDescent="0.35">
      <c r="A11" s="11" t="s">
        <v>49</v>
      </c>
      <c r="B11" s="10" t="s">
        <v>126</v>
      </c>
      <c r="C11" s="10" t="s">
        <v>125</v>
      </c>
      <c r="D11">
        <v>1</v>
      </c>
      <c r="E11">
        <v>46.326999999999998</v>
      </c>
      <c r="F11">
        <v>16.916</v>
      </c>
      <c r="G11">
        <v>0.1016</v>
      </c>
      <c r="H11" s="6">
        <f>Table247[[#This Row],[Number]]*Table247[[#This Row],[Length (m)]]*Table247[[#This Row],[Width (m)]]</f>
        <v>783.66753199999994</v>
      </c>
      <c r="I11" s="6">
        <f>Table247[[#This Row],[Number]]*Table247[[#This Row],[Length (m)]]*Table247[[#This Row],[Width (m)]]*Table247[[#This Row],[Depth (m)]]</f>
        <v>79.620621251199992</v>
      </c>
      <c r="J11" s="2" t="s">
        <v>27</v>
      </c>
      <c r="K11" s="9" t="s">
        <v>145</v>
      </c>
      <c r="L11" s="9"/>
    </row>
    <row r="12" spans="1:12" ht="29" x14ac:dyDescent="0.35">
      <c r="A12" s="11" t="s">
        <v>12</v>
      </c>
      <c r="B12" s="10" t="s">
        <v>29</v>
      </c>
      <c r="C12" s="10" t="s">
        <v>127</v>
      </c>
      <c r="D12">
        <v>1</v>
      </c>
      <c r="E12">
        <v>46.326999999999998</v>
      </c>
      <c r="F12">
        <v>16.916</v>
      </c>
      <c r="G12">
        <v>0</v>
      </c>
      <c r="H12" s="6">
        <f>Table247[[#This Row],[Number]]*Table247[[#This Row],[Length (m)]]*Table247[[#This Row],[Width (m)]]</f>
        <v>783.66753199999994</v>
      </c>
      <c r="I12" s="6">
        <f>Table247[[#This Row],[Number]]*Table247[[#This Row],[Length (m)]]*Table247[[#This Row],[Width (m)]]*Table247[[#This Row],[Depth (m)]]</f>
        <v>0</v>
      </c>
      <c r="J12" s="4" t="s">
        <v>15</v>
      </c>
      <c r="K12" s="9" t="s">
        <v>16</v>
      </c>
      <c r="L12" s="9" t="s">
        <v>128</v>
      </c>
    </row>
    <row r="13" spans="1:12" ht="29" x14ac:dyDescent="0.35">
      <c r="A13" s="11" t="s">
        <v>12</v>
      </c>
      <c r="B13" s="10" t="s">
        <v>33</v>
      </c>
      <c r="C13" s="10" t="s">
        <v>34</v>
      </c>
      <c r="D13">
        <v>4</v>
      </c>
      <c r="E13">
        <v>138.37200000000001</v>
      </c>
      <c r="F13">
        <f>CONVERT(10,"ft","m")</f>
        <v>3.048</v>
      </c>
      <c r="G13">
        <v>0</v>
      </c>
      <c r="H13" s="6">
        <f>Table247[[#This Row],[Number]]*Table247[[#This Row],[Length (m)]]*Table247[[#This Row],[Width (m)]]</f>
        <v>1687.0314240000002</v>
      </c>
      <c r="I13" s="6">
        <f>Table247[[#This Row],[Number]]*Table247[[#This Row],[Length (m)]]*Table247[[#This Row],[Width (m)]]*Table247[[#This Row],[Depth (m)]]</f>
        <v>0</v>
      </c>
      <c r="J13" s="4" t="s">
        <v>15</v>
      </c>
      <c r="K13" s="9" t="s">
        <v>16</v>
      </c>
      <c r="L13" s="9"/>
    </row>
    <row r="14" spans="1:12" ht="29" x14ac:dyDescent="0.35">
      <c r="A14" s="11" t="s">
        <v>12</v>
      </c>
      <c r="B14" s="10" t="s">
        <v>129</v>
      </c>
      <c r="C14" s="10" t="s">
        <v>36</v>
      </c>
      <c r="D14">
        <v>8</v>
      </c>
      <c r="E14">
        <v>138.37200000000001</v>
      </c>
      <c r="F14">
        <f>CONVERT(10,"ft","m")</f>
        <v>3.048</v>
      </c>
      <c r="G14">
        <f>CONVERT(0.625,"in","m")</f>
        <v>1.5875E-2</v>
      </c>
      <c r="H14" s="6">
        <f>Table247[[#This Row],[Number]]*Table247[[#This Row],[Length (m)]]*Table247[[#This Row],[Width (m)]]</f>
        <v>3374.0628480000005</v>
      </c>
      <c r="I14" s="6">
        <f>Table247[[#This Row],[Number]]*Table247[[#This Row],[Length (m)]]*Table247[[#This Row],[Width (m)]]*Table247[[#This Row],[Depth (m)]]</f>
        <v>53.563247712000006</v>
      </c>
      <c r="J14" s="4" t="s">
        <v>15</v>
      </c>
      <c r="K14" s="9" t="s">
        <v>16</v>
      </c>
      <c r="L14" s="9"/>
    </row>
    <row r="15" spans="1:12" ht="29" x14ac:dyDescent="0.35">
      <c r="A15" s="11" t="s">
        <v>12</v>
      </c>
      <c r="B15" s="10" t="s">
        <v>130</v>
      </c>
      <c r="C15" s="10" t="s">
        <v>34</v>
      </c>
      <c r="D15">
        <v>1.6</v>
      </c>
      <c r="E15">
        <f>E2+F2</f>
        <v>63.242999999999995</v>
      </c>
      <c r="F15">
        <v>12.192</v>
      </c>
      <c r="G15">
        <v>0</v>
      </c>
      <c r="H15" s="6">
        <f>Table247[[#This Row],[Number]]*Table247[[#This Row],[Length (m)]]*Table247[[#This Row],[Width (m)]]</f>
        <v>1233.6938496</v>
      </c>
      <c r="I15" s="6">
        <f>Table247[[#This Row],[Number]]*Table247[[#This Row],[Length (m)]]*Table247[[#This Row],[Width (m)]]*Table247[[#This Row],[Depth (m)]]</f>
        <v>0</v>
      </c>
      <c r="J15" s="4" t="s">
        <v>15</v>
      </c>
      <c r="K15" s="9" t="s">
        <v>16</v>
      </c>
      <c r="L15" s="9" t="s">
        <v>39</v>
      </c>
    </row>
    <row r="16" spans="1:12" ht="43.5" x14ac:dyDescent="0.35">
      <c r="A16" s="11" t="s">
        <v>12</v>
      </c>
      <c r="B16" s="10" t="s">
        <v>40</v>
      </c>
      <c r="C16" s="10" t="s">
        <v>131</v>
      </c>
      <c r="D16">
        <f>0.8*0.8746</f>
        <v>0.69968000000000008</v>
      </c>
      <c r="E16">
        <f>2*$E$15</f>
        <v>126.48599999999999</v>
      </c>
      <c r="F16">
        <v>12.192</v>
      </c>
      <c r="G16">
        <f>CONVERT(1.5,"in","m")</f>
        <v>3.8100000000000002E-2</v>
      </c>
      <c r="H16" s="6">
        <f>Table247[[#This Row],[Number]]*Table247[[#This Row],[Length (m)]]*Table247[[#This Row],[Width (m)]]</f>
        <v>1078.9886408601599</v>
      </c>
      <c r="I16" s="6">
        <f>Table247[[#This Row],[Number]]*Table247[[#This Row],[Length (m)]]*Table247[[#This Row],[Width (m)]]*Table247[[#This Row],[Depth (m)]]</f>
        <v>41.109467216772096</v>
      </c>
      <c r="J16" s="2" t="s">
        <v>27</v>
      </c>
      <c r="K16" s="9" t="s">
        <v>138</v>
      </c>
      <c r="L16" s="9" t="s">
        <v>139</v>
      </c>
    </row>
    <row r="17" spans="1:12" ht="29" x14ac:dyDescent="0.35">
      <c r="A17" s="11" t="s">
        <v>83</v>
      </c>
      <c r="B17" s="10" t="s">
        <v>45</v>
      </c>
      <c r="C17" s="9" t="s">
        <v>132</v>
      </c>
      <c r="D17">
        <v>0.8</v>
      </c>
      <c r="E17">
        <f>2*$E$15</f>
        <v>126.48599999999999</v>
      </c>
      <c r="F17">
        <v>12.192</v>
      </c>
      <c r="G17">
        <v>4.7625000000000001E-2</v>
      </c>
      <c r="H17" s="6">
        <f>Table247[[#This Row],[Number]]*Table247[[#This Row],[Length (m)]]*Table247[[#This Row],[Width (m)]]</f>
        <v>1233.6938496</v>
      </c>
      <c r="I17" s="6">
        <f>Table247[[#This Row],[Number]]*Table247[[#This Row],[Length (m)]]*Table247[[#This Row],[Width (m)]]*Table247[[#This Row],[Depth (m)]]</f>
        <v>58.754669587199999</v>
      </c>
      <c r="J17" s="2" t="s">
        <v>27</v>
      </c>
      <c r="K17" s="9" t="s">
        <v>143</v>
      </c>
      <c r="L17" s="9" t="s">
        <v>39</v>
      </c>
    </row>
    <row r="18" spans="1:12" ht="29" x14ac:dyDescent="0.35">
      <c r="A18" s="11" t="s">
        <v>44</v>
      </c>
      <c r="B18" s="10" t="s">
        <v>45</v>
      </c>
      <c r="C18" s="9" t="s">
        <v>132</v>
      </c>
      <c r="D18">
        <v>0.8</v>
      </c>
      <c r="E18">
        <f>2*$E$15</f>
        <v>126.48599999999999</v>
      </c>
      <c r="F18">
        <v>12.192</v>
      </c>
      <c r="G18">
        <v>2.5399999999999999E-2</v>
      </c>
      <c r="H18" s="6">
        <f>Table247[[#This Row],[Number]]*Table247[[#This Row],[Length (m)]]*Table247[[#This Row],[Width (m)]]</f>
        <v>1233.6938496</v>
      </c>
      <c r="I18" s="6">
        <f>Table247[[#This Row],[Number]]*Table247[[#This Row],[Length (m)]]*Table247[[#This Row],[Width (m)]]*Table247[[#This Row],[Depth (m)]]</f>
        <v>31.335823779839998</v>
      </c>
      <c r="J18" s="2" t="s">
        <v>27</v>
      </c>
      <c r="K18" s="9" t="s">
        <v>141</v>
      </c>
      <c r="L18" s="9"/>
    </row>
    <row r="19" spans="1:12" ht="29" x14ac:dyDescent="0.35">
      <c r="A19" s="11" t="s">
        <v>48</v>
      </c>
      <c r="B19" s="10" t="s">
        <v>45</v>
      </c>
      <c r="C19" s="9" t="s">
        <v>132</v>
      </c>
      <c r="D19">
        <v>0.8</v>
      </c>
      <c r="E19">
        <f>2*$E$15</f>
        <v>126.48599999999999</v>
      </c>
      <c r="F19">
        <v>12.192</v>
      </c>
      <c r="G19">
        <v>3.8100000000000002E-2</v>
      </c>
      <c r="H19" s="6">
        <f>Table247[[#This Row],[Number]]*Table247[[#This Row],[Length (m)]]*Table247[[#This Row],[Width (m)]]</f>
        <v>1233.6938496</v>
      </c>
      <c r="I19" s="6">
        <f>Table247[[#This Row],[Number]]*Table247[[#This Row],[Length (m)]]*Table247[[#This Row],[Width (m)]]*Table247[[#This Row],[Depth (m)]]</f>
        <v>47.003735669760005</v>
      </c>
      <c r="J19" s="2" t="s">
        <v>27</v>
      </c>
      <c r="K19" s="9" t="s">
        <v>144</v>
      </c>
      <c r="L19" s="9"/>
    </row>
    <row r="20" spans="1:12" ht="29" x14ac:dyDescent="0.35">
      <c r="A20" s="11" t="s">
        <v>49</v>
      </c>
      <c r="B20" s="10" t="s">
        <v>45</v>
      </c>
      <c r="C20" s="9" t="s">
        <v>132</v>
      </c>
      <c r="D20">
        <v>0.8</v>
      </c>
      <c r="E20">
        <f>2*$E$15</f>
        <v>126.48599999999999</v>
      </c>
      <c r="F20">
        <v>12.192</v>
      </c>
      <c r="G20">
        <v>2.5399999999999999E-2</v>
      </c>
      <c r="H20" s="6">
        <f>Table247[[#This Row],[Number]]*Table247[[#This Row],[Length (m)]]*Table247[[#This Row],[Width (m)]]</f>
        <v>1233.6938496</v>
      </c>
      <c r="I20" s="6">
        <f>Table247[[#This Row],[Number]]*Table247[[#This Row],[Length (m)]]*Table247[[#This Row],[Width (m)]]*Table247[[#This Row],[Depth (m)]]</f>
        <v>31.335823779839998</v>
      </c>
      <c r="J20" s="2" t="s">
        <v>27</v>
      </c>
      <c r="K20" s="9" t="s">
        <v>141</v>
      </c>
      <c r="L20" s="9"/>
    </row>
    <row r="21" spans="1:12" ht="29" x14ac:dyDescent="0.35">
      <c r="A21" s="11" t="s">
        <v>12</v>
      </c>
      <c r="B21" s="10" t="s">
        <v>50</v>
      </c>
      <c r="C21" s="10" t="s">
        <v>36</v>
      </c>
      <c r="D21">
        <v>0.8</v>
      </c>
      <c r="E21">
        <v>126.48599999999999</v>
      </c>
      <c r="F21">
        <v>12.192</v>
      </c>
      <c r="G21">
        <v>0</v>
      </c>
      <c r="H21" s="6">
        <f>Table247[[#This Row],[Number]]*Table247[[#This Row],[Length (m)]]*Table247[[#This Row],[Width (m)]]</f>
        <v>1233.6938496</v>
      </c>
      <c r="I21" s="6">
        <f>Table247[[#This Row],[Number]]*Table247[[#This Row],[Length (m)]]*Table247[[#This Row],[Width (m)]]*Table247[[#This Row],[Depth (m)]]</f>
        <v>0</v>
      </c>
      <c r="J21" s="4" t="s">
        <v>15</v>
      </c>
      <c r="K21" s="9" t="s">
        <v>16</v>
      </c>
      <c r="L21" s="9" t="s">
        <v>39</v>
      </c>
    </row>
    <row r="22" spans="1:12" x14ac:dyDescent="0.35">
      <c r="A22" s="11" t="s">
        <v>12</v>
      </c>
      <c r="B22" s="10" t="s">
        <v>102</v>
      </c>
      <c r="C22" s="10" t="s">
        <v>104</v>
      </c>
      <c r="D22">
        <v>0.2</v>
      </c>
      <c r="E22">
        <v>126.48599999999999</v>
      </c>
      <c r="F22">
        <v>12.192</v>
      </c>
      <c r="G22">
        <v>0</v>
      </c>
      <c r="H22" s="6">
        <f>Table247[[#This Row],[Number]]*Table247[[#This Row],[Length (m)]]*Table247[[#This Row],[Width (m)]]</f>
        <v>308.42346240000001</v>
      </c>
      <c r="I22" s="6">
        <f>Table247[[#This Row],[Number]]*Table247[[#This Row],[Length (m)]]*Table247[[#This Row],[Width (m)]]*Table247[[#This Row],[Depth (m)]]</f>
        <v>0</v>
      </c>
      <c r="J22" s="2" t="s">
        <v>117</v>
      </c>
      <c r="K22" s="11" t="s">
        <v>136</v>
      </c>
      <c r="L22" s="9"/>
    </row>
    <row r="23" spans="1:12" x14ac:dyDescent="0.35">
      <c r="A23" s="11" t="s">
        <v>12</v>
      </c>
      <c r="B23" s="10" t="s">
        <v>133</v>
      </c>
      <c r="C23" s="10" t="s">
        <v>134</v>
      </c>
      <c r="D23">
        <v>1</v>
      </c>
      <c r="E23">
        <v>9.1</v>
      </c>
      <c r="F23">
        <v>1</v>
      </c>
      <c r="G23">
        <v>0.01</v>
      </c>
      <c r="H23" s="6">
        <f>Table247[[#This Row],[Number]]*Table247[[#This Row],[Length (m)]]*Table247[[#This Row],[Width (m)]]</f>
        <v>9.1</v>
      </c>
      <c r="I23" s="6">
        <f>Table247[[#This Row],[Number]]*Table247[[#This Row],[Length (m)]]*Table247[[#This Row],[Width (m)]]*Table247[[#This Row],[Depth (m)]]</f>
        <v>9.0999999999999998E-2</v>
      </c>
      <c r="J23" s="4" t="s">
        <v>22</v>
      </c>
      <c r="K23" s="10" t="s">
        <v>137</v>
      </c>
      <c r="L23" s="9"/>
    </row>
  </sheetData>
  <dataValidations count="1">
    <dataValidation type="list" allowBlank="1" showInputMessage="1" showErrorMessage="1" sqref="A2:A23" xr:uid="{E100AE1C-C3DB-4B0A-9764-3960935D7177}">
      <formula1>"2a, 3c, 4a, 5a, all"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1F91-AB26-4450-9AE2-12CB532BBE9D}">
  <dimension ref="A1:L27"/>
  <sheetViews>
    <sheetView topLeftCell="A22" workbookViewId="0">
      <selection activeCell="C40" sqref="C40"/>
    </sheetView>
  </sheetViews>
  <sheetFormatPr defaultRowHeight="14.5" x14ac:dyDescent="0.35"/>
  <cols>
    <col min="1" max="1" width="15.453125" customWidth="1"/>
    <col min="2" max="2" width="26.453125" customWidth="1"/>
    <col min="3" max="3" width="54.7265625" customWidth="1"/>
    <col min="4" max="4" width="12.90625" customWidth="1"/>
    <col min="5" max="5" width="19.81640625" customWidth="1"/>
    <col min="6" max="6" width="18.08984375" customWidth="1"/>
    <col min="7" max="8" width="21" customWidth="1"/>
    <col min="9" max="9" width="13.453125" customWidth="1"/>
    <col min="10" max="10" width="40.6328125" customWidth="1"/>
    <col min="11" max="11" width="39" customWidth="1"/>
    <col min="12" max="12" width="60.54296875" style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146</v>
      </c>
      <c r="J1" t="s">
        <v>9</v>
      </c>
      <c r="K1" t="s">
        <v>10</v>
      </c>
      <c r="L1" s="1" t="s">
        <v>11</v>
      </c>
    </row>
    <row r="2" spans="1:12" ht="29" x14ac:dyDescent="0.35">
      <c r="A2" s="11" t="s">
        <v>12</v>
      </c>
      <c r="B2" s="10" t="s">
        <v>13</v>
      </c>
      <c r="C2" s="10" t="s">
        <v>14</v>
      </c>
      <c r="D2">
        <v>1</v>
      </c>
      <c r="E2">
        <v>46.326999999999998</v>
      </c>
      <c r="F2">
        <v>16.916</v>
      </c>
      <c r="G2">
        <v>0.20319999999999999</v>
      </c>
      <c r="H2" s="5">
        <v>783.66753199999994</v>
      </c>
      <c r="I2" s="6">
        <v>159.24124250239998</v>
      </c>
      <c r="J2" s="4" t="s">
        <v>15</v>
      </c>
      <c r="K2" s="1" t="s">
        <v>16</v>
      </c>
      <c r="L2" s="1" t="s">
        <v>17</v>
      </c>
    </row>
    <row r="3" spans="1:12" ht="29" x14ac:dyDescent="0.35">
      <c r="A3" s="11" t="s">
        <v>12</v>
      </c>
      <c r="B3" s="10" t="s">
        <v>18</v>
      </c>
      <c r="C3" s="10" t="s">
        <v>19</v>
      </c>
      <c r="D3">
        <v>3</v>
      </c>
      <c r="E3">
        <v>46.326999999999998</v>
      </c>
      <c r="F3">
        <v>16.916</v>
      </c>
      <c r="G3">
        <v>0.20319999999999999</v>
      </c>
      <c r="H3" s="5">
        <v>2351.0025959999998</v>
      </c>
      <c r="I3" s="6">
        <v>477.72372750719995</v>
      </c>
      <c r="J3" s="4" t="s">
        <v>15</v>
      </c>
      <c r="K3" s="1" t="s">
        <v>16</v>
      </c>
    </row>
    <row r="4" spans="1:12" x14ac:dyDescent="0.35">
      <c r="A4" s="11" t="s">
        <v>12</v>
      </c>
      <c r="B4" s="10" t="s">
        <v>20</v>
      </c>
      <c r="C4" s="10" t="s">
        <v>123</v>
      </c>
      <c r="D4">
        <v>4</v>
      </c>
      <c r="E4">
        <v>46.326999999999998</v>
      </c>
      <c r="F4">
        <v>16.916</v>
      </c>
      <c r="G4">
        <v>0</v>
      </c>
      <c r="H4" s="6">
        <v>3134.6701279999997</v>
      </c>
      <c r="I4" s="6">
        <v>0</v>
      </c>
      <c r="J4" s="4" t="s">
        <v>15</v>
      </c>
      <c r="K4" t="s">
        <v>22</v>
      </c>
    </row>
    <row r="5" spans="1:12" x14ac:dyDescent="0.35">
      <c r="A5" s="11" t="s">
        <v>12</v>
      </c>
      <c r="B5" s="10" t="s">
        <v>23</v>
      </c>
      <c r="C5" s="10" t="s">
        <v>24</v>
      </c>
      <c r="D5">
        <v>1</v>
      </c>
      <c r="E5">
        <v>46.326999999999998</v>
      </c>
      <c r="F5">
        <v>16.916</v>
      </c>
      <c r="G5">
        <v>0</v>
      </c>
      <c r="H5" s="6">
        <v>783.66753199999994</v>
      </c>
      <c r="I5" s="6">
        <v>0</v>
      </c>
      <c r="J5" s="4" t="s">
        <v>15</v>
      </c>
      <c r="K5" t="s">
        <v>22</v>
      </c>
    </row>
    <row r="6" spans="1:12" x14ac:dyDescent="0.35">
      <c r="A6" s="11" t="s">
        <v>44</v>
      </c>
      <c r="B6" s="10" t="s">
        <v>124</v>
      </c>
      <c r="C6" s="10" t="s">
        <v>125</v>
      </c>
      <c r="D6">
        <v>1</v>
      </c>
      <c r="E6">
        <v>126.48599999999999</v>
      </c>
      <c r="F6">
        <v>6.3500000000000001E-2</v>
      </c>
      <c r="G6">
        <v>1.2192000000000001</v>
      </c>
      <c r="H6" s="6">
        <v>8.0318609999999993</v>
      </c>
      <c r="I6" s="6">
        <v>9.7924449312000004</v>
      </c>
      <c r="J6" s="4" t="s">
        <v>30</v>
      </c>
      <c r="K6" s="1" t="s">
        <v>135</v>
      </c>
    </row>
    <row r="7" spans="1:12" x14ac:dyDescent="0.35">
      <c r="A7" s="11" t="s">
        <v>48</v>
      </c>
      <c r="B7" s="10" t="s">
        <v>124</v>
      </c>
      <c r="C7" s="10" t="s">
        <v>125</v>
      </c>
      <c r="D7">
        <v>1</v>
      </c>
      <c r="E7">
        <v>126.48599999999999</v>
      </c>
      <c r="F7">
        <v>6.3500000000000001E-2</v>
      </c>
      <c r="G7">
        <v>0.91439999999999999</v>
      </c>
      <c r="H7" s="6">
        <v>8.0318609999999993</v>
      </c>
      <c r="I7" s="6">
        <v>7.3443336983999989</v>
      </c>
      <c r="J7" s="4" t="s">
        <v>30</v>
      </c>
      <c r="K7" s="1" t="s">
        <v>135</v>
      </c>
    </row>
    <row r="8" spans="1:12" x14ac:dyDescent="0.35">
      <c r="A8" s="11" t="s">
        <v>49</v>
      </c>
      <c r="B8" s="10" t="s">
        <v>124</v>
      </c>
      <c r="C8" s="10" t="s">
        <v>125</v>
      </c>
      <c r="D8">
        <v>1</v>
      </c>
      <c r="E8">
        <v>46.326999999999998</v>
      </c>
      <c r="F8">
        <v>16.916</v>
      </c>
      <c r="G8">
        <v>0.1016</v>
      </c>
      <c r="H8" s="6">
        <v>783.66753199999994</v>
      </c>
      <c r="I8" s="6">
        <v>79.620621251199992</v>
      </c>
      <c r="J8" s="4" t="s">
        <v>147</v>
      </c>
      <c r="K8" s="1" t="s">
        <v>135</v>
      </c>
    </row>
    <row r="9" spans="1:12" ht="29" x14ac:dyDescent="0.35">
      <c r="A9" s="11" t="s">
        <v>83</v>
      </c>
      <c r="B9" s="10" t="s">
        <v>126</v>
      </c>
      <c r="C9" s="10" t="s">
        <v>125</v>
      </c>
      <c r="D9">
        <v>1</v>
      </c>
      <c r="E9">
        <v>46.326999999999998</v>
      </c>
      <c r="F9">
        <v>16.916</v>
      </c>
      <c r="G9">
        <v>0.254</v>
      </c>
      <c r="H9" s="6">
        <v>783.66753199999994</v>
      </c>
      <c r="I9" s="6">
        <v>199.05155312799999</v>
      </c>
      <c r="J9" s="2" t="s">
        <v>27</v>
      </c>
      <c r="K9" t="s">
        <v>149</v>
      </c>
    </row>
    <row r="10" spans="1:12" ht="29" x14ac:dyDescent="0.35">
      <c r="A10" s="11" t="s">
        <v>44</v>
      </c>
      <c r="B10" s="10" t="s">
        <v>126</v>
      </c>
      <c r="C10" s="10" t="s">
        <v>125</v>
      </c>
      <c r="D10">
        <v>1</v>
      </c>
      <c r="E10">
        <v>46.326999999999998</v>
      </c>
      <c r="F10">
        <v>16.916</v>
      </c>
      <c r="G10">
        <v>0.26669999999999999</v>
      </c>
      <c r="H10" s="6">
        <v>783.66753199999994</v>
      </c>
      <c r="I10" s="6">
        <v>209.00413078439999</v>
      </c>
      <c r="J10" s="2" t="s">
        <v>27</v>
      </c>
      <c r="K10" t="s">
        <v>149</v>
      </c>
    </row>
    <row r="11" spans="1:12" ht="29" x14ac:dyDescent="0.35">
      <c r="A11" s="11" t="s">
        <v>48</v>
      </c>
      <c r="B11" s="10" t="s">
        <v>126</v>
      </c>
      <c r="C11" s="10" t="s">
        <v>125</v>
      </c>
      <c r="D11">
        <v>1</v>
      </c>
      <c r="E11">
        <v>46.326999999999998</v>
      </c>
      <c r="F11">
        <v>16.916</v>
      </c>
      <c r="G11">
        <v>0.33019999999999999</v>
      </c>
      <c r="H11" s="6">
        <v>783.66753199999994</v>
      </c>
      <c r="I11" s="6">
        <v>258.7670190664</v>
      </c>
      <c r="J11" s="2" t="s">
        <v>27</v>
      </c>
      <c r="K11" t="s">
        <v>149</v>
      </c>
    </row>
    <row r="12" spans="1:12" ht="29" x14ac:dyDescent="0.35">
      <c r="A12" s="11" t="s">
        <v>49</v>
      </c>
      <c r="B12" s="10" t="s">
        <v>126</v>
      </c>
      <c r="C12" s="10" t="s">
        <v>125</v>
      </c>
      <c r="D12">
        <v>1</v>
      </c>
      <c r="E12">
        <v>46.326999999999998</v>
      </c>
      <c r="F12">
        <v>16.916</v>
      </c>
      <c r="G12">
        <v>0.33019999999999999</v>
      </c>
      <c r="H12" s="6">
        <v>783.66753199999994</v>
      </c>
      <c r="I12" s="6">
        <v>258.7670190664</v>
      </c>
      <c r="J12" s="2" t="s">
        <v>27</v>
      </c>
      <c r="K12" t="s">
        <v>149</v>
      </c>
    </row>
    <row r="13" spans="1:12" ht="29" x14ac:dyDescent="0.35">
      <c r="A13" s="11" t="s">
        <v>12</v>
      </c>
      <c r="B13" s="10" t="s">
        <v>29</v>
      </c>
      <c r="C13" s="10" t="s">
        <v>127</v>
      </c>
      <c r="D13">
        <v>1</v>
      </c>
      <c r="E13">
        <v>46.326999999999998</v>
      </c>
      <c r="F13">
        <v>16.916</v>
      </c>
      <c r="G13">
        <v>0</v>
      </c>
      <c r="H13" s="6">
        <v>783.66753199999994</v>
      </c>
      <c r="I13" s="6">
        <v>0</v>
      </c>
      <c r="J13" s="4" t="s">
        <v>15</v>
      </c>
      <c r="K13" s="1" t="s">
        <v>16</v>
      </c>
      <c r="L13" s="1" t="s">
        <v>128</v>
      </c>
    </row>
    <row r="14" spans="1:12" ht="29" x14ac:dyDescent="0.35">
      <c r="A14" s="11" t="s">
        <v>12</v>
      </c>
      <c r="B14" s="10" t="s">
        <v>33</v>
      </c>
      <c r="C14" s="10" t="s">
        <v>34</v>
      </c>
      <c r="D14">
        <v>4</v>
      </c>
      <c r="E14">
        <v>138.37200000000001</v>
      </c>
      <c r="F14">
        <v>3.048</v>
      </c>
      <c r="G14">
        <v>0</v>
      </c>
      <c r="H14" s="6">
        <v>1687.0314240000002</v>
      </c>
      <c r="I14" s="6">
        <v>0</v>
      </c>
      <c r="J14" s="4" t="s">
        <v>15</v>
      </c>
      <c r="K14" s="1" t="s">
        <v>16</v>
      </c>
    </row>
    <row r="15" spans="1:12" ht="29" x14ac:dyDescent="0.35">
      <c r="A15" s="11" t="s">
        <v>12</v>
      </c>
      <c r="B15" s="10" t="s">
        <v>129</v>
      </c>
      <c r="C15" s="10" t="s">
        <v>36</v>
      </c>
      <c r="D15">
        <v>8</v>
      </c>
      <c r="E15">
        <v>138.37200000000001</v>
      </c>
      <c r="F15">
        <v>3.048</v>
      </c>
      <c r="G15">
        <v>1.5875E-2</v>
      </c>
      <c r="H15" s="6">
        <v>3374.0628480000005</v>
      </c>
      <c r="I15" s="5">
        <v>53.563247712000006</v>
      </c>
      <c r="J15" s="4" t="s">
        <v>15</v>
      </c>
      <c r="K15" s="1" t="s">
        <v>16</v>
      </c>
    </row>
    <row r="16" spans="1:12" ht="29" x14ac:dyDescent="0.35">
      <c r="A16" s="11" t="s">
        <v>12</v>
      </c>
      <c r="B16" s="10" t="s">
        <v>130</v>
      </c>
      <c r="C16" s="10" t="s">
        <v>34</v>
      </c>
      <c r="D16">
        <v>1.6</v>
      </c>
      <c r="E16">
        <v>63.242999999999995</v>
      </c>
      <c r="F16">
        <v>12.192</v>
      </c>
      <c r="G16">
        <v>0</v>
      </c>
      <c r="H16" s="6">
        <v>1233.6938496</v>
      </c>
      <c r="I16" s="6">
        <v>0</v>
      </c>
      <c r="J16" s="4" t="s">
        <v>15</v>
      </c>
      <c r="K16" s="1" t="s">
        <v>16</v>
      </c>
      <c r="L16" s="1" t="s">
        <v>39</v>
      </c>
    </row>
    <row r="17" spans="1:12" ht="43.5" x14ac:dyDescent="0.35">
      <c r="A17" s="11" t="s">
        <v>12</v>
      </c>
      <c r="B17" s="10" t="s">
        <v>40</v>
      </c>
      <c r="C17" s="10" t="s">
        <v>131</v>
      </c>
      <c r="D17">
        <v>0.69968000000000008</v>
      </c>
      <c r="E17">
        <v>126.48599999999999</v>
      </c>
      <c r="F17">
        <v>12.192</v>
      </c>
      <c r="G17">
        <v>3.8100000000000002E-2</v>
      </c>
      <c r="H17" s="5">
        <v>1078.9886408601599</v>
      </c>
      <c r="I17" s="6">
        <v>41.109467216772096</v>
      </c>
      <c r="J17" s="2" t="s">
        <v>27</v>
      </c>
      <c r="K17" t="s">
        <v>149</v>
      </c>
      <c r="L17" s="1" t="s">
        <v>148</v>
      </c>
    </row>
    <row r="18" spans="1:12" ht="29" x14ac:dyDescent="0.35">
      <c r="A18" s="11" t="s">
        <v>83</v>
      </c>
      <c r="B18" s="10" t="s">
        <v>45</v>
      </c>
      <c r="C18" s="9" t="s">
        <v>132</v>
      </c>
      <c r="D18">
        <v>0.8</v>
      </c>
      <c r="E18">
        <v>126.48599999999999</v>
      </c>
      <c r="F18">
        <v>12.192</v>
      </c>
      <c r="G18">
        <v>8.2549999999999998E-2</v>
      </c>
      <c r="H18" s="6">
        <v>1233.6938496</v>
      </c>
      <c r="I18" s="6">
        <v>101.84142728448001</v>
      </c>
      <c r="J18" s="2" t="s">
        <v>27</v>
      </c>
      <c r="K18" t="s">
        <v>149</v>
      </c>
      <c r="L18" s="1" t="s">
        <v>39</v>
      </c>
    </row>
    <row r="19" spans="1:12" ht="29" x14ac:dyDescent="0.35">
      <c r="A19" s="11" t="s">
        <v>44</v>
      </c>
      <c r="B19" s="10" t="s">
        <v>45</v>
      </c>
      <c r="C19" s="9" t="s">
        <v>132</v>
      </c>
      <c r="D19">
        <v>0.8</v>
      </c>
      <c r="E19">
        <v>126.48599999999999</v>
      </c>
      <c r="F19">
        <v>12.192</v>
      </c>
      <c r="G19">
        <v>8.8900000000000007E-2</v>
      </c>
      <c r="H19" s="6">
        <v>1233.6938496</v>
      </c>
      <c r="I19" s="6">
        <v>109.67538322944002</v>
      </c>
      <c r="J19" s="2" t="s">
        <v>27</v>
      </c>
      <c r="K19" t="s">
        <v>149</v>
      </c>
    </row>
    <row r="20" spans="1:12" ht="29" x14ac:dyDescent="0.35">
      <c r="A20" s="11" t="s">
        <v>48</v>
      </c>
      <c r="B20" s="10" t="s">
        <v>45</v>
      </c>
      <c r="C20" s="9" t="s">
        <v>132</v>
      </c>
      <c r="D20">
        <v>0.8</v>
      </c>
      <c r="E20">
        <v>126.48599999999999</v>
      </c>
      <c r="F20">
        <v>12.192</v>
      </c>
      <c r="G20">
        <v>0.127</v>
      </c>
      <c r="H20" s="6">
        <v>1233.6938496</v>
      </c>
      <c r="I20" s="6">
        <v>156.67911889920001</v>
      </c>
      <c r="J20" s="2" t="s">
        <v>27</v>
      </c>
      <c r="K20" t="s">
        <v>149</v>
      </c>
    </row>
    <row r="21" spans="1:12" ht="29" x14ac:dyDescent="0.35">
      <c r="A21" s="11" t="s">
        <v>49</v>
      </c>
      <c r="B21" s="10" t="s">
        <v>45</v>
      </c>
      <c r="C21" s="9" t="s">
        <v>132</v>
      </c>
      <c r="D21">
        <v>0.8</v>
      </c>
      <c r="E21">
        <v>126.48599999999999</v>
      </c>
      <c r="F21">
        <v>12.192</v>
      </c>
      <c r="G21">
        <v>0.13969999999999999</v>
      </c>
      <c r="H21" s="6">
        <v>1233.6938496</v>
      </c>
      <c r="I21" s="6">
        <v>172.34703078912</v>
      </c>
      <c r="J21" s="2" t="s">
        <v>27</v>
      </c>
      <c r="K21" t="s">
        <v>149</v>
      </c>
    </row>
    <row r="22" spans="1:12" ht="29" x14ac:dyDescent="0.35">
      <c r="A22" s="11" t="s">
        <v>12</v>
      </c>
      <c r="B22" s="10" t="s">
        <v>50</v>
      </c>
      <c r="C22" s="10" t="s">
        <v>36</v>
      </c>
      <c r="D22">
        <v>0.8</v>
      </c>
      <c r="E22">
        <v>126.48599999999999</v>
      </c>
      <c r="F22">
        <v>12.192</v>
      </c>
      <c r="G22">
        <v>0</v>
      </c>
      <c r="H22" s="6">
        <v>1233.6938496</v>
      </c>
      <c r="I22" s="6">
        <v>0</v>
      </c>
      <c r="J22" s="4" t="s">
        <v>15</v>
      </c>
      <c r="K22" s="1" t="s">
        <v>16</v>
      </c>
      <c r="L22" s="1" t="s">
        <v>39</v>
      </c>
    </row>
    <row r="23" spans="1:12" x14ac:dyDescent="0.35">
      <c r="A23" s="11" t="s">
        <v>12</v>
      </c>
      <c r="B23" s="10" t="s">
        <v>102</v>
      </c>
      <c r="C23" s="10" t="s">
        <v>104</v>
      </c>
      <c r="D23">
        <v>0.2</v>
      </c>
      <c r="E23">
        <v>126.48599999999999</v>
      </c>
      <c r="F23">
        <v>12.192</v>
      </c>
      <c r="G23">
        <v>0</v>
      </c>
      <c r="H23" s="6">
        <v>308.42346240000001</v>
      </c>
      <c r="I23" s="6">
        <v>0</v>
      </c>
      <c r="J23" s="2" t="s">
        <v>117</v>
      </c>
      <c r="K23" s="4" t="s">
        <v>15</v>
      </c>
    </row>
    <row r="24" spans="1:12" x14ac:dyDescent="0.35">
      <c r="A24" s="11" t="s">
        <v>83</v>
      </c>
      <c r="B24" s="10" t="s">
        <v>133</v>
      </c>
      <c r="C24" s="10" t="s">
        <v>134</v>
      </c>
      <c r="D24">
        <v>1</v>
      </c>
      <c r="E24">
        <v>9.1</v>
      </c>
      <c r="F24">
        <v>1</v>
      </c>
      <c r="G24">
        <v>0.01</v>
      </c>
      <c r="H24" s="5">
        <v>9.1</v>
      </c>
      <c r="I24" s="6">
        <v>9.0999999999999998E-2</v>
      </c>
      <c r="J24" s="4" t="s">
        <v>22</v>
      </c>
      <c r="K24" t="s">
        <v>149</v>
      </c>
    </row>
    <row r="25" spans="1:12" x14ac:dyDescent="0.35">
      <c r="A25" s="11" t="s">
        <v>44</v>
      </c>
      <c r="B25" s="10" t="s">
        <v>133</v>
      </c>
      <c r="C25" s="10" t="s">
        <v>134</v>
      </c>
      <c r="D25">
        <v>1</v>
      </c>
      <c r="E25">
        <v>9.1</v>
      </c>
      <c r="F25">
        <v>1</v>
      </c>
      <c r="G25">
        <v>1.1684E-2</v>
      </c>
      <c r="H25" s="5">
        <v>9.1</v>
      </c>
      <c r="I25" s="6">
        <v>0.1063244</v>
      </c>
      <c r="J25" s="4" t="s">
        <v>22</v>
      </c>
      <c r="K25" t="s">
        <v>149</v>
      </c>
    </row>
    <row r="26" spans="1:12" x14ac:dyDescent="0.35">
      <c r="A26" s="11" t="s">
        <v>48</v>
      </c>
      <c r="B26" s="10" t="s">
        <v>133</v>
      </c>
      <c r="C26" s="10" t="s">
        <v>134</v>
      </c>
      <c r="D26">
        <v>1</v>
      </c>
      <c r="E26">
        <v>9.1</v>
      </c>
      <c r="F26">
        <v>1</v>
      </c>
      <c r="G26">
        <v>1.9557999999999999E-2</v>
      </c>
      <c r="H26" s="5">
        <v>9.1</v>
      </c>
      <c r="I26" s="6">
        <v>0.17797779999999999</v>
      </c>
      <c r="J26" s="4" t="s">
        <v>22</v>
      </c>
      <c r="K26" t="s">
        <v>149</v>
      </c>
    </row>
    <row r="27" spans="1:12" x14ac:dyDescent="0.35">
      <c r="A27" s="11" t="s">
        <v>49</v>
      </c>
      <c r="B27" s="10" t="s">
        <v>133</v>
      </c>
      <c r="C27" s="10" t="s">
        <v>134</v>
      </c>
      <c r="D27">
        <v>1</v>
      </c>
      <c r="E27">
        <v>9.1</v>
      </c>
      <c r="F27">
        <v>1</v>
      </c>
      <c r="G27">
        <v>2.3368E-2</v>
      </c>
      <c r="H27" s="5">
        <v>9.1</v>
      </c>
      <c r="I27" s="6">
        <v>0.2126488</v>
      </c>
      <c r="J27" s="4" t="s">
        <v>22</v>
      </c>
      <c r="K27" t="s">
        <v>149</v>
      </c>
    </row>
  </sheetData>
  <dataValidations count="1">
    <dataValidation type="list" allowBlank="1" showInputMessage="1" showErrorMessage="1" sqref="A2:A27" xr:uid="{490F3289-9515-4A6C-A8EC-C7E09B9DB54D}">
      <formula1>"2a, 3c, 4a, 5a, all"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529F-4E58-4206-8B91-F050F48A2A66}">
  <dimension ref="A1:L27"/>
  <sheetViews>
    <sheetView tabSelected="1" topLeftCell="A22" workbookViewId="0">
      <selection activeCell="C47" sqref="C47"/>
    </sheetView>
  </sheetViews>
  <sheetFormatPr defaultRowHeight="14.5" x14ac:dyDescent="0.35"/>
  <cols>
    <col min="1" max="1" width="15.453125" customWidth="1"/>
    <col min="2" max="2" width="26.453125" customWidth="1"/>
    <col min="3" max="3" width="54.7265625" customWidth="1"/>
    <col min="4" max="4" width="12.90625" customWidth="1"/>
    <col min="5" max="5" width="19.81640625" customWidth="1"/>
    <col min="6" max="6" width="18.08984375" customWidth="1"/>
    <col min="7" max="8" width="21" customWidth="1"/>
    <col min="9" max="9" width="13.453125" customWidth="1"/>
    <col min="10" max="10" width="40.6328125" customWidth="1"/>
    <col min="11" max="11" width="39" customWidth="1"/>
    <col min="12" max="12" width="60.54296875" style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146</v>
      </c>
      <c r="J1" t="s">
        <v>9</v>
      </c>
      <c r="K1" t="s">
        <v>10</v>
      </c>
      <c r="L1" s="1" t="s">
        <v>11</v>
      </c>
    </row>
    <row r="2" spans="1:12" ht="29" x14ac:dyDescent="0.35">
      <c r="A2" s="11" t="s">
        <v>12</v>
      </c>
      <c r="B2" s="10" t="s">
        <v>13</v>
      </c>
      <c r="C2" s="10" t="s">
        <v>14</v>
      </c>
      <c r="D2">
        <v>1</v>
      </c>
      <c r="E2">
        <v>46.326999999999998</v>
      </c>
      <c r="F2">
        <v>16.916</v>
      </c>
      <c r="G2">
        <v>0.20319999999999999</v>
      </c>
      <c r="H2" s="5">
        <v>783.66753199999994</v>
      </c>
      <c r="I2" s="6">
        <v>159.24124250239998</v>
      </c>
      <c r="J2" s="4" t="s">
        <v>15</v>
      </c>
      <c r="K2" s="1" t="s">
        <v>16</v>
      </c>
      <c r="L2" s="1" t="s">
        <v>17</v>
      </c>
    </row>
    <row r="3" spans="1:12" ht="29" x14ac:dyDescent="0.35">
      <c r="A3" s="11" t="s">
        <v>12</v>
      </c>
      <c r="B3" s="10" t="s">
        <v>18</v>
      </c>
      <c r="C3" s="10" t="s">
        <v>19</v>
      </c>
      <c r="D3">
        <v>3</v>
      </c>
      <c r="E3">
        <v>46.326999999999998</v>
      </c>
      <c r="F3">
        <v>16.916</v>
      </c>
      <c r="G3">
        <v>0.20319999999999999</v>
      </c>
      <c r="H3" s="5">
        <v>2351.0025959999998</v>
      </c>
      <c r="I3" s="6">
        <v>477.72372750719995</v>
      </c>
      <c r="J3" s="4" t="s">
        <v>15</v>
      </c>
      <c r="K3" s="1" t="s">
        <v>16</v>
      </c>
    </row>
    <row r="4" spans="1:12" x14ac:dyDescent="0.35">
      <c r="A4" s="11" t="s">
        <v>12</v>
      </c>
      <c r="B4" s="10" t="s">
        <v>20</v>
      </c>
      <c r="C4" s="10" t="s">
        <v>123</v>
      </c>
      <c r="D4">
        <v>4</v>
      </c>
      <c r="E4">
        <v>46.326999999999998</v>
      </c>
      <c r="F4">
        <v>16.916</v>
      </c>
      <c r="G4">
        <v>0</v>
      </c>
      <c r="H4" s="6">
        <v>3134.6701279999997</v>
      </c>
      <c r="I4" s="6">
        <v>0</v>
      </c>
      <c r="J4" s="4" t="s">
        <v>15</v>
      </c>
      <c r="K4" t="s">
        <v>22</v>
      </c>
    </row>
    <row r="5" spans="1:12" x14ac:dyDescent="0.35">
      <c r="A5" s="11" t="s">
        <v>12</v>
      </c>
      <c r="B5" s="10" t="s">
        <v>23</v>
      </c>
      <c r="C5" s="10" t="s">
        <v>24</v>
      </c>
      <c r="D5">
        <v>1</v>
      </c>
      <c r="E5">
        <v>46.326999999999998</v>
      </c>
      <c r="F5">
        <v>16.916</v>
      </c>
      <c r="G5">
        <v>0</v>
      </c>
      <c r="H5" s="6">
        <v>783.66753199999994</v>
      </c>
      <c r="I5" s="6">
        <v>0</v>
      </c>
      <c r="J5" s="4" t="s">
        <v>15</v>
      </c>
      <c r="K5" t="s">
        <v>22</v>
      </c>
    </row>
    <row r="6" spans="1:12" x14ac:dyDescent="0.35">
      <c r="A6" s="11" t="s">
        <v>44</v>
      </c>
      <c r="B6" s="10" t="s">
        <v>124</v>
      </c>
      <c r="C6" s="10" t="s">
        <v>125</v>
      </c>
      <c r="D6">
        <v>1</v>
      </c>
      <c r="E6">
        <v>126.48599999999999</v>
      </c>
      <c r="F6">
        <v>6.3500000000000001E-2</v>
      </c>
      <c r="G6">
        <v>1.2192000000000001</v>
      </c>
      <c r="H6" s="6">
        <v>8.0318609999999993</v>
      </c>
      <c r="I6" s="6">
        <v>9.7924449312000004</v>
      </c>
      <c r="J6" s="4" t="s">
        <v>30</v>
      </c>
      <c r="K6" s="1" t="s">
        <v>135</v>
      </c>
    </row>
    <row r="7" spans="1:12" x14ac:dyDescent="0.35">
      <c r="A7" s="11" t="s">
        <v>48</v>
      </c>
      <c r="B7" s="10" t="s">
        <v>124</v>
      </c>
      <c r="C7" s="10" t="s">
        <v>125</v>
      </c>
      <c r="D7">
        <v>1</v>
      </c>
      <c r="E7">
        <v>126.48599999999999</v>
      </c>
      <c r="F7">
        <v>6.3500000000000001E-2</v>
      </c>
      <c r="G7">
        <v>0.91439999999999999</v>
      </c>
      <c r="H7" s="6">
        <v>8.0318609999999993</v>
      </c>
      <c r="I7" s="6">
        <v>7.3443336983999989</v>
      </c>
      <c r="J7" s="4" t="s">
        <v>30</v>
      </c>
      <c r="K7" s="1" t="s">
        <v>135</v>
      </c>
    </row>
    <row r="8" spans="1:12" x14ac:dyDescent="0.35">
      <c r="A8" s="11" t="s">
        <v>49</v>
      </c>
      <c r="B8" s="10" t="s">
        <v>124</v>
      </c>
      <c r="C8" s="10" t="s">
        <v>125</v>
      </c>
      <c r="D8">
        <v>1</v>
      </c>
      <c r="E8">
        <v>46.326999999999998</v>
      </c>
      <c r="F8">
        <v>16.916</v>
      </c>
      <c r="G8">
        <v>0.1016</v>
      </c>
      <c r="H8" s="6">
        <v>783.66753199999994</v>
      </c>
      <c r="I8" s="6">
        <v>79.620621251199992</v>
      </c>
      <c r="J8" s="4" t="s">
        <v>147</v>
      </c>
      <c r="K8" s="1" t="s">
        <v>135</v>
      </c>
    </row>
    <row r="9" spans="1:12" ht="29" x14ac:dyDescent="0.35">
      <c r="A9" s="11" t="s">
        <v>83</v>
      </c>
      <c r="B9" s="10" t="s">
        <v>126</v>
      </c>
      <c r="C9" s="10" t="s">
        <v>125</v>
      </c>
      <c r="D9">
        <v>1</v>
      </c>
      <c r="E9">
        <v>46.326999999999998</v>
      </c>
      <c r="F9">
        <v>16.916</v>
      </c>
      <c r="G9">
        <v>0.254</v>
      </c>
      <c r="H9" s="6">
        <v>783.66753199999994</v>
      </c>
      <c r="I9" s="6">
        <v>199.05155312799999</v>
      </c>
      <c r="J9" s="2" t="s">
        <v>27</v>
      </c>
      <c r="K9" t="s">
        <v>149</v>
      </c>
    </row>
    <row r="10" spans="1:12" ht="29" x14ac:dyDescent="0.35">
      <c r="A10" s="11" t="s">
        <v>44</v>
      </c>
      <c r="B10" s="10" t="s">
        <v>126</v>
      </c>
      <c r="C10" s="10" t="s">
        <v>125</v>
      </c>
      <c r="D10">
        <v>1</v>
      </c>
      <c r="E10">
        <v>46.326999999999998</v>
      </c>
      <c r="F10">
        <v>16.916</v>
      </c>
      <c r="G10">
        <v>0.26669999999999999</v>
      </c>
      <c r="H10" s="6">
        <v>783.66753199999994</v>
      </c>
      <c r="I10" s="6">
        <v>209.00413078439999</v>
      </c>
      <c r="J10" s="2" t="s">
        <v>27</v>
      </c>
      <c r="K10" t="s">
        <v>149</v>
      </c>
    </row>
    <row r="11" spans="1:12" ht="29" x14ac:dyDescent="0.35">
      <c r="A11" s="11" t="s">
        <v>48</v>
      </c>
      <c r="B11" s="10" t="s">
        <v>126</v>
      </c>
      <c r="C11" s="10" t="s">
        <v>125</v>
      </c>
      <c r="D11">
        <v>1</v>
      </c>
      <c r="E11">
        <v>46.326999999999998</v>
      </c>
      <c r="F11">
        <v>16.916</v>
      </c>
      <c r="G11">
        <v>0.33019999999999999</v>
      </c>
      <c r="H11" s="6">
        <v>783.66753199999994</v>
      </c>
      <c r="I11" s="6">
        <v>258.7670190664</v>
      </c>
      <c r="J11" s="2" t="s">
        <v>27</v>
      </c>
      <c r="K11" t="s">
        <v>149</v>
      </c>
    </row>
    <row r="12" spans="1:12" ht="29" x14ac:dyDescent="0.35">
      <c r="A12" s="11" t="s">
        <v>49</v>
      </c>
      <c r="B12" s="10" t="s">
        <v>126</v>
      </c>
      <c r="C12" s="10" t="s">
        <v>125</v>
      </c>
      <c r="D12">
        <v>1</v>
      </c>
      <c r="E12">
        <v>46.326999999999998</v>
      </c>
      <c r="F12">
        <v>16.916</v>
      </c>
      <c r="G12">
        <v>0.33019999999999999</v>
      </c>
      <c r="H12" s="6">
        <v>783.66753199999994</v>
      </c>
      <c r="I12" s="6">
        <v>258.7670190664</v>
      </c>
      <c r="J12" s="2" t="s">
        <v>27</v>
      </c>
      <c r="K12" t="s">
        <v>149</v>
      </c>
    </row>
    <row r="13" spans="1:12" ht="29" x14ac:dyDescent="0.35">
      <c r="A13" s="11" t="s">
        <v>12</v>
      </c>
      <c r="B13" s="10" t="s">
        <v>29</v>
      </c>
      <c r="C13" s="10" t="s">
        <v>127</v>
      </c>
      <c r="D13">
        <v>1</v>
      </c>
      <c r="E13">
        <v>46.326999999999998</v>
      </c>
      <c r="F13">
        <v>16.916</v>
      </c>
      <c r="G13">
        <v>0</v>
      </c>
      <c r="H13" s="6">
        <v>783.66753199999994</v>
      </c>
      <c r="I13" s="6">
        <v>0</v>
      </c>
      <c r="J13" s="4" t="s">
        <v>15</v>
      </c>
      <c r="K13" s="1" t="s">
        <v>16</v>
      </c>
      <c r="L13" s="1" t="s">
        <v>128</v>
      </c>
    </row>
    <row r="14" spans="1:12" ht="29" x14ac:dyDescent="0.35">
      <c r="A14" s="11" t="s">
        <v>12</v>
      </c>
      <c r="B14" s="10" t="s">
        <v>33</v>
      </c>
      <c r="C14" s="10" t="s">
        <v>34</v>
      </c>
      <c r="D14">
        <v>4</v>
      </c>
      <c r="E14">
        <v>138.37200000000001</v>
      </c>
      <c r="F14">
        <v>3.048</v>
      </c>
      <c r="G14">
        <v>0</v>
      </c>
      <c r="H14" s="6">
        <v>1687.0314240000002</v>
      </c>
      <c r="I14" s="6">
        <v>0</v>
      </c>
      <c r="J14" s="4" t="s">
        <v>15</v>
      </c>
      <c r="K14" s="1" t="s">
        <v>16</v>
      </c>
    </row>
    <row r="15" spans="1:12" ht="29" x14ac:dyDescent="0.35">
      <c r="A15" s="11" t="s">
        <v>12</v>
      </c>
      <c r="B15" s="10" t="s">
        <v>129</v>
      </c>
      <c r="C15" s="10" t="s">
        <v>36</v>
      </c>
      <c r="D15">
        <v>8</v>
      </c>
      <c r="E15">
        <v>138.37200000000001</v>
      </c>
      <c r="F15">
        <v>3.048</v>
      </c>
      <c r="G15">
        <v>1.5875E-2</v>
      </c>
      <c r="H15" s="6">
        <v>3374.0628480000005</v>
      </c>
      <c r="I15" s="5">
        <v>53.563247712000006</v>
      </c>
      <c r="J15" s="4" t="s">
        <v>15</v>
      </c>
      <c r="K15" s="1" t="s">
        <v>16</v>
      </c>
    </row>
    <row r="16" spans="1:12" ht="29" x14ac:dyDescent="0.35">
      <c r="A16" s="11" t="s">
        <v>12</v>
      </c>
      <c r="B16" s="10" t="s">
        <v>130</v>
      </c>
      <c r="C16" s="10" t="s">
        <v>34</v>
      </c>
      <c r="D16">
        <v>1.6</v>
      </c>
      <c r="E16">
        <v>63.242999999999995</v>
      </c>
      <c r="F16">
        <v>12.192</v>
      </c>
      <c r="G16">
        <v>0</v>
      </c>
      <c r="H16" s="6">
        <v>1233.6938496</v>
      </c>
      <c r="I16" s="6">
        <v>0</v>
      </c>
      <c r="J16" s="4" t="s">
        <v>15</v>
      </c>
      <c r="K16" s="1" t="s">
        <v>16</v>
      </c>
      <c r="L16" s="1" t="s">
        <v>39</v>
      </c>
    </row>
    <row r="17" spans="1:12" ht="43.5" x14ac:dyDescent="0.35">
      <c r="A17" s="11" t="s">
        <v>12</v>
      </c>
      <c r="B17" s="10" t="s">
        <v>40</v>
      </c>
      <c r="C17" s="10" t="s">
        <v>131</v>
      </c>
      <c r="D17">
        <v>0.69968000000000008</v>
      </c>
      <c r="E17">
        <v>126.48599999999999</v>
      </c>
      <c r="F17">
        <v>12.192</v>
      </c>
      <c r="G17">
        <v>3.8100000000000002E-2</v>
      </c>
      <c r="H17" s="5">
        <v>1078.9886408601599</v>
      </c>
      <c r="I17" s="6">
        <v>41.109467216772096</v>
      </c>
      <c r="J17" s="2" t="s">
        <v>27</v>
      </c>
      <c r="K17" t="s">
        <v>149</v>
      </c>
      <c r="L17" s="1" t="s">
        <v>148</v>
      </c>
    </row>
    <row r="18" spans="1:12" ht="29" x14ac:dyDescent="0.35">
      <c r="A18" s="11" t="s">
        <v>83</v>
      </c>
      <c r="B18" s="10" t="s">
        <v>45</v>
      </c>
      <c r="C18" s="9" t="s">
        <v>132</v>
      </c>
      <c r="D18">
        <v>0.8</v>
      </c>
      <c r="E18">
        <v>126.48599999999999</v>
      </c>
      <c r="F18">
        <v>12.192</v>
      </c>
      <c r="G18">
        <v>8.2549999999999998E-2</v>
      </c>
      <c r="H18" s="6">
        <v>1233.6938496</v>
      </c>
      <c r="I18" s="6">
        <v>101.84142728448001</v>
      </c>
      <c r="J18" s="2" t="s">
        <v>27</v>
      </c>
      <c r="K18" t="s">
        <v>149</v>
      </c>
      <c r="L18" s="1" t="s">
        <v>39</v>
      </c>
    </row>
    <row r="19" spans="1:12" ht="29" x14ac:dyDescent="0.35">
      <c r="A19" s="11" t="s">
        <v>44</v>
      </c>
      <c r="B19" s="10" t="s">
        <v>45</v>
      </c>
      <c r="C19" s="9" t="s">
        <v>132</v>
      </c>
      <c r="D19">
        <v>0.8</v>
      </c>
      <c r="E19">
        <v>126.48599999999999</v>
      </c>
      <c r="F19">
        <v>12.192</v>
      </c>
      <c r="G19">
        <v>8.8900000000000007E-2</v>
      </c>
      <c r="H19" s="6">
        <v>1233.6938496</v>
      </c>
      <c r="I19" s="6">
        <v>109.67538322944002</v>
      </c>
      <c r="J19" s="2" t="s">
        <v>27</v>
      </c>
      <c r="K19" t="s">
        <v>149</v>
      </c>
    </row>
    <row r="20" spans="1:12" ht="29" x14ac:dyDescent="0.35">
      <c r="A20" s="11" t="s">
        <v>48</v>
      </c>
      <c r="B20" s="10" t="s">
        <v>45</v>
      </c>
      <c r="C20" s="9" t="s">
        <v>132</v>
      </c>
      <c r="D20">
        <v>0.8</v>
      </c>
      <c r="E20">
        <v>126.48599999999999</v>
      </c>
      <c r="F20">
        <v>12.192</v>
      </c>
      <c r="G20">
        <v>0.127</v>
      </c>
      <c r="H20" s="6">
        <v>1233.6938496</v>
      </c>
      <c r="I20" s="6">
        <v>156.67911889920001</v>
      </c>
      <c r="J20" s="2" t="s">
        <v>27</v>
      </c>
      <c r="K20" t="s">
        <v>149</v>
      </c>
    </row>
    <row r="21" spans="1:12" ht="29" x14ac:dyDescent="0.35">
      <c r="A21" s="11" t="s">
        <v>49</v>
      </c>
      <c r="B21" s="10" t="s">
        <v>45</v>
      </c>
      <c r="C21" s="9" t="s">
        <v>132</v>
      </c>
      <c r="D21">
        <v>0.8</v>
      </c>
      <c r="E21">
        <v>126.48599999999999</v>
      </c>
      <c r="F21">
        <v>12.192</v>
      </c>
      <c r="G21">
        <v>0.13969999999999999</v>
      </c>
      <c r="H21" s="6">
        <v>1233.6938496</v>
      </c>
      <c r="I21" s="6">
        <v>172.34703078912</v>
      </c>
      <c r="J21" s="2" t="s">
        <v>27</v>
      </c>
      <c r="K21" t="s">
        <v>149</v>
      </c>
    </row>
    <row r="22" spans="1:12" ht="29" x14ac:dyDescent="0.35">
      <c r="A22" s="11" t="s">
        <v>12</v>
      </c>
      <c r="B22" s="10" t="s">
        <v>50</v>
      </c>
      <c r="C22" s="10" t="s">
        <v>36</v>
      </c>
      <c r="D22">
        <v>0.8</v>
      </c>
      <c r="E22">
        <v>126.48599999999999</v>
      </c>
      <c r="F22">
        <v>12.192</v>
      </c>
      <c r="G22">
        <v>0</v>
      </c>
      <c r="H22" s="6">
        <v>1233.6938496</v>
      </c>
      <c r="I22" s="6">
        <v>0</v>
      </c>
      <c r="J22" s="4" t="s">
        <v>15</v>
      </c>
      <c r="K22" s="1" t="s">
        <v>16</v>
      </c>
      <c r="L22" s="1" t="s">
        <v>39</v>
      </c>
    </row>
    <row r="23" spans="1:12" x14ac:dyDescent="0.35">
      <c r="A23" s="11" t="s">
        <v>12</v>
      </c>
      <c r="B23" s="10" t="s">
        <v>102</v>
      </c>
      <c r="C23" s="10" t="s">
        <v>104</v>
      </c>
      <c r="D23">
        <v>0.2</v>
      </c>
      <c r="E23">
        <v>126.48599999999999</v>
      </c>
      <c r="F23">
        <v>12.192</v>
      </c>
      <c r="G23">
        <v>0</v>
      </c>
      <c r="H23" s="6">
        <v>308.42346240000001</v>
      </c>
      <c r="I23" s="6">
        <v>0</v>
      </c>
      <c r="J23" s="2" t="s">
        <v>117</v>
      </c>
      <c r="K23" s="4" t="s">
        <v>15</v>
      </c>
    </row>
    <row r="24" spans="1:12" x14ac:dyDescent="0.35">
      <c r="A24" s="11" t="s">
        <v>83</v>
      </c>
      <c r="B24" s="10" t="s">
        <v>133</v>
      </c>
      <c r="C24" s="10" t="s">
        <v>134</v>
      </c>
      <c r="D24">
        <v>1</v>
      </c>
      <c r="E24">
        <v>9.1</v>
      </c>
      <c r="F24">
        <v>1</v>
      </c>
      <c r="G24">
        <v>0.01</v>
      </c>
      <c r="H24" s="5">
        <v>9.1</v>
      </c>
      <c r="I24" s="6">
        <v>9.0999999999999998E-2</v>
      </c>
      <c r="J24" s="4" t="s">
        <v>22</v>
      </c>
      <c r="K24" t="s">
        <v>149</v>
      </c>
    </row>
    <row r="25" spans="1:12" x14ac:dyDescent="0.35">
      <c r="A25" s="11" t="s">
        <v>44</v>
      </c>
      <c r="B25" s="10" t="s">
        <v>133</v>
      </c>
      <c r="C25" s="10" t="s">
        <v>134</v>
      </c>
      <c r="D25">
        <v>1</v>
      </c>
      <c r="E25">
        <v>9.1</v>
      </c>
      <c r="F25">
        <v>1</v>
      </c>
      <c r="G25">
        <v>1.1684E-2</v>
      </c>
      <c r="H25" s="5">
        <v>9.1</v>
      </c>
      <c r="I25" s="6">
        <v>0.1063244</v>
      </c>
      <c r="J25" s="4" t="s">
        <v>22</v>
      </c>
      <c r="K25" t="s">
        <v>149</v>
      </c>
    </row>
    <row r="26" spans="1:12" x14ac:dyDescent="0.35">
      <c r="A26" s="11" t="s">
        <v>48</v>
      </c>
      <c r="B26" s="10" t="s">
        <v>133</v>
      </c>
      <c r="C26" s="10" t="s">
        <v>134</v>
      </c>
      <c r="D26">
        <v>1</v>
      </c>
      <c r="E26">
        <v>9.1</v>
      </c>
      <c r="F26">
        <v>1</v>
      </c>
      <c r="G26">
        <v>1.9557999999999999E-2</v>
      </c>
      <c r="H26" s="5">
        <v>9.1</v>
      </c>
      <c r="I26" s="6">
        <v>0.17797779999999999</v>
      </c>
      <c r="J26" s="4" t="s">
        <v>22</v>
      </c>
      <c r="K26" t="s">
        <v>149</v>
      </c>
    </row>
    <row r="27" spans="1:12" x14ac:dyDescent="0.35">
      <c r="A27" s="11" t="s">
        <v>49</v>
      </c>
      <c r="B27" s="10" t="s">
        <v>133</v>
      </c>
      <c r="C27" s="10" t="s">
        <v>134</v>
      </c>
      <c r="D27">
        <v>1</v>
      </c>
      <c r="E27">
        <v>9.1</v>
      </c>
      <c r="F27">
        <v>1</v>
      </c>
      <c r="G27">
        <v>2.3368E-2</v>
      </c>
      <c r="H27" s="5">
        <v>9.1</v>
      </c>
      <c r="I27" s="6">
        <v>0.2126488</v>
      </c>
      <c r="J27" s="4" t="s">
        <v>22</v>
      </c>
      <c r="K27" t="s">
        <v>149</v>
      </c>
    </row>
  </sheetData>
  <dataValidations count="1">
    <dataValidation type="list" allowBlank="1" showInputMessage="1" showErrorMessage="1" sqref="A2:A27" xr:uid="{3BB22680-8630-46AB-91EA-8342995F9881}">
      <formula1>"2a, 3c, 4a, 5a, all"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 - Gas</vt:lpstr>
      <vt:lpstr>Low EC - Gas</vt:lpstr>
      <vt:lpstr>Base - Electric</vt:lpstr>
      <vt:lpstr>Low EC - Electric</vt:lpstr>
      <vt:lpstr>PHIUS - Efficient Low EC</vt:lpstr>
      <vt:lpstr>PHIUS - Efficient Standard EC</vt:lpstr>
      <vt:lpstr>PHIUS - Inefficient High EC</vt:lpstr>
      <vt:lpstr>PHIUS - Efficient High 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Yarnell</dc:creator>
  <cp:lastModifiedBy>aryarnell@gmail.com</cp:lastModifiedBy>
  <dcterms:created xsi:type="dcterms:W3CDTF">2022-05-22T23:30:00Z</dcterms:created>
  <dcterms:modified xsi:type="dcterms:W3CDTF">2022-05-23T01:09:48Z</dcterms:modified>
</cp:coreProperties>
</file>