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"/>
    </mc:Choice>
  </mc:AlternateContent>
  <xr:revisionPtr revIDLastSave="197" documentId="11_2477821883FF8919E444A949EB56D535D014B8AF" xr6:coauthVersionLast="47" xr6:coauthVersionMax="47" xr10:uidLastSave="{8CA9AA64-BFDD-7B41-AC6B-10AFF2A3CFCF}"/>
  <bookViews>
    <workbookView xWindow="-26000" yWindow="11200" windowWidth="2532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1885949584</definedName>
    <definedName name="MethodPointer2">522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2" l="1"/>
  <c r="S33" i="2"/>
  <c r="S32" i="2"/>
  <c r="S31" i="2"/>
  <c r="S30" i="2"/>
  <c r="S29" i="2"/>
  <c r="S28" i="2"/>
  <c r="S27" i="2"/>
  <c r="R34" i="2"/>
  <c r="R33" i="2"/>
  <c r="R32" i="2"/>
  <c r="R31" i="2"/>
  <c r="R30" i="2"/>
  <c r="R29" i="2"/>
  <c r="R28" i="2"/>
  <c r="R27" i="2"/>
  <c r="Q28" i="2"/>
  <c r="Q29" i="2"/>
  <c r="Q30" i="2"/>
  <c r="Q31" i="2"/>
  <c r="Q32" i="2"/>
  <c r="Q33" i="2"/>
  <c r="Q34" i="2"/>
  <c r="Q27" i="2"/>
  <c r="P28" i="2"/>
  <c r="P29" i="2"/>
  <c r="P30" i="2"/>
  <c r="P31" i="2"/>
  <c r="P32" i="2"/>
  <c r="P33" i="2"/>
  <c r="P34" i="2"/>
  <c r="P27" i="2"/>
  <c r="O28" i="2"/>
  <c r="O29" i="2"/>
  <c r="O30" i="2"/>
  <c r="O31" i="2"/>
  <c r="O32" i="2"/>
  <c r="O33" i="2"/>
  <c r="O34" i="2"/>
  <c r="O27" i="2"/>
  <c r="K28" i="2"/>
  <c r="K29" i="2"/>
  <c r="K30" i="2"/>
  <c r="K31" i="2"/>
  <c r="K32" i="2"/>
  <c r="K33" i="2"/>
  <c r="K34" i="2"/>
  <c r="K27" i="2"/>
  <c r="J28" i="2"/>
  <c r="J29" i="2"/>
  <c r="J30" i="2"/>
  <c r="J31" i="2"/>
  <c r="J32" i="2"/>
  <c r="J33" i="2"/>
  <c r="J34" i="2"/>
  <c r="J27" i="2"/>
  <c r="I28" i="2"/>
  <c r="I29" i="2"/>
  <c r="I30" i="2"/>
  <c r="I31" i="2"/>
  <c r="I32" i="2"/>
  <c r="I33" i="2"/>
  <c r="I34" i="2"/>
  <c r="I27" i="2"/>
  <c r="L10" i="2"/>
  <c r="P16" i="2"/>
  <c r="P15" i="2"/>
  <c r="P14" i="2"/>
  <c r="P13" i="2"/>
  <c r="P12" i="2"/>
  <c r="P11" i="2"/>
  <c r="P10" i="2"/>
  <c r="P9" i="2"/>
  <c r="O10" i="2"/>
  <c r="O11" i="2"/>
  <c r="O12" i="2"/>
  <c r="O13" i="2"/>
  <c r="O14" i="2"/>
  <c r="O15" i="2"/>
  <c r="O16" i="2"/>
  <c r="O9" i="2"/>
  <c r="L16" i="2"/>
  <c r="L15" i="2"/>
  <c r="L14" i="2"/>
  <c r="L13" i="2"/>
  <c r="L12" i="2"/>
  <c r="L11" i="2"/>
  <c r="L9" i="2"/>
  <c r="K20" i="2"/>
  <c r="K23" i="2" s="1"/>
  <c r="I20" i="2"/>
  <c r="I23" i="2" s="1"/>
  <c r="K10" i="2"/>
  <c r="K11" i="2"/>
  <c r="K12" i="2"/>
  <c r="K13" i="2"/>
  <c r="K14" i="2"/>
  <c r="K15" i="2"/>
  <c r="K16" i="2"/>
  <c r="K9" i="2"/>
  <c r="J10" i="2"/>
  <c r="J11" i="2"/>
  <c r="J12" i="2"/>
  <c r="J13" i="2"/>
  <c r="J14" i="2"/>
  <c r="J15" i="2"/>
  <c r="J16" i="2"/>
  <c r="J9" i="2"/>
  <c r="I10" i="2"/>
  <c r="I11" i="2"/>
  <c r="I12" i="2"/>
  <c r="I13" i="2"/>
  <c r="I14" i="2"/>
  <c r="I15" i="2"/>
  <c r="I16" i="2"/>
  <c r="I9" i="2"/>
  <c r="J20" i="2" l="1"/>
  <c r="J23" i="2" s="1"/>
  <c r="L23" i="2" s="1"/>
  <c r="L20" i="2"/>
</calcChain>
</file>

<file path=xl/sharedStrings.xml><?xml version="1.0" encoding="utf-8"?>
<sst xmlns="http://schemas.openxmlformats.org/spreadsheetml/2006/main" count="175" uniqueCount="75">
  <si>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</si>
  <si>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</si>
  <si>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</si>
  <si>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</si>
  <si>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</si>
  <si>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</si>
  <si>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</si>
  <si>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</si>
  <si>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</si>
  <si>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</si>
  <si>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</si>
  <si>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</si>
  <si>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</si>
  <si>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</si>
  <si>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</si>
  <si>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</si>
  <si>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</si>
  <si>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</si>
  <si>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</si>
  <si>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</si>
  <si>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</si>
  <si>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</si>
  <si>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</si>
  <si>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</si>
  <si>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</si>
  <si>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</si>
  <si>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</si>
  <si>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</si>
  <si>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</si>
  <si>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</si>
  <si>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</si>
  <si>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</si>
  <si>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</si>
  <si>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</si>
  <si>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</si>
  <si>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</si>
  <si>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</si>
  <si>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</si>
  <si>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</si>
  <si>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</si>
  <si>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</si>
  <si>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</si>
  <si>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</si>
  <si>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Absorbance at 720</t>
  </si>
  <si>
    <t>Absorbance at 460</t>
  </si>
  <si>
    <t>pDNA</t>
  </si>
  <si>
    <t>UT</t>
  </si>
  <si>
    <t>JETPei</t>
  </si>
  <si>
    <t>LPF</t>
  </si>
  <si>
    <t>DIP70 N/P 1</t>
  </si>
  <si>
    <t>DIP70 N/P 2.5</t>
  </si>
  <si>
    <t>DIP70 N/P 5</t>
  </si>
  <si>
    <t>DIP70 N/P 10</t>
  </si>
  <si>
    <t>Well 1</t>
  </si>
  <si>
    <t>Well 2</t>
  </si>
  <si>
    <t>Well 3</t>
  </si>
  <si>
    <t>Absorbance Correction with 720 nm</t>
  </si>
  <si>
    <t>AVG Untreated</t>
  </si>
  <si>
    <t>Normalization with UT</t>
  </si>
  <si>
    <t>Avg</t>
  </si>
  <si>
    <t>Viability</t>
  </si>
  <si>
    <t>% Viability</t>
  </si>
  <si>
    <t>Standard Deviation</t>
  </si>
  <si>
    <t>Well 1 Correction</t>
  </si>
  <si>
    <t>Well 2 Correction</t>
  </si>
  <si>
    <t>Well 3 Correction</t>
  </si>
  <si>
    <t>Standard Deviation %</t>
  </si>
  <si>
    <t>StdDev</t>
  </si>
  <si>
    <t>Average</t>
  </si>
  <si>
    <t>Variable</t>
  </si>
  <si>
    <t>Variables</t>
  </si>
  <si>
    <t>N/P 1</t>
  </si>
  <si>
    <t>N/P 2.5</t>
  </si>
  <si>
    <t>N/P 5</t>
  </si>
  <si>
    <t>N/P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</si>
</sst>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5" xfId="0" applyFont="1" applyBorder="1"/>
    <xf numFmtId="0" fontId="0" fillId="0" borderId="5" xfId="0" applyBorder="1"/>
    <xf numFmtId="0" fontId="5" fillId="15" borderId="5" xfId="0" applyFont="1" applyFill="1" applyBorder="1"/>
    <xf numFmtId="0" fontId="5" fillId="0" borderId="0" xfId="0" applyFont="1" applyFill="1" applyBorder="1" applyAlignment="1">
      <alignment wrapText="1"/>
    </xf>
    <xf numFmtId="0" fontId="0" fillId="1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28" workbookViewId="0">
      <selection activeCell="C36" sqref="C36:H5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9" max="9" width="13.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45184</v>
      </c>
    </row>
    <row r="8" spans="1:2" x14ac:dyDescent="0.15">
      <c r="A8" t="s">
        <v>7</v>
      </c>
      <c r="B8" s="2">
        <v>0.66047453703703707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A20" t="s">
        <v>17</v>
      </c>
      <c r="B20" t="s">
        <v>22</v>
      </c>
    </row>
    <row r="21" spans="1:2" x14ac:dyDescent="0.15">
      <c r="B21" t="s">
        <v>19</v>
      </c>
    </row>
    <row r="22" spans="1:2" x14ac:dyDescent="0.15">
      <c r="B22" t="s">
        <v>23</v>
      </c>
    </row>
    <row r="23" spans="1:2" x14ac:dyDescent="0.15">
      <c r="B23" t="s">
        <v>24</v>
      </c>
    </row>
    <row r="24" spans="1:2" x14ac:dyDescent="0.15">
      <c r="B24" t="s">
        <v>25</v>
      </c>
    </row>
    <row r="25" spans="1:2" x14ac:dyDescent="0.15">
      <c r="B25" t="s">
        <v>26</v>
      </c>
    </row>
    <row r="26" spans="1:2" x14ac:dyDescent="0.15">
      <c r="B26" t="s">
        <v>27</v>
      </c>
    </row>
    <row r="27" spans="1:2" x14ac:dyDescent="0.15">
      <c r="B27" t="s">
        <v>28</v>
      </c>
    </row>
    <row r="29" spans="1:2" ht="14" x14ac:dyDescent="0.15">
      <c r="A29" s="3" t="s">
        <v>29</v>
      </c>
      <c r="B29" s="4"/>
    </row>
    <row r="30" spans="1:2" x14ac:dyDescent="0.15">
      <c r="A30" t="s">
        <v>30</v>
      </c>
      <c r="B30">
        <v>25.8</v>
      </c>
    </row>
    <row r="31" spans="1:2" x14ac:dyDescent="0.15">
      <c r="A31" t="s">
        <v>30</v>
      </c>
      <c r="B31">
        <v>25.8</v>
      </c>
    </row>
    <row r="32" spans="1:2" x14ac:dyDescent="0.15">
      <c r="A32" t="s">
        <v>30</v>
      </c>
      <c r="B32">
        <v>25.8</v>
      </c>
    </row>
    <row r="33" spans="1:15" x14ac:dyDescent="0.15">
      <c r="A33" t="s">
        <v>30</v>
      </c>
      <c r="B33">
        <v>25.8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12"/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x14ac:dyDescent="0.15">
      <c r="B36" s="31" t="s">
        <v>31</v>
      </c>
      <c r="C36" s="7">
        <v>0.43099999999999999</v>
      </c>
      <c r="D36" s="8">
        <v>0.81</v>
      </c>
      <c r="E36" s="7">
        <v>0.42599999999999999</v>
      </c>
      <c r="F36" s="9">
        <v>0.56000000000000005</v>
      </c>
      <c r="G36" s="10">
        <v>2.2290000000000001</v>
      </c>
      <c r="H36" s="7">
        <v>0.49199999999999999</v>
      </c>
      <c r="I36" s="12" t="s">
        <v>32</v>
      </c>
      <c r="J36" s="11">
        <v>5.3999999999999999E-2</v>
      </c>
      <c r="K36" s="11">
        <v>0.06</v>
      </c>
      <c r="L36" s="11">
        <v>5.2999999999999999E-2</v>
      </c>
      <c r="M36" s="11">
        <v>6.5000000000000002E-2</v>
      </c>
      <c r="N36" s="11">
        <v>6.5000000000000002E-2</v>
      </c>
      <c r="O36" s="12" t="s">
        <v>32</v>
      </c>
    </row>
    <row r="37" spans="1:15" x14ac:dyDescent="0.15">
      <c r="B37" s="32"/>
      <c r="C37" s="13">
        <v>0.41899999999999998</v>
      </c>
      <c r="D37" s="14">
        <v>0.79800000000000004</v>
      </c>
      <c r="E37" s="13">
        <v>0.41399999999999998</v>
      </c>
      <c r="F37" s="15">
        <v>0.54300000000000004</v>
      </c>
      <c r="G37" s="16">
        <v>2.2069999999999999</v>
      </c>
      <c r="H37" s="13">
        <v>0.47899999999999998</v>
      </c>
      <c r="I37" s="12" t="s">
        <v>33</v>
      </c>
      <c r="J37" s="17">
        <v>5.2999999999999999E-2</v>
      </c>
      <c r="K37" s="17">
        <v>0.06</v>
      </c>
      <c r="L37" s="17">
        <v>5.1999999999999998E-2</v>
      </c>
      <c r="M37" s="17">
        <v>6.3E-2</v>
      </c>
      <c r="N37" s="17">
        <v>6.5000000000000002E-2</v>
      </c>
      <c r="O37" s="12" t="s">
        <v>33</v>
      </c>
    </row>
    <row r="38" spans="1:15" x14ac:dyDescent="0.15">
      <c r="B38" s="32"/>
      <c r="C38" s="17">
        <v>4.1000000000000002E-2</v>
      </c>
      <c r="D38" s="18">
        <v>0.26100000000000001</v>
      </c>
      <c r="E38" s="17">
        <v>4.8000000000000001E-2</v>
      </c>
      <c r="F38" s="17">
        <v>4.1000000000000002E-2</v>
      </c>
      <c r="G38" s="16">
        <v>1.6659999999999999</v>
      </c>
      <c r="H38" s="17">
        <v>4.1000000000000002E-2</v>
      </c>
      <c r="I38" s="12" t="s">
        <v>34</v>
      </c>
      <c r="J38" s="17">
        <v>4.7E-2</v>
      </c>
      <c r="K38" s="17">
        <v>5.0999999999999997E-2</v>
      </c>
      <c r="L38" s="17">
        <v>4.4999999999999998E-2</v>
      </c>
      <c r="M38" s="17">
        <v>5.1999999999999998E-2</v>
      </c>
      <c r="N38" s="17">
        <v>5.6000000000000001E-2</v>
      </c>
      <c r="O38" s="12" t="s">
        <v>34</v>
      </c>
    </row>
    <row r="39" spans="1:15" ht="36" x14ac:dyDescent="0.15">
      <c r="B39" s="33"/>
      <c r="C39" s="19">
        <v>104224</v>
      </c>
      <c r="D39" s="20">
        <v>95638</v>
      </c>
      <c r="E39" s="19">
        <v>100523</v>
      </c>
      <c r="F39" s="19">
        <v>100102</v>
      </c>
      <c r="G39" s="20">
        <v>97741</v>
      </c>
      <c r="H39" s="19">
        <v>102581</v>
      </c>
      <c r="I39" s="12" t="s">
        <v>35</v>
      </c>
      <c r="J39" s="22">
        <v>56291</v>
      </c>
      <c r="K39" s="22">
        <v>52836</v>
      </c>
      <c r="L39" s="22">
        <v>55792</v>
      </c>
      <c r="M39" s="22">
        <v>52044</v>
      </c>
      <c r="N39" s="22">
        <v>51107</v>
      </c>
      <c r="O39" s="12" t="s">
        <v>35</v>
      </c>
    </row>
    <row r="40" spans="1:15" x14ac:dyDescent="0.15">
      <c r="B40" s="31" t="s">
        <v>36</v>
      </c>
      <c r="C40" s="7">
        <v>0.38300000000000001</v>
      </c>
      <c r="D40" s="23">
        <v>0.308</v>
      </c>
      <c r="E40" s="23">
        <v>0.29199999999999998</v>
      </c>
      <c r="F40" s="7">
        <v>0.41799999999999998</v>
      </c>
      <c r="G40" s="7">
        <v>0.51</v>
      </c>
      <c r="H40" s="7">
        <v>0.46500000000000002</v>
      </c>
      <c r="I40" s="12" t="s">
        <v>32</v>
      </c>
      <c r="J40" s="11">
        <v>5.2999999999999999E-2</v>
      </c>
      <c r="K40" s="11">
        <v>5.6000000000000001E-2</v>
      </c>
      <c r="L40" s="11">
        <v>5.8999999999999997E-2</v>
      </c>
      <c r="M40" s="11">
        <v>5.3999999999999999E-2</v>
      </c>
      <c r="N40" s="11">
        <v>5.3999999999999999E-2</v>
      </c>
      <c r="O40" s="12" t="s">
        <v>32</v>
      </c>
    </row>
    <row r="41" spans="1:15" x14ac:dyDescent="0.15">
      <c r="B41" s="32"/>
      <c r="C41" s="13">
        <v>0.373</v>
      </c>
      <c r="D41" s="18">
        <v>0.3</v>
      </c>
      <c r="E41" s="18">
        <v>0.28399999999999997</v>
      </c>
      <c r="F41" s="13">
        <v>0.40699999999999997</v>
      </c>
      <c r="G41" s="13">
        <v>0.496</v>
      </c>
      <c r="H41" s="13">
        <v>0.45100000000000001</v>
      </c>
      <c r="I41" s="12" t="s">
        <v>33</v>
      </c>
      <c r="J41" s="17">
        <v>5.1999999999999998E-2</v>
      </c>
      <c r="K41" s="17">
        <v>5.5E-2</v>
      </c>
      <c r="L41" s="17">
        <v>5.8000000000000003E-2</v>
      </c>
      <c r="M41" s="17">
        <v>5.2999999999999999E-2</v>
      </c>
      <c r="N41" s="17">
        <v>5.3999999999999999E-2</v>
      </c>
      <c r="O41" s="12" t="s">
        <v>33</v>
      </c>
    </row>
    <row r="42" spans="1:15" x14ac:dyDescent="0.15">
      <c r="B42" s="32"/>
      <c r="C42" s="17">
        <v>0.06</v>
      </c>
      <c r="D42" s="17">
        <v>4.1000000000000002E-2</v>
      </c>
      <c r="E42" s="17">
        <v>4.2000000000000003E-2</v>
      </c>
      <c r="F42" s="17">
        <v>0.04</v>
      </c>
      <c r="G42" s="17">
        <v>4.1000000000000002E-2</v>
      </c>
      <c r="H42" s="17">
        <v>0.04</v>
      </c>
      <c r="I42" s="12" t="s">
        <v>34</v>
      </c>
      <c r="J42" s="17">
        <v>4.5999999999999999E-2</v>
      </c>
      <c r="K42" s="17">
        <v>4.8000000000000001E-2</v>
      </c>
      <c r="L42" s="17">
        <v>5.0999999999999997E-2</v>
      </c>
      <c r="M42" s="17">
        <v>4.5999999999999999E-2</v>
      </c>
      <c r="N42" s="17">
        <v>4.5999999999999999E-2</v>
      </c>
      <c r="O42" s="12" t="s">
        <v>34</v>
      </c>
    </row>
    <row r="43" spans="1:15" ht="36" x14ac:dyDescent="0.15">
      <c r="B43" s="33"/>
      <c r="C43" s="24">
        <v>154316</v>
      </c>
      <c r="D43" s="25">
        <v>136926</v>
      </c>
      <c r="E43" s="26">
        <v>165231</v>
      </c>
      <c r="F43" s="24">
        <v>156432</v>
      </c>
      <c r="G43" s="26">
        <v>161828</v>
      </c>
      <c r="H43" s="24">
        <v>152407</v>
      </c>
      <c r="I43" s="12" t="s">
        <v>35</v>
      </c>
      <c r="J43" s="22">
        <v>53935</v>
      </c>
      <c r="K43" s="22">
        <v>54443</v>
      </c>
      <c r="L43" s="22">
        <v>54080</v>
      </c>
      <c r="M43" s="22">
        <v>53868</v>
      </c>
      <c r="N43" s="22">
        <v>52719</v>
      </c>
      <c r="O43" s="12" t="s">
        <v>35</v>
      </c>
    </row>
    <row r="44" spans="1:15" x14ac:dyDescent="0.15">
      <c r="B44" s="31" t="s">
        <v>37</v>
      </c>
      <c r="C44" s="7">
        <v>0.45600000000000002</v>
      </c>
      <c r="D44" s="7">
        <v>0.49099999999999999</v>
      </c>
      <c r="E44" s="9">
        <v>0.58699999999999997</v>
      </c>
      <c r="F44" s="11">
        <v>4.3999999999999997E-2</v>
      </c>
      <c r="G44" s="11">
        <v>4.2000000000000003E-2</v>
      </c>
      <c r="H44" s="11">
        <v>4.3999999999999997E-2</v>
      </c>
      <c r="I44" s="12" t="s">
        <v>32</v>
      </c>
      <c r="J44" s="11">
        <v>5.2999999999999999E-2</v>
      </c>
      <c r="K44" s="11">
        <v>5.5E-2</v>
      </c>
      <c r="L44" s="11">
        <v>6.0999999999999999E-2</v>
      </c>
      <c r="M44" s="11">
        <v>5.6000000000000001E-2</v>
      </c>
      <c r="N44" s="11">
        <v>5.3999999999999999E-2</v>
      </c>
      <c r="O44" s="12" t="s">
        <v>32</v>
      </c>
    </row>
    <row r="45" spans="1:15" x14ac:dyDescent="0.15">
      <c r="B45" s="32"/>
      <c r="C45" s="13">
        <v>0.44400000000000001</v>
      </c>
      <c r="D45" s="13">
        <v>0.47799999999999998</v>
      </c>
      <c r="E45" s="15">
        <v>0.57099999999999995</v>
      </c>
      <c r="F45" s="17">
        <v>4.2999999999999997E-2</v>
      </c>
      <c r="G45" s="17">
        <v>4.1000000000000002E-2</v>
      </c>
      <c r="H45" s="17">
        <v>4.2999999999999997E-2</v>
      </c>
      <c r="I45" s="12" t="s">
        <v>33</v>
      </c>
      <c r="J45" s="17">
        <v>5.1999999999999998E-2</v>
      </c>
      <c r="K45" s="17">
        <v>5.3999999999999999E-2</v>
      </c>
      <c r="L45" s="17">
        <v>0.06</v>
      </c>
      <c r="M45" s="17">
        <v>5.5E-2</v>
      </c>
      <c r="N45" s="17">
        <v>5.2999999999999999E-2</v>
      </c>
      <c r="O45" s="12" t="s">
        <v>33</v>
      </c>
    </row>
    <row r="46" spans="1:15" x14ac:dyDescent="0.15">
      <c r="B46" s="32"/>
      <c r="C46" s="17">
        <v>0.04</v>
      </c>
      <c r="D46" s="17">
        <v>4.2000000000000003E-2</v>
      </c>
      <c r="E46" s="17">
        <v>4.5999999999999999E-2</v>
      </c>
      <c r="F46" s="17">
        <v>3.9E-2</v>
      </c>
      <c r="G46" s="17">
        <v>3.6999999999999998E-2</v>
      </c>
      <c r="H46" s="17">
        <v>3.7999999999999999E-2</v>
      </c>
      <c r="I46" s="12" t="s">
        <v>34</v>
      </c>
      <c r="J46" s="17">
        <v>4.4999999999999998E-2</v>
      </c>
      <c r="K46" s="17">
        <v>4.7E-2</v>
      </c>
      <c r="L46" s="17">
        <v>5.0999999999999997E-2</v>
      </c>
      <c r="M46" s="17">
        <v>4.8000000000000001E-2</v>
      </c>
      <c r="N46" s="17">
        <v>4.5999999999999999E-2</v>
      </c>
      <c r="O46" s="12" t="s">
        <v>34</v>
      </c>
    </row>
    <row r="47" spans="1:15" ht="36" x14ac:dyDescent="0.15">
      <c r="B47" s="33"/>
      <c r="C47" s="20">
        <v>95164</v>
      </c>
      <c r="D47" s="20">
        <v>93836</v>
      </c>
      <c r="E47" s="19">
        <v>105592</v>
      </c>
      <c r="F47" s="21">
        <v>61892</v>
      </c>
      <c r="G47" s="21">
        <v>57876</v>
      </c>
      <c r="H47" s="21">
        <v>62720</v>
      </c>
      <c r="I47" s="12" t="s">
        <v>35</v>
      </c>
      <c r="J47" s="22">
        <v>55161</v>
      </c>
      <c r="K47" s="22">
        <v>55421</v>
      </c>
      <c r="L47" s="22">
        <v>55073</v>
      </c>
      <c r="M47" s="21">
        <v>57984</v>
      </c>
      <c r="N47" s="22">
        <v>52031</v>
      </c>
      <c r="O47" s="12" t="s">
        <v>35</v>
      </c>
    </row>
    <row r="48" spans="1:15" x14ac:dyDescent="0.15">
      <c r="B48" s="31" t="s">
        <v>38</v>
      </c>
      <c r="C48" s="11">
        <v>5.1999999999999998E-2</v>
      </c>
      <c r="D48" s="11">
        <v>5.1999999999999998E-2</v>
      </c>
      <c r="E48" s="11">
        <v>5.2999999999999999E-2</v>
      </c>
      <c r="F48" s="27">
        <v>1.4470000000000001</v>
      </c>
      <c r="G48" s="7">
        <v>0.46100000000000002</v>
      </c>
      <c r="H48" s="7">
        <v>0.44400000000000001</v>
      </c>
      <c r="I48" s="12" t="s">
        <v>32</v>
      </c>
      <c r="J48" s="11">
        <v>6.4000000000000001E-2</v>
      </c>
      <c r="K48" s="11">
        <v>5.6000000000000001E-2</v>
      </c>
      <c r="L48" s="11">
        <v>5.5E-2</v>
      </c>
      <c r="M48" s="11">
        <v>5.2999999999999999E-2</v>
      </c>
      <c r="N48" s="11">
        <v>5.6000000000000001E-2</v>
      </c>
      <c r="O48" s="12" t="s">
        <v>32</v>
      </c>
    </row>
    <row r="49" spans="2:15" x14ac:dyDescent="0.15">
      <c r="B49" s="32"/>
      <c r="C49" s="17">
        <v>5.1999999999999998E-2</v>
      </c>
      <c r="D49" s="17">
        <v>5.1999999999999998E-2</v>
      </c>
      <c r="E49" s="17">
        <v>5.1999999999999998E-2</v>
      </c>
      <c r="F49" s="28">
        <v>1.425</v>
      </c>
      <c r="G49" s="13">
        <v>0.44900000000000001</v>
      </c>
      <c r="H49" s="13">
        <v>0.43099999999999999</v>
      </c>
      <c r="I49" s="12" t="s">
        <v>33</v>
      </c>
      <c r="J49" s="17">
        <v>6.2E-2</v>
      </c>
      <c r="K49" s="17">
        <v>5.5E-2</v>
      </c>
      <c r="L49" s="17">
        <v>5.3999999999999999E-2</v>
      </c>
      <c r="M49" s="17">
        <v>5.1999999999999998E-2</v>
      </c>
      <c r="N49" s="17">
        <v>5.5E-2</v>
      </c>
      <c r="O49" s="12" t="s">
        <v>33</v>
      </c>
    </row>
    <row r="50" spans="2:15" x14ac:dyDescent="0.15">
      <c r="B50" s="32"/>
      <c r="C50" s="17">
        <v>4.5999999999999999E-2</v>
      </c>
      <c r="D50" s="17">
        <v>4.5999999999999999E-2</v>
      </c>
      <c r="E50" s="17">
        <v>4.5999999999999999E-2</v>
      </c>
      <c r="F50" s="29">
        <v>0.91700000000000004</v>
      </c>
      <c r="G50" s="17">
        <v>4.1000000000000002E-2</v>
      </c>
      <c r="H50" s="17">
        <v>4.2000000000000003E-2</v>
      </c>
      <c r="I50" s="12" t="s">
        <v>34</v>
      </c>
      <c r="J50" s="17">
        <v>5.0999999999999997E-2</v>
      </c>
      <c r="K50" s="17">
        <v>4.7E-2</v>
      </c>
      <c r="L50" s="17">
        <v>4.5999999999999999E-2</v>
      </c>
      <c r="M50" s="17">
        <v>4.4999999999999998E-2</v>
      </c>
      <c r="N50" s="17">
        <v>4.7E-2</v>
      </c>
      <c r="O50" s="12" t="s">
        <v>34</v>
      </c>
    </row>
    <row r="51" spans="2:15" ht="36" x14ac:dyDescent="0.15">
      <c r="B51" s="33"/>
      <c r="C51" s="21">
        <v>58726</v>
      </c>
      <c r="D51" s="22">
        <v>53239</v>
      </c>
      <c r="E51" s="22">
        <v>53221</v>
      </c>
      <c r="F51" s="20">
        <v>92122</v>
      </c>
      <c r="G51" s="20">
        <v>97342</v>
      </c>
      <c r="H51" s="30">
        <v>113007</v>
      </c>
      <c r="I51" s="12" t="s">
        <v>35</v>
      </c>
      <c r="J51" s="22">
        <v>54243</v>
      </c>
      <c r="K51" s="22">
        <v>57216</v>
      </c>
      <c r="L51" s="22">
        <v>52045</v>
      </c>
      <c r="M51" s="22">
        <v>51342</v>
      </c>
      <c r="N51" s="22">
        <v>52892</v>
      </c>
      <c r="O51" s="12" t="s">
        <v>35</v>
      </c>
    </row>
    <row r="52" spans="2:15" x14ac:dyDescent="0.15">
      <c r="B52" s="31" t="s">
        <v>39</v>
      </c>
      <c r="C52" s="11">
        <v>5.2999999999999999E-2</v>
      </c>
      <c r="D52" s="11">
        <v>7.5999999999999998E-2</v>
      </c>
      <c r="E52" s="11">
        <v>0.06</v>
      </c>
      <c r="F52" s="11">
        <v>5.3999999999999999E-2</v>
      </c>
      <c r="G52" s="11">
        <v>5.6000000000000001E-2</v>
      </c>
      <c r="H52" s="11">
        <v>5.6000000000000001E-2</v>
      </c>
      <c r="I52" s="12" t="s">
        <v>32</v>
      </c>
      <c r="J52" s="11">
        <v>5.8999999999999997E-2</v>
      </c>
      <c r="K52" s="11">
        <v>5.6000000000000001E-2</v>
      </c>
      <c r="L52" s="11">
        <v>5.6000000000000001E-2</v>
      </c>
      <c r="M52" s="11">
        <v>5.6000000000000001E-2</v>
      </c>
      <c r="N52" s="11">
        <v>5.8999999999999997E-2</v>
      </c>
      <c r="O52" s="12" t="s">
        <v>32</v>
      </c>
    </row>
    <row r="53" spans="2:15" x14ac:dyDescent="0.15">
      <c r="B53" s="32"/>
      <c r="C53" s="17">
        <v>5.1999999999999998E-2</v>
      </c>
      <c r="D53" s="17">
        <v>7.3999999999999996E-2</v>
      </c>
      <c r="E53" s="17">
        <v>5.8999999999999997E-2</v>
      </c>
      <c r="F53" s="17">
        <v>5.2999999999999999E-2</v>
      </c>
      <c r="G53" s="17">
        <v>5.5E-2</v>
      </c>
      <c r="H53" s="17">
        <v>5.5E-2</v>
      </c>
      <c r="I53" s="12" t="s">
        <v>33</v>
      </c>
      <c r="J53" s="17">
        <v>5.8000000000000003E-2</v>
      </c>
      <c r="K53" s="17">
        <v>5.6000000000000001E-2</v>
      </c>
      <c r="L53" s="17">
        <v>5.5E-2</v>
      </c>
      <c r="M53" s="17">
        <v>5.5E-2</v>
      </c>
      <c r="N53" s="17">
        <v>5.8999999999999997E-2</v>
      </c>
      <c r="O53" s="12" t="s">
        <v>33</v>
      </c>
    </row>
    <row r="54" spans="2:15" x14ac:dyDescent="0.15">
      <c r="B54" s="32"/>
      <c r="C54" s="17">
        <v>4.5999999999999999E-2</v>
      </c>
      <c r="D54" s="17">
        <v>6.2E-2</v>
      </c>
      <c r="E54" s="17">
        <v>5.0999999999999997E-2</v>
      </c>
      <c r="F54" s="17">
        <v>4.5999999999999999E-2</v>
      </c>
      <c r="G54" s="17">
        <v>4.5999999999999999E-2</v>
      </c>
      <c r="H54" s="17">
        <v>4.5999999999999999E-2</v>
      </c>
      <c r="I54" s="12" t="s">
        <v>34</v>
      </c>
      <c r="J54" s="17">
        <v>4.9000000000000002E-2</v>
      </c>
      <c r="K54" s="17">
        <v>4.8000000000000001E-2</v>
      </c>
      <c r="L54" s="17">
        <v>4.7E-2</v>
      </c>
      <c r="M54" s="17">
        <v>4.7E-2</v>
      </c>
      <c r="N54" s="17">
        <v>5.0999999999999997E-2</v>
      </c>
      <c r="O54" s="12" t="s">
        <v>34</v>
      </c>
    </row>
    <row r="55" spans="2:15" ht="36" x14ac:dyDescent="0.15">
      <c r="B55" s="33"/>
      <c r="C55" s="21">
        <v>59177</v>
      </c>
      <c r="D55" s="21">
        <v>58235</v>
      </c>
      <c r="E55" s="22">
        <v>56941</v>
      </c>
      <c r="F55" s="22">
        <v>57026</v>
      </c>
      <c r="G55" s="22">
        <v>55515</v>
      </c>
      <c r="H55" s="22">
        <v>56868</v>
      </c>
      <c r="I55" s="12" t="s">
        <v>35</v>
      </c>
      <c r="J55" s="22">
        <v>57122</v>
      </c>
      <c r="K55" s="22">
        <v>56111</v>
      </c>
      <c r="L55" s="22">
        <v>53213</v>
      </c>
      <c r="M55" s="22">
        <v>52272</v>
      </c>
      <c r="N55" s="22">
        <v>54118</v>
      </c>
      <c r="O55" s="12" t="s">
        <v>35</v>
      </c>
    </row>
    <row r="56" spans="2:15" x14ac:dyDescent="0.15">
      <c r="B56" s="31" t="s">
        <v>40</v>
      </c>
      <c r="C56" s="11">
        <v>5.2999999999999999E-2</v>
      </c>
      <c r="D56" s="11">
        <v>5.2999999999999999E-2</v>
      </c>
      <c r="E56" s="11">
        <v>5.1999999999999998E-2</v>
      </c>
      <c r="F56" s="11">
        <v>5.5E-2</v>
      </c>
      <c r="G56" s="11">
        <v>5.1999999999999998E-2</v>
      </c>
      <c r="H56" s="11">
        <v>7.3999999999999996E-2</v>
      </c>
      <c r="I56" s="12" t="s">
        <v>32</v>
      </c>
      <c r="J56" s="11">
        <v>5.1999999999999998E-2</v>
      </c>
      <c r="K56" s="11">
        <v>0.06</v>
      </c>
      <c r="L56" s="11">
        <v>5.5E-2</v>
      </c>
      <c r="M56" s="11">
        <v>5.5E-2</v>
      </c>
      <c r="N56" s="11">
        <v>5.8000000000000003E-2</v>
      </c>
      <c r="O56" s="12" t="s">
        <v>32</v>
      </c>
    </row>
    <row r="57" spans="2:15" x14ac:dyDescent="0.15">
      <c r="B57" s="32"/>
      <c r="C57" s="17">
        <v>5.1999999999999998E-2</v>
      </c>
      <c r="D57" s="17">
        <v>5.1999999999999998E-2</v>
      </c>
      <c r="E57" s="17">
        <v>5.0999999999999997E-2</v>
      </c>
      <c r="F57" s="17">
        <v>5.3999999999999999E-2</v>
      </c>
      <c r="G57" s="17">
        <v>5.1999999999999998E-2</v>
      </c>
      <c r="H57" s="17">
        <v>7.2999999999999995E-2</v>
      </c>
      <c r="I57" s="12" t="s">
        <v>33</v>
      </c>
      <c r="J57" s="17">
        <v>5.1999999999999998E-2</v>
      </c>
      <c r="K57" s="17">
        <v>5.8999999999999997E-2</v>
      </c>
      <c r="L57" s="17">
        <v>5.3999999999999999E-2</v>
      </c>
      <c r="M57" s="17">
        <v>5.3999999999999999E-2</v>
      </c>
      <c r="N57" s="17">
        <v>5.7000000000000002E-2</v>
      </c>
      <c r="O57" s="12" t="s">
        <v>33</v>
      </c>
    </row>
    <row r="58" spans="2:15" x14ac:dyDescent="0.15">
      <c r="B58" s="32"/>
      <c r="C58" s="17">
        <v>4.3999999999999997E-2</v>
      </c>
      <c r="D58" s="17">
        <v>4.5999999999999999E-2</v>
      </c>
      <c r="E58" s="17">
        <v>4.4999999999999998E-2</v>
      </c>
      <c r="F58" s="17">
        <v>4.7E-2</v>
      </c>
      <c r="G58" s="17">
        <v>4.5999999999999999E-2</v>
      </c>
      <c r="H58" s="17">
        <v>6.0999999999999999E-2</v>
      </c>
      <c r="I58" s="12" t="s">
        <v>34</v>
      </c>
      <c r="J58" s="17">
        <v>4.5999999999999999E-2</v>
      </c>
      <c r="K58" s="17">
        <v>0.05</v>
      </c>
      <c r="L58" s="17">
        <v>4.7E-2</v>
      </c>
      <c r="M58" s="17">
        <v>4.7E-2</v>
      </c>
      <c r="N58" s="17">
        <v>0.05</v>
      </c>
      <c r="O58" s="12" t="s">
        <v>34</v>
      </c>
    </row>
    <row r="59" spans="2:15" ht="36" x14ac:dyDescent="0.15">
      <c r="B59" s="33"/>
      <c r="C59" s="21">
        <v>61147</v>
      </c>
      <c r="D59" s="22">
        <v>55047</v>
      </c>
      <c r="E59" s="22">
        <v>54245</v>
      </c>
      <c r="F59" s="22">
        <v>53747</v>
      </c>
      <c r="G59" s="22">
        <v>52317</v>
      </c>
      <c r="H59" s="22">
        <v>53871</v>
      </c>
      <c r="I59" s="12" t="s">
        <v>35</v>
      </c>
      <c r="J59" s="22">
        <v>57386</v>
      </c>
      <c r="K59" s="22">
        <v>53475</v>
      </c>
      <c r="L59" s="22">
        <v>51506</v>
      </c>
      <c r="M59" s="22">
        <v>52591</v>
      </c>
      <c r="N59" s="22">
        <v>50311</v>
      </c>
      <c r="O59" s="12" t="s">
        <v>35</v>
      </c>
    </row>
    <row r="60" spans="2:15" x14ac:dyDescent="0.15">
      <c r="B60" s="31" t="s">
        <v>41</v>
      </c>
      <c r="C60" s="11">
        <v>5.2999999999999999E-2</v>
      </c>
      <c r="D60" s="11">
        <v>5.5E-2</v>
      </c>
      <c r="E60" s="11">
        <v>6.0999999999999999E-2</v>
      </c>
      <c r="F60" s="11">
        <v>5.6000000000000001E-2</v>
      </c>
      <c r="G60" s="11">
        <v>5.6000000000000001E-2</v>
      </c>
      <c r="H60" s="11">
        <v>5.1999999999999998E-2</v>
      </c>
      <c r="I60" s="12" t="s">
        <v>32</v>
      </c>
      <c r="J60" s="11">
        <v>5.2999999999999999E-2</v>
      </c>
      <c r="K60" s="11">
        <v>5.5E-2</v>
      </c>
      <c r="L60" s="11">
        <v>5.1999999999999998E-2</v>
      </c>
      <c r="M60" s="11">
        <v>5.8999999999999997E-2</v>
      </c>
      <c r="N60" s="11">
        <v>5.6000000000000001E-2</v>
      </c>
      <c r="O60" s="12" t="s">
        <v>32</v>
      </c>
    </row>
    <row r="61" spans="2:15" x14ac:dyDescent="0.15">
      <c r="B61" s="32"/>
      <c r="C61" s="17">
        <v>5.0999999999999997E-2</v>
      </c>
      <c r="D61" s="17">
        <v>5.3999999999999999E-2</v>
      </c>
      <c r="E61" s="17">
        <v>0.06</v>
      </c>
      <c r="F61" s="17">
        <v>5.5E-2</v>
      </c>
      <c r="G61" s="17">
        <v>5.5E-2</v>
      </c>
      <c r="H61" s="17">
        <v>5.1999999999999998E-2</v>
      </c>
      <c r="I61" s="12" t="s">
        <v>33</v>
      </c>
      <c r="J61" s="17">
        <v>5.1999999999999998E-2</v>
      </c>
      <c r="K61" s="17">
        <v>5.5E-2</v>
      </c>
      <c r="L61" s="17">
        <v>5.1999999999999998E-2</v>
      </c>
      <c r="M61" s="17">
        <v>5.8999999999999997E-2</v>
      </c>
      <c r="N61" s="17">
        <v>5.5E-2</v>
      </c>
      <c r="O61" s="12" t="s">
        <v>33</v>
      </c>
    </row>
    <row r="62" spans="2:15" x14ac:dyDescent="0.15">
      <c r="B62" s="32"/>
      <c r="C62" s="17">
        <v>4.3999999999999997E-2</v>
      </c>
      <c r="D62" s="17">
        <v>4.7E-2</v>
      </c>
      <c r="E62" s="17">
        <v>5.0999999999999997E-2</v>
      </c>
      <c r="F62" s="17">
        <v>4.8000000000000001E-2</v>
      </c>
      <c r="G62" s="17">
        <v>4.8000000000000001E-2</v>
      </c>
      <c r="H62" s="17">
        <v>4.5999999999999999E-2</v>
      </c>
      <c r="I62" s="12" t="s">
        <v>34</v>
      </c>
      <c r="J62" s="17">
        <v>4.5999999999999999E-2</v>
      </c>
      <c r="K62" s="17">
        <v>4.8000000000000001E-2</v>
      </c>
      <c r="L62" s="17">
        <v>4.5999999999999999E-2</v>
      </c>
      <c r="M62" s="17">
        <v>5.2999999999999999E-2</v>
      </c>
      <c r="N62" s="17">
        <v>4.9000000000000002E-2</v>
      </c>
      <c r="O62" s="12" t="s">
        <v>34</v>
      </c>
    </row>
    <row r="63" spans="2:15" ht="36" x14ac:dyDescent="0.15">
      <c r="B63" s="33"/>
      <c r="C63" s="21">
        <v>60626</v>
      </c>
      <c r="D63" s="22">
        <v>54726</v>
      </c>
      <c r="E63" s="21">
        <v>59070</v>
      </c>
      <c r="F63" s="21">
        <v>58990</v>
      </c>
      <c r="G63" s="22">
        <v>57240</v>
      </c>
      <c r="H63" s="21">
        <v>57978</v>
      </c>
      <c r="I63" s="12" t="s">
        <v>35</v>
      </c>
      <c r="J63" s="22">
        <v>56947</v>
      </c>
      <c r="K63" s="22">
        <v>54418</v>
      </c>
      <c r="L63" s="22">
        <v>54444</v>
      </c>
      <c r="M63" s="22">
        <v>54775</v>
      </c>
      <c r="N63" s="22">
        <v>50710</v>
      </c>
      <c r="O63" s="12" t="s">
        <v>35</v>
      </c>
    </row>
    <row r="64" spans="2:15" x14ac:dyDescent="0.15">
      <c r="B64" s="31" t="s">
        <v>42</v>
      </c>
      <c r="C64" s="11">
        <v>5.6000000000000001E-2</v>
      </c>
      <c r="D64" s="11">
        <v>5.8999999999999997E-2</v>
      </c>
      <c r="E64" s="11">
        <v>5.8999999999999997E-2</v>
      </c>
      <c r="F64" s="11">
        <v>5.3999999999999999E-2</v>
      </c>
      <c r="G64" s="11">
        <v>5.7000000000000002E-2</v>
      </c>
      <c r="H64" s="11">
        <v>5.1999999999999998E-2</v>
      </c>
      <c r="I64" s="12" t="s">
        <v>32</v>
      </c>
      <c r="J64" s="11">
        <v>6.0999999999999999E-2</v>
      </c>
      <c r="K64" s="11">
        <v>5.8999999999999997E-2</v>
      </c>
      <c r="L64" s="11">
        <v>5.5E-2</v>
      </c>
      <c r="M64" s="11">
        <v>5.2999999999999999E-2</v>
      </c>
      <c r="N64" s="11">
        <v>0.06</v>
      </c>
      <c r="O64" s="12" t="s">
        <v>32</v>
      </c>
    </row>
    <row r="65" spans="2:15" x14ac:dyDescent="0.15">
      <c r="B65" s="32"/>
      <c r="C65" s="17">
        <v>5.5E-2</v>
      </c>
      <c r="D65" s="17">
        <v>5.8000000000000003E-2</v>
      </c>
      <c r="E65" s="17">
        <v>5.8000000000000003E-2</v>
      </c>
      <c r="F65" s="17">
        <v>5.2999999999999999E-2</v>
      </c>
      <c r="G65" s="17">
        <v>5.7000000000000002E-2</v>
      </c>
      <c r="H65" s="17">
        <v>5.0999999999999997E-2</v>
      </c>
      <c r="I65" s="12" t="s">
        <v>33</v>
      </c>
      <c r="J65" s="17">
        <v>0.06</v>
      </c>
      <c r="K65" s="17">
        <v>5.8000000000000003E-2</v>
      </c>
      <c r="L65" s="17">
        <v>5.3999999999999999E-2</v>
      </c>
      <c r="M65" s="17">
        <v>5.2999999999999999E-2</v>
      </c>
      <c r="N65" s="17">
        <v>5.8999999999999997E-2</v>
      </c>
      <c r="O65" s="12" t="s">
        <v>33</v>
      </c>
    </row>
    <row r="66" spans="2:15" x14ac:dyDescent="0.15">
      <c r="B66" s="32"/>
      <c r="C66" s="17">
        <v>4.7E-2</v>
      </c>
      <c r="D66" s="17">
        <v>4.8000000000000001E-2</v>
      </c>
      <c r="E66" s="17">
        <v>4.9000000000000002E-2</v>
      </c>
      <c r="F66" s="17">
        <v>4.5999999999999999E-2</v>
      </c>
      <c r="G66" s="17">
        <v>4.9000000000000002E-2</v>
      </c>
      <c r="H66" s="17">
        <v>4.4999999999999998E-2</v>
      </c>
      <c r="I66" s="12" t="s">
        <v>34</v>
      </c>
      <c r="J66" s="17">
        <v>0.05</v>
      </c>
      <c r="K66" s="17">
        <v>4.9000000000000002E-2</v>
      </c>
      <c r="L66" s="17">
        <v>4.7E-2</v>
      </c>
      <c r="M66" s="17">
        <v>4.5999999999999999E-2</v>
      </c>
      <c r="N66" s="17">
        <v>5.0999999999999997E-2</v>
      </c>
      <c r="O66" s="12" t="s">
        <v>34</v>
      </c>
    </row>
    <row r="67" spans="2:15" ht="36" x14ac:dyDescent="0.15">
      <c r="B67" s="33"/>
      <c r="C67" s="21">
        <v>60947</v>
      </c>
      <c r="D67" s="22">
        <v>55002</v>
      </c>
      <c r="E67" s="22">
        <v>52591</v>
      </c>
      <c r="F67" s="22">
        <v>54102</v>
      </c>
      <c r="G67" s="22">
        <v>54659</v>
      </c>
      <c r="H67" s="22">
        <v>54095</v>
      </c>
      <c r="I67" s="12" t="s">
        <v>35</v>
      </c>
      <c r="J67" s="22">
        <v>53840</v>
      </c>
      <c r="K67" s="22">
        <v>51160</v>
      </c>
      <c r="L67" s="22">
        <v>50586</v>
      </c>
      <c r="M67" s="22">
        <v>49324</v>
      </c>
      <c r="N67" s="22">
        <v>50656</v>
      </c>
      <c r="O67" s="12" t="s">
        <v>35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1369-28CA-9043-A130-DDEE60AA999D}">
  <dimension ref="B5:S54"/>
  <sheetViews>
    <sheetView topLeftCell="E1" workbookViewId="0">
      <selection activeCell="S27" sqref="S27:S34"/>
    </sheetView>
  </sheetViews>
  <sheetFormatPr baseColWidth="10" defaultRowHeight="13" x14ac:dyDescent="0.15"/>
  <cols>
    <col min="2" max="2" width="16" bestFit="1" customWidth="1"/>
    <col min="8" max="8" width="13.33203125" customWidth="1"/>
    <col min="13" max="13" width="12.83203125" customWidth="1"/>
  </cols>
  <sheetData>
    <row r="5" spans="2:17" x14ac:dyDescent="0.15">
      <c r="B5" s="34" t="s">
        <v>43</v>
      </c>
      <c r="C5">
        <v>4.7E-2</v>
      </c>
    </row>
    <row r="7" spans="2:17" x14ac:dyDescent="0.15">
      <c r="B7" s="34"/>
    </row>
    <row r="8" spans="2:17" ht="42" x14ac:dyDescent="0.15">
      <c r="B8" s="34" t="s">
        <v>44</v>
      </c>
      <c r="C8" s="34" t="s">
        <v>53</v>
      </c>
      <c r="D8" s="34" t="s">
        <v>54</v>
      </c>
      <c r="E8" s="34" t="s">
        <v>55</v>
      </c>
      <c r="H8" s="37" t="s">
        <v>56</v>
      </c>
      <c r="I8" s="37" t="s">
        <v>63</v>
      </c>
      <c r="J8" s="37" t="s">
        <v>64</v>
      </c>
      <c r="K8" s="37" t="s">
        <v>65</v>
      </c>
      <c r="L8" s="34" t="s">
        <v>59</v>
      </c>
      <c r="O8" s="40" t="s">
        <v>60</v>
      </c>
      <c r="P8" s="42" t="s">
        <v>61</v>
      </c>
      <c r="Q8" s="43"/>
    </row>
    <row r="9" spans="2:17" x14ac:dyDescent="0.15">
      <c r="B9" s="34" t="s">
        <v>45</v>
      </c>
      <c r="C9" s="7">
        <v>0.43099999999999999</v>
      </c>
      <c r="D9" s="8">
        <v>0.81</v>
      </c>
      <c r="E9" s="7">
        <v>0.42599999999999999</v>
      </c>
      <c r="H9" s="34" t="s">
        <v>45</v>
      </c>
      <c r="I9" s="7">
        <f>C9-C$5</f>
        <v>0.38400000000000001</v>
      </c>
      <c r="J9" s="8">
        <f>D9-C$5</f>
        <v>0.76300000000000001</v>
      </c>
      <c r="K9" s="7">
        <f>E9-C$5</f>
        <v>0.379</v>
      </c>
      <c r="L9">
        <f>AVERAGE(I$9:K$9)</f>
        <v>0.50866666666666671</v>
      </c>
      <c r="O9" s="41">
        <f>L9/L$10</f>
        <v>0.48598726114649687</v>
      </c>
      <c r="P9" s="41">
        <f>100*O$9</f>
        <v>48.598726114649686</v>
      </c>
    </row>
    <row r="10" spans="2:17" x14ac:dyDescent="0.15">
      <c r="B10" s="34" t="s">
        <v>46</v>
      </c>
      <c r="C10" s="9">
        <v>0.56000000000000005</v>
      </c>
      <c r="D10" s="10">
        <v>2.2290000000000001</v>
      </c>
      <c r="E10" s="7">
        <v>0.49199999999999999</v>
      </c>
      <c r="H10" s="34" t="s">
        <v>46</v>
      </c>
      <c r="I10" s="7">
        <f t="shared" ref="I10:I16" si="0">C10-C$5</f>
        <v>0.51300000000000001</v>
      </c>
      <c r="J10" s="8">
        <f t="shared" ref="J10:J16" si="1">D10-C$5</f>
        <v>2.1819999999999999</v>
      </c>
      <c r="K10" s="38">
        <f t="shared" ref="K10:K16" si="2">E10-C$5</f>
        <v>0.44500000000000001</v>
      </c>
      <c r="L10" s="44">
        <f>(I10+J10+K10)/3</f>
        <v>1.0466666666666666</v>
      </c>
      <c r="M10" s="39" t="s">
        <v>57</v>
      </c>
      <c r="O10" s="41">
        <f t="shared" ref="O10:O16" si="3">L10/L$10</f>
        <v>1</v>
      </c>
      <c r="P10" s="41">
        <f>100*O10</f>
        <v>100</v>
      </c>
    </row>
    <row r="11" spans="2:17" x14ac:dyDescent="0.15">
      <c r="B11" s="34" t="s">
        <v>47</v>
      </c>
      <c r="C11" s="7">
        <v>0.38300000000000001</v>
      </c>
      <c r="D11" s="23">
        <v>0.308</v>
      </c>
      <c r="E11" s="23">
        <v>0.29199999999999998</v>
      </c>
      <c r="H11" s="34" t="s">
        <v>47</v>
      </c>
      <c r="I11" s="7">
        <f t="shared" si="0"/>
        <v>0.33600000000000002</v>
      </c>
      <c r="J11" s="8">
        <f t="shared" si="1"/>
        <v>0.26100000000000001</v>
      </c>
      <c r="K11" s="7">
        <f t="shared" si="2"/>
        <v>0.245</v>
      </c>
      <c r="L11">
        <f>AVERAGE(I11:K11)</f>
        <v>0.28066666666666668</v>
      </c>
      <c r="O11" s="41">
        <f t="shared" si="3"/>
        <v>0.26815286624203821</v>
      </c>
      <c r="P11" s="41">
        <f>100*O11</f>
        <v>26.815286624203821</v>
      </c>
    </row>
    <row r="12" spans="2:17" x14ac:dyDescent="0.15">
      <c r="B12" s="34" t="s">
        <v>48</v>
      </c>
      <c r="C12" s="7">
        <v>0.41799999999999998</v>
      </c>
      <c r="D12" s="7">
        <v>0.51</v>
      </c>
      <c r="E12" s="7">
        <v>0.46500000000000002</v>
      </c>
      <c r="H12" s="34" t="s">
        <v>48</v>
      </c>
      <c r="I12" s="7">
        <f t="shared" si="0"/>
        <v>0.371</v>
      </c>
      <c r="J12" s="8">
        <f t="shared" si="1"/>
        <v>0.46300000000000002</v>
      </c>
      <c r="K12" s="7">
        <f t="shared" si="2"/>
        <v>0.41800000000000004</v>
      </c>
      <c r="L12">
        <f>AVERAGE(I12:K12)</f>
        <v>0.41733333333333339</v>
      </c>
      <c r="O12" s="41">
        <f t="shared" si="3"/>
        <v>0.39872611464968161</v>
      </c>
      <c r="P12" s="41">
        <f>100*O12</f>
        <v>39.872611464968159</v>
      </c>
    </row>
    <row r="13" spans="2:17" x14ac:dyDescent="0.15">
      <c r="B13" s="34" t="s">
        <v>49</v>
      </c>
      <c r="C13" s="7">
        <v>0.45600000000000002</v>
      </c>
      <c r="D13" s="7">
        <v>0.49099999999999999</v>
      </c>
      <c r="E13" s="9">
        <v>0.58699999999999997</v>
      </c>
      <c r="H13" s="34" t="s">
        <v>49</v>
      </c>
      <c r="I13" s="7">
        <f t="shared" si="0"/>
        <v>0.40900000000000003</v>
      </c>
      <c r="J13" s="8">
        <f t="shared" si="1"/>
        <v>0.44400000000000001</v>
      </c>
      <c r="K13" s="7">
        <f t="shared" si="2"/>
        <v>0.53999999999999992</v>
      </c>
      <c r="L13">
        <f>AVERAGE(I13:K13)</f>
        <v>0.46433333333333326</v>
      </c>
      <c r="O13" s="41">
        <f t="shared" si="3"/>
        <v>0.4436305732484076</v>
      </c>
      <c r="P13" s="41">
        <f>100*O13</f>
        <v>44.36305732484076</v>
      </c>
    </row>
    <row r="14" spans="2:17" x14ac:dyDescent="0.15">
      <c r="B14" s="34" t="s">
        <v>50</v>
      </c>
      <c r="C14" s="11">
        <v>4.3999999999999997E-2</v>
      </c>
      <c r="D14" s="11">
        <v>4.2000000000000003E-2</v>
      </c>
      <c r="E14" s="11">
        <v>4.3999999999999997E-2</v>
      </c>
      <c r="H14" s="34" t="s">
        <v>50</v>
      </c>
      <c r="I14" s="7">
        <f t="shared" si="0"/>
        <v>-3.0000000000000027E-3</v>
      </c>
      <c r="J14" s="8">
        <f t="shared" si="1"/>
        <v>-4.9999999999999975E-3</v>
      </c>
      <c r="K14" s="7">
        <f t="shared" si="2"/>
        <v>-3.0000000000000027E-3</v>
      </c>
      <c r="L14">
        <f>AVERAGE(I14:K14)</f>
        <v>-3.6666666666666675E-3</v>
      </c>
      <c r="O14" s="41">
        <f t="shared" si="3"/>
        <v>-3.5031847133757971E-3</v>
      </c>
      <c r="P14" s="41">
        <f>100*O14</f>
        <v>-0.35031847133757971</v>
      </c>
    </row>
    <row r="15" spans="2:17" x14ac:dyDescent="0.15">
      <c r="B15" s="34" t="s">
        <v>51</v>
      </c>
      <c r="C15" s="11">
        <v>5.1999999999999998E-2</v>
      </c>
      <c r="D15" s="11">
        <v>5.1999999999999998E-2</v>
      </c>
      <c r="E15" s="11">
        <v>5.2999999999999999E-2</v>
      </c>
      <c r="H15" s="34" t="s">
        <v>51</v>
      </c>
      <c r="I15" s="7">
        <f t="shared" si="0"/>
        <v>4.9999999999999975E-3</v>
      </c>
      <c r="J15" s="8">
        <f t="shared" si="1"/>
        <v>4.9999999999999975E-3</v>
      </c>
      <c r="K15" s="7">
        <f t="shared" si="2"/>
        <v>5.9999999999999984E-3</v>
      </c>
      <c r="L15">
        <f>AVERAGE(I15:K15)</f>
        <v>5.3333333333333314E-3</v>
      </c>
      <c r="O15" s="41">
        <f t="shared" si="3"/>
        <v>5.0955414012738834E-3</v>
      </c>
      <c r="P15" s="41">
        <f>100*O15</f>
        <v>0.50955414012738831</v>
      </c>
    </row>
    <row r="16" spans="2:17" x14ac:dyDescent="0.15">
      <c r="B16" s="34" t="s">
        <v>52</v>
      </c>
      <c r="C16" s="27">
        <v>1.4470000000000001</v>
      </c>
      <c r="D16" s="7">
        <v>0.46100000000000002</v>
      </c>
      <c r="E16" s="7">
        <v>0.44400000000000001</v>
      </c>
      <c r="H16" s="34" t="s">
        <v>52</v>
      </c>
      <c r="I16" s="7">
        <f t="shared" si="0"/>
        <v>1.4000000000000001</v>
      </c>
      <c r="J16" s="8">
        <f t="shared" si="1"/>
        <v>0.41400000000000003</v>
      </c>
      <c r="K16" s="7">
        <f t="shared" si="2"/>
        <v>0.39700000000000002</v>
      </c>
      <c r="L16">
        <f>AVERAGE(I16:K16)</f>
        <v>0.7370000000000001</v>
      </c>
      <c r="O16" s="41">
        <f t="shared" si="3"/>
        <v>0.70414012738853515</v>
      </c>
      <c r="P16" s="41">
        <f>100*O16</f>
        <v>70.414012738853515</v>
      </c>
    </row>
    <row r="20" spans="2:19" ht="28" x14ac:dyDescent="0.15">
      <c r="H20" s="37" t="s">
        <v>58</v>
      </c>
      <c r="I20">
        <f>I10/L10</f>
        <v>0.49012738853503185</v>
      </c>
      <c r="J20">
        <f>J10/L10</f>
        <v>2.0847133757961784</v>
      </c>
      <c r="K20">
        <f>K10/L10</f>
        <v>0.42515923566878983</v>
      </c>
      <c r="L20">
        <f>AVERAGE(I20:K20)</f>
        <v>1</v>
      </c>
    </row>
    <row r="23" spans="2:19" x14ac:dyDescent="0.15">
      <c r="I23">
        <f>I20*100</f>
        <v>49.012738853503187</v>
      </c>
      <c r="J23">
        <f>J20*100</f>
        <v>208.47133757961785</v>
      </c>
      <c r="K23">
        <f>K20*100</f>
        <v>42.515923566878982</v>
      </c>
      <c r="L23">
        <f>AVERAGE(I23:K23)</f>
        <v>100.00000000000001</v>
      </c>
    </row>
    <row r="26" spans="2:19" ht="14" x14ac:dyDescent="0.15">
      <c r="H26" s="37" t="s">
        <v>69</v>
      </c>
      <c r="I26" s="34" t="s">
        <v>53</v>
      </c>
      <c r="J26" s="34" t="s">
        <v>54</v>
      </c>
      <c r="K26" s="34" t="s">
        <v>55</v>
      </c>
      <c r="N26" s="34" t="s">
        <v>66</v>
      </c>
      <c r="O26" s="34" t="s">
        <v>53</v>
      </c>
      <c r="P26" s="34" t="s">
        <v>54</v>
      </c>
      <c r="Q26" s="34" t="s">
        <v>55</v>
      </c>
      <c r="R26" s="34" t="s">
        <v>68</v>
      </c>
      <c r="S26" s="34" t="s">
        <v>67</v>
      </c>
    </row>
    <row r="27" spans="2:19" x14ac:dyDescent="0.15">
      <c r="H27" s="34" t="s">
        <v>45</v>
      </c>
      <c r="I27" s="41">
        <f>I9/L$10</f>
        <v>0.36687898089171977</v>
      </c>
      <c r="J27" s="41">
        <f>J9/L$10</f>
        <v>0.72898089171974523</v>
      </c>
      <c r="K27" s="41">
        <f>K9/L$10</f>
        <v>0.36210191082802551</v>
      </c>
      <c r="N27" s="34" t="s">
        <v>45</v>
      </c>
      <c r="O27" s="41">
        <f>I27*100</f>
        <v>36.687898089171981</v>
      </c>
      <c r="P27" s="41">
        <f>J27*100</f>
        <v>72.898089171974519</v>
      </c>
      <c r="Q27" s="41">
        <f>+K27*100</f>
        <v>36.210191082802552</v>
      </c>
      <c r="R27" s="41">
        <f>AVERAGE(O$27:Q$27)</f>
        <v>48.598726114649686</v>
      </c>
      <c r="S27" s="41">
        <f>STDEV(O$27:R$27)</f>
        <v>17.183351142695184</v>
      </c>
    </row>
    <row r="28" spans="2:19" x14ac:dyDescent="0.15">
      <c r="H28" s="34" t="s">
        <v>46</v>
      </c>
      <c r="I28" s="41">
        <f t="shared" ref="I28:I34" si="4">I10/L$10</f>
        <v>0.49012738853503185</v>
      </c>
      <c r="J28" s="41">
        <f t="shared" ref="J28:J34" si="5">J10/L$10</f>
        <v>2.0847133757961784</v>
      </c>
      <c r="K28" s="41">
        <f t="shared" ref="K28:K34" si="6">K10/L$10</f>
        <v>0.42515923566878983</v>
      </c>
      <c r="N28" s="34" t="s">
        <v>46</v>
      </c>
      <c r="O28" s="41">
        <f t="shared" ref="O28:O34" si="7">I28*100</f>
        <v>49.012738853503187</v>
      </c>
      <c r="P28" s="41">
        <f t="shared" ref="P28:P34" si="8">J28*100</f>
        <v>208.47133757961785</v>
      </c>
      <c r="Q28" s="41">
        <f t="shared" ref="Q28:Q34" si="9">+K28*100</f>
        <v>42.515923566878982</v>
      </c>
      <c r="R28" s="41">
        <f>AVERAGE(O$28:Q$28)</f>
        <v>100.00000000000001</v>
      </c>
      <c r="S28" s="41">
        <f>STDEV(O$28:R$28)</f>
        <v>76.746663160690304</v>
      </c>
    </row>
    <row r="29" spans="2:19" x14ac:dyDescent="0.15">
      <c r="H29" s="34" t="s">
        <v>47</v>
      </c>
      <c r="I29" s="41">
        <f t="shared" si="4"/>
        <v>0.32101910828025482</v>
      </c>
      <c r="J29" s="41">
        <f t="shared" si="5"/>
        <v>0.24936305732484079</v>
      </c>
      <c r="K29" s="41">
        <f t="shared" si="6"/>
        <v>0.23407643312101911</v>
      </c>
      <c r="N29" s="34" t="s">
        <v>47</v>
      </c>
      <c r="O29" s="41">
        <f t="shared" si="7"/>
        <v>32.101910828025481</v>
      </c>
      <c r="P29" s="41">
        <f t="shared" si="8"/>
        <v>24.93630573248408</v>
      </c>
      <c r="Q29" s="41">
        <f t="shared" si="9"/>
        <v>23.407643312101911</v>
      </c>
      <c r="R29" s="41">
        <f>AVERAGE(O$29:Q$29)</f>
        <v>26.815286624203821</v>
      </c>
      <c r="S29" s="41">
        <f>STDEV(O$29:R$29)</f>
        <v>3.7899427263216001</v>
      </c>
    </row>
    <row r="30" spans="2:19" x14ac:dyDescent="0.15">
      <c r="B30" s="35"/>
      <c r="C30" s="35"/>
      <c r="D30" s="35"/>
      <c r="E30" s="35"/>
      <c r="F30" s="35"/>
      <c r="G30" s="35"/>
      <c r="H30" s="34" t="s">
        <v>48</v>
      </c>
      <c r="I30" s="41">
        <f t="shared" si="4"/>
        <v>0.35445859872611468</v>
      </c>
      <c r="J30" s="41">
        <f t="shared" si="5"/>
        <v>0.44235668789808918</v>
      </c>
      <c r="K30" s="41">
        <f t="shared" si="6"/>
        <v>0.39936305732484079</v>
      </c>
      <c r="N30" s="34" t="s">
        <v>48</v>
      </c>
      <c r="O30" s="41">
        <f t="shared" si="7"/>
        <v>35.445859872611472</v>
      </c>
      <c r="P30" s="41">
        <f t="shared" si="8"/>
        <v>44.235668789808919</v>
      </c>
      <c r="Q30" s="41">
        <f t="shared" si="9"/>
        <v>39.93630573248408</v>
      </c>
      <c r="R30" s="41">
        <f>AVERAGE(O$30:Q$30)</f>
        <v>39.872611464968152</v>
      </c>
      <c r="S30" s="41">
        <f>STDEV(O30:R30)</f>
        <v>3.5887070949481452</v>
      </c>
    </row>
    <row r="31" spans="2:19" x14ac:dyDescent="0.15">
      <c r="B31" s="35"/>
      <c r="C31" s="35"/>
      <c r="D31" s="35"/>
      <c r="E31" s="35"/>
      <c r="F31" s="35"/>
      <c r="G31" s="35"/>
      <c r="H31" s="34" t="s">
        <v>49</v>
      </c>
      <c r="I31" s="41">
        <f t="shared" si="4"/>
        <v>0.39076433121019111</v>
      </c>
      <c r="J31" s="41">
        <f t="shared" si="5"/>
        <v>0.42420382165605097</v>
      </c>
      <c r="K31" s="41">
        <f t="shared" si="6"/>
        <v>0.51592356687898089</v>
      </c>
      <c r="N31" s="34" t="s">
        <v>49</v>
      </c>
      <c r="O31" s="41">
        <f t="shared" si="7"/>
        <v>39.076433121019107</v>
      </c>
      <c r="P31" s="41">
        <f t="shared" si="8"/>
        <v>42.420382165605098</v>
      </c>
      <c r="Q31" s="41">
        <f t="shared" si="9"/>
        <v>51.592356687898089</v>
      </c>
      <c r="R31" s="41">
        <f>AVERAGE(O$31:Q31)</f>
        <v>44.36305732484076</v>
      </c>
      <c r="S31" s="41">
        <f>STDEV(O31:R31)</f>
        <v>5.2910349185342955</v>
      </c>
    </row>
    <row r="32" spans="2:19" x14ac:dyDescent="0.15">
      <c r="B32" s="35"/>
      <c r="C32" s="35"/>
      <c r="D32" s="35"/>
      <c r="E32" s="35"/>
      <c r="F32" s="35"/>
      <c r="G32" s="35"/>
      <c r="H32" s="34" t="s">
        <v>50</v>
      </c>
      <c r="I32" s="41">
        <f t="shared" si="4"/>
        <v>-2.8662420382165633E-3</v>
      </c>
      <c r="J32" s="41">
        <f t="shared" si="5"/>
        <v>-4.7770700636942656E-3</v>
      </c>
      <c r="K32" s="41">
        <f t="shared" si="6"/>
        <v>-2.8662420382165633E-3</v>
      </c>
      <c r="N32" s="34" t="s">
        <v>50</v>
      </c>
      <c r="O32" s="41">
        <f t="shared" si="7"/>
        <v>-0.28662420382165632</v>
      </c>
      <c r="P32" s="41">
        <f t="shared" si="8"/>
        <v>-0.47770700636942653</v>
      </c>
      <c r="Q32" s="41">
        <f t="shared" si="9"/>
        <v>-0.28662420382165632</v>
      </c>
      <c r="R32" s="41">
        <f>AVERAGE(O32:Q32)</f>
        <v>-0.35031847133757976</v>
      </c>
      <c r="S32" s="41">
        <f>STDEV(O32:R32)</f>
        <v>9.0077296966438777E-2</v>
      </c>
    </row>
    <row r="33" spans="2:19" x14ac:dyDescent="0.15">
      <c r="B33" s="35"/>
      <c r="C33" s="35"/>
      <c r="D33" s="35"/>
      <c r="E33" s="35"/>
      <c r="F33" s="35"/>
      <c r="G33" s="35"/>
      <c r="H33" s="34" t="s">
        <v>51</v>
      </c>
      <c r="I33" s="41">
        <f t="shared" si="4"/>
        <v>4.7770700636942656E-3</v>
      </c>
      <c r="J33" s="41">
        <f t="shared" si="5"/>
        <v>4.7770700636942656E-3</v>
      </c>
      <c r="K33" s="41">
        <f t="shared" si="6"/>
        <v>5.7324840764331197E-3</v>
      </c>
      <c r="N33" s="34" t="s">
        <v>51</v>
      </c>
      <c r="O33" s="41">
        <f t="shared" si="7"/>
        <v>0.47770700636942653</v>
      </c>
      <c r="P33" s="41">
        <f t="shared" si="8"/>
        <v>0.47770700636942653</v>
      </c>
      <c r="Q33" s="41">
        <f t="shared" si="9"/>
        <v>0.57324840764331197</v>
      </c>
      <c r="R33" s="41">
        <f>AVERAGE(O33:Q33)</f>
        <v>0.50955414012738831</v>
      </c>
      <c r="S33" s="41">
        <f>STDEV(O33:R33)</f>
        <v>4.5038648483219625E-2</v>
      </c>
    </row>
    <row r="34" spans="2:19" x14ac:dyDescent="0.15">
      <c r="B34" s="35"/>
      <c r="C34" s="35"/>
      <c r="D34" s="35"/>
      <c r="E34" s="35"/>
      <c r="F34" s="35"/>
      <c r="G34" s="35"/>
      <c r="H34" s="34" t="s">
        <v>52</v>
      </c>
      <c r="I34" s="41">
        <f t="shared" si="4"/>
        <v>1.3375796178343951</v>
      </c>
      <c r="J34" s="41">
        <f t="shared" si="5"/>
        <v>0.39554140127388537</v>
      </c>
      <c r="K34" s="41">
        <f t="shared" si="6"/>
        <v>0.37929936305732487</v>
      </c>
      <c r="N34" s="34" t="s">
        <v>52</v>
      </c>
      <c r="O34" s="41">
        <f t="shared" si="7"/>
        <v>133.7579617834395</v>
      </c>
      <c r="P34" s="41">
        <f t="shared" si="8"/>
        <v>39.554140127388536</v>
      </c>
      <c r="Q34" s="41">
        <f t="shared" si="9"/>
        <v>37.92993630573249</v>
      </c>
      <c r="R34" s="41">
        <f>AVERAGE(O34:Q34)</f>
        <v>70.414012738853515</v>
      </c>
      <c r="S34" s="41">
        <f>STDEV(O34:R34)</f>
        <v>44.795843705533649</v>
      </c>
    </row>
    <row r="35" spans="2:19" x14ac:dyDescent="0.15">
      <c r="B35" s="35"/>
      <c r="C35" s="35"/>
      <c r="D35" s="35"/>
      <c r="E35" s="35"/>
      <c r="F35" s="35"/>
      <c r="G35" s="35"/>
      <c r="H35" s="35"/>
      <c r="I35" s="35"/>
    </row>
    <row r="36" spans="2:19" x14ac:dyDescent="0.15">
      <c r="B36" s="35"/>
      <c r="C36" s="36"/>
      <c r="D36" s="36"/>
      <c r="E36" s="36"/>
      <c r="F36" s="36"/>
      <c r="G36" s="36"/>
      <c r="H36" s="36"/>
      <c r="I36" s="35"/>
    </row>
    <row r="37" spans="2:19" x14ac:dyDescent="0.15">
      <c r="B37" s="35"/>
      <c r="C37" s="36"/>
      <c r="D37" s="36"/>
      <c r="E37" s="36"/>
      <c r="F37" s="36"/>
      <c r="G37" s="36"/>
      <c r="H37" s="36"/>
      <c r="I37" s="35"/>
    </row>
    <row r="38" spans="2:19" x14ac:dyDescent="0.15">
      <c r="B38" s="35"/>
      <c r="C38" s="36"/>
      <c r="D38" s="36"/>
      <c r="E38" s="36"/>
      <c r="F38" s="36"/>
      <c r="G38" s="36"/>
      <c r="H38" s="36"/>
      <c r="I38" s="35"/>
    </row>
    <row r="39" spans="2:19" x14ac:dyDescent="0.15">
      <c r="B39" s="35"/>
      <c r="C39" s="36"/>
      <c r="D39" s="36"/>
      <c r="E39" s="36"/>
      <c r="F39" s="36"/>
      <c r="G39" s="36"/>
      <c r="H39" s="36"/>
      <c r="I39" s="35"/>
    </row>
    <row r="40" spans="2:19" x14ac:dyDescent="0.15">
      <c r="B40" s="35"/>
      <c r="C40" s="36"/>
      <c r="D40" s="36"/>
      <c r="E40" s="36"/>
      <c r="F40" s="36"/>
      <c r="G40" s="36"/>
      <c r="H40" s="36"/>
      <c r="I40" s="35"/>
    </row>
    <row r="41" spans="2:19" x14ac:dyDescent="0.15">
      <c r="B41" s="35"/>
      <c r="C41" s="36"/>
      <c r="D41" s="36"/>
      <c r="E41" s="36"/>
      <c r="F41" s="36"/>
      <c r="G41" s="36"/>
      <c r="H41" s="36"/>
      <c r="I41" s="35"/>
    </row>
    <row r="42" spans="2:19" x14ac:dyDescent="0.15">
      <c r="B42" s="35"/>
      <c r="C42" s="36"/>
      <c r="D42" s="36"/>
      <c r="E42" s="36"/>
      <c r="F42" s="36"/>
      <c r="G42" s="36"/>
      <c r="H42" s="36"/>
      <c r="I42" s="35"/>
    </row>
    <row r="43" spans="2:19" x14ac:dyDescent="0.15">
      <c r="B43" s="35"/>
      <c r="C43" s="36"/>
      <c r="D43" s="36"/>
      <c r="E43" s="36"/>
      <c r="F43" s="36"/>
      <c r="G43" s="36"/>
      <c r="H43" s="36"/>
      <c r="I43" s="35"/>
    </row>
    <row r="44" spans="2:19" x14ac:dyDescent="0.15">
      <c r="B44" s="35"/>
      <c r="C44" s="36"/>
      <c r="D44" s="36"/>
      <c r="E44" s="36"/>
      <c r="F44" s="36"/>
      <c r="G44" s="36"/>
      <c r="H44" s="36"/>
      <c r="I44" s="35"/>
    </row>
    <row r="45" spans="2:19" x14ac:dyDescent="0.15">
      <c r="B45" s="35"/>
      <c r="C45" s="36"/>
      <c r="D45" s="36"/>
      <c r="E45" s="36"/>
      <c r="F45" s="36"/>
      <c r="G45" s="36"/>
      <c r="H45" s="36"/>
      <c r="I45" s="35"/>
    </row>
    <row r="46" spans="2:19" x14ac:dyDescent="0.15">
      <c r="B46" s="35"/>
      <c r="C46" s="36"/>
      <c r="D46" s="36"/>
      <c r="E46" s="36"/>
      <c r="F46" s="36"/>
      <c r="G46" s="36"/>
      <c r="H46" s="36"/>
      <c r="I46" s="35"/>
    </row>
    <row r="47" spans="2:19" x14ac:dyDescent="0.15">
      <c r="B47" s="35"/>
      <c r="C47" s="36"/>
      <c r="D47" s="36"/>
      <c r="E47" s="36"/>
      <c r="F47" s="36"/>
      <c r="G47" s="36"/>
      <c r="H47" s="36"/>
      <c r="I47" s="35"/>
    </row>
    <row r="48" spans="2:19" x14ac:dyDescent="0.15">
      <c r="B48" s="35"/>
      <c r="C48" s="36"/>
      <c r="D48" s="36"/>
      <c r="E48" s="36"/>
      <c r="F48" s="36"/>
      <c r="G48" s="36"/>
      <c r="H48" s="36"/>
      <c r="I48" s="35"/>
    </row>
    <row r="49" spans="2:9" x14ac:dyDescent="0.15">
      <c r="B49" s="35"/>
      <c r="C49" s="36"/>
      <c r="D49" s="36"/>
      <c r="E49" s="36"/>
      <c r="F49" s="36"/>
      <c r="G49" s="36"/>
      <c r="H49" s="36"/>
      <c r="I49" s="35"/>
    </row>
    <row r="50" spans="2:9" x14ac:dyDescent="0.15">
      <c r="B50" s="35"/>
      <c r="C50" s="36"/>
      <c r="D50" s="36"/>
      <c r="E50" s="36"/>
      <c r="F50" s="36"/>
      <c r="G50" s="36"/>
      <c r="H50" s="36"/>
      <c r="I50" s="35"/>
    </row>
    <row r="51" spans="2:9" x14ac:dyDescent="0.15">
      <c r="B51" s="35"/>
      <c r="C51" s="36"/>
      <c r="D51" s="36"/>
      <c r="E51" s="36"/>
      <c r="F51" s="36"/>
      <c r="G51" s="36"/>
      <c r="H51" s="36"/>
      <c r="I51" s="35"/>
    </row>
    <row r="52" spans="2:9" x14ac:dyDescent="0.15">
      <c r="B52" s="35"/>
      <c r="C52" s="35"/>
      <c r="D52" s="35"/>
      <c r="E52" s="35"/>
      <c r="F52" s="35"/>
      <c r="G52" s="35"/>
      <c r="H52" s="35"/>
      <c r="I52" s="35"/>
    </row>
    <row r="53" spans="2:9" x14ac:dyDescent="0.15">
      <c r="B53" s="35"/>
      <c r="C53" s="35"/>
      <c r="D53" s="35"/>
      <c r="E53" s="35"/>
      <c r="F53" s="35"/>
      <c r="G53" s="35"/>
      <c r="H53" s="35"/>
      <c r="I53" s="35"/>
    </row>
    <row r="54" spans="2:9" x14ac:dyDescent="0.15">
      <c r="B54" s="35"/>
      <c r="C54" s="35"/>
      <c r="D54" s="35"/>
      <c r="E54" s="35"/>
      <c r="F54" s="35"/>
      <c r="G54" s="35"/>
      <c r="H54" s="35"/>
      <c r="I54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40F0-408A-5A43-B9FB-E0A88CE3A12D}">
  <dimension ref="A1:C9"/>
  <sheetViews>
    <sheetView tabSelected="1" workbookViewId="0">
      <selection activeCell="E15" sqref="E15"/>
    </sheetView>
  </sheetViews>
  <sheetFormatPr baseColWidth="10" defaultRowHeight="13" x14ac:dyDescent="0.15"/>
  <cols>
    <col min="3" max="3" width="15" customWidth="1"/>
  </cols>
  <sheetData>
    <row r="1" spans="1:3" x14ac:dyDescent="0.15">
      <c r="A1" s="34" t="s">
        <v>70</v>
      </c>
      <c r="B1" s="34" t="s">
        <v>60</v>
      </c>
      <c r="C1" s="34" t="s">
        <v>62</v>
      </c>
    </row>
    <row r="2" spans="1:3" x14ac:dyDescent="0.15">
      <c r="A2" s="34" t="s">
        <v>45</v>
      </c>
      <c r="B2" s="41">
        <v>48.598726114649686</v>
      </c>
      <c r="C2" s="41">
        <v>17.183351142695184</v>
      </c>
    </row>
    <row r="3" spans="1:3" x14ac:dyDescent="0.15">
      <c r="A3" s="34" t="s">
        <v>46</v>
      </c>
      <c r="B3" s="41">
        <v>100</v>
      </c>
      <c r="C3" s="41">
        <v>76.746663160690304</v>
      </c>
    </row>
    <row r="4" spans="1:3" x14ac:dyDescent="0.15">
      <c r="A4" s="34" t="s">
        <v>47</v>
      </c>
      <c r="B4" s="41">
        <v>26.815286624203821</v>
      </c>
      <c r="C4" s="41">
        <v>3.7899427263216001</v>
      </c>
    </row>
    <row r="5" spans="1:3" x14ac:dyDescent="0.15">
      <c r="A5" s="34" t="s">
        <v>48</v>
      </c>
      <c r="B5" s="41">
        <v>39.872611464968159</v>
      </c>
      <c r="C5" s="41">
        <v>3.5887070949481452</v>
      </c>
    </row>
    <row r="6" spans="1:3" x14ac:dyDescent="0.15">
      <c r="A6" s="34" t="s">
        <v>71</v>
      </c>
      <c r="B6" s="41">
        <v>44.36305732484076</v>
      </c>
      <c r="C6" s="41">
        <v>5.2910349185342955</v>
      </c>
    </row>
    <row r="7" spans="1:3" x14ac:dyDescent="0.15">
      <c r="A7" s="34" t="s">
        <v>72</v>
      </c>
      <c r="B7" s="41">
        <v>-0.35031847133757971</v>
      </c>
      <c r="C7" s="41">
        <v>9.0077296966438777E-2</v>
      </c>
    </row>
    <row r="8" spans="1:3" x14ac:dyDescent="0.15">
      <c r="A8" s="34" t="s">
        <v>73</v>
      </c>
      <c r="B8" s="41">
        <v>0.50955414012738831</v>
      </c>
      <c r="C8" s="41">
        <v>4.5038648483219625E-2</v>
      </c>
    </row>
    <row r="9" spans="1:3" x14ac:dyDescent="0.15">
      <c r="A9" s="34" t="s">
        <v>74</v>
      </c>
      <c r="B9" s="41">
        <v>70.414012738853515</v>
      </c>
      <c r="C9" s="41">
        <v>44.795843705533649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2023-09-21T23:54:10Z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